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Moises Montenegro\Downloads\"/>
    </mc:Choice>
  </mc:AlternateContent>
  <bookViews>
    <workbookView xWindow="0" yWindow="0" windowWidth="32280" windowHeight="18120" tabRatio="601" activeTab="2" xr2:uid="{00000000-000D-0000-FFFF-FFFF00000000}"/>
  </bookViews>
  <sheets>
    <sheet name="RESUMEN DIC" sheetId="24" r:id="rId1"/>
    <sheet name="EJECUCION ACUM DIC-16" sheetId="27" r:id="rId2"/>
    <sheet name="2017" sheetId="29" r:id="rId3"/>
    <sheet name="SIIF 2017" sheetId="30" r:id="rId4"/>
    <sheet name="SIIF EJEC 01A11-NOV" sheetId="22" state="hidden" r:id="rId5"/>
    <sheet name="SIIF EJEC MENS NOV-16" sheetId="23" state="hidden" r:id="rId6"/>
    <sheet name="SIIF EJEC MENS NOV-16 COPY" sheetId="25" state="hidden" r:id="rId7"/>
    <sheet name="DIF -OCT" sheetId="21" state="hidden" r:id="rId8"/>
    <sheet name="RESUMEN OCT" sheetId="10" state="hidden" r:id="rId9"/>
    <sheet name="SIIF OCT" sheetId="20" state="hidden" r:id="rId10"/>
    <sheet name="Hoja3" sheetId="9" state="hidden" r:id="rId11"/>
  </sheets>
  <definedNames>
    <definedName name="_xlnm._FilterDatabase" localSheetId="2" hidden="1">'2017'!$A$10:$M$281</definedName>
    <definedName name="_xlnm._FilterDatabase" localSheetId="1" hidden="1">'EJECUCION ACUM DIC-16'!$A$25:$BD$232</definedName>
    <definedName name="_xlnm._FilterDatabase" localSheetId="0" hidden="1">'RESUMEN DIC'!$A$20:$AL$176</definedName>
    <definedName name="_xlnm._FilterDatabase" localSheetId="8" hidden="1">'RESUMEN OCT'!$A$20:$DW$221</definedName>
    <definedName name="_xlnm._FilterDatabase" localSheetId="3" hidden="1">'SIIF 2017'!$A$27:$BF$27</definedName>
    <definedName name="_xlnm._FilterDatabase" localSheetId="4" hidden="1">'SIIF EJEC 01A11-NOV'!$A$17:$BE$224</definedName>
    <definedName name="_xlnm.Print_Area" localSheetId="2">'2017'!$B$1:$M$281</definedName>
    <definedName name="_xlnm.Print_Area" localSheetId="1">'EJECUCION ACUM DIC-16'!$A$1:$BD$231</definedName>
    <definedName name="_xlnm.Print_Area" localSheetId="0">'RESUMEN DIC'!$C$10:$AL$176</definedName>
    <definedName name="_xlnm.Print_Area" localSheetId="8">'RESUMEN OCT'!$C$7:$CU$196</definedName>
    <definedName name="_xlnm.Print_Titles" localSheetId="2">'2017'!$A:$D,'2017'!$1:$10</definedName>
    <definedName name="_xlnm.Print_Titles" localSheetId="1">'EJECUCION ACUM DIC-16'!$25:$25</definedName>
    <definedName name="_xlnm.Print_Titles" localSheetId="0">'RESUMEN DIC'!$B:$E,'RESUMEN DIC'!$5:$20</definedName>
    <definedName name="_xlnm.Print_Titles" localSheetId="8">'RESUMEN OCT'!$B:$E,'RESUMEN OCT'!$5:$20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58" i="30" l="1"/>
  <c r="BE357" i="30"/>
  <c r="A357" i="30"/>
  <c r="BE356" i="30"/>
  <c r="A356" i="30"/>
  <c r="BE355" i="30"/>
  <c r="A355" i="30"/>
  <c r="BE354" i="30"/>
  <c r="A354" i="30"/>
  <c r="BE353" i="30"/>
  <c r="A353" i="30"/>
  <c r="BE352" i="30"/>
  <c r="A352" i="30"/>
  <c r="BE351" i="30"/>
  <c r="A351" i="30"/>
  <c r="BE350" i="30"/>
  <c r="A350" i="30"/>
  <c r="BE349" i="30"/>
  <c r="A349" i="30"/>
  <c r="BE348" i="30"/>
  <c r="A348" i="30"/>
  <c r="BE347" i="30"/>
  <c r="A347" i="30"/>
  <c r="BE346" i="30"/>
  <c r="A346" i="30"/>
  <c r="BE345" i="30"/>
  <c r="A345" i="30"/>
  <c r="BE344" i="30"/>
  <c r="A344" i="30"/>
  <c r="BE343" i="30"/>
  <c r="A343" i="30"/>
  <c r="BE342" i="30"/>
  <c r="A342" i="30"/>
  <c r="BE341" i="30"/>
  <c r="A341" i="30"/>
  <c r="BE340" i="30"/>
  <c r="A340" i="30"/>
  <c r="BE339" i="30"/>
  <c r="A339" i="30"/>
  <c r="BE338" i="30"/>
  <c r="A338" i="30"/>
  <c r="BE337" i="30"/>
  <c r="A337" i="30"/>
  <c r="BE336" i="30"/>
  <c r="A336" i="30"/>
  <c r="BE335" i="30"/>
  <c r="A335" i="30"/>
  <c r="BE334" i="30"/>
  <c r="A334" i="30"/>
  <c r="BE333" i="30"/>
  <c r="A333" i="30"/>
  <c r="BE332" i="30"/>
  <c r="A332" i="30"/>
  <c r="BE331" i="30"/>
  <c r="A331" i="30"/>
  <c r="BE330" i="30"/>
  <c r="A330" i="30"/>
  <c r="BE329" i="30"/>
  <c r="A329" i="30"/>
  <c r="BE328" i="30"/>
  <c r="A328" i="30"/>
  <c r="BE327" i="30"/>
  <c r="A327" i="30"/>
  <c r="BE326" i="30"/>
  <c r="A326" i="30"/>
  <c r="BE325" i="30"/>
  <c r="A325" i="30"/>
  <c r="BE324" i="30"/>
  <c r="A324" i="30"/>
  <c r="BE323" i="30"/>
  <c r="A323" i="30"/>
  <c r="BE322" i="30"/>
  <c r="A322" i="30"/>
  <c r="BE321" i="30"/>
  <c r="A321" i="30"/>
  <c r="BE320" i="30"/>
  <c r="A320" i="30"/>
  <c r="BE319" i="30"/>
  <c r="A319" i="30"/>
  <c r="BE318" i="30"/>
  <c r="A318" i="30"/>
  <c r="BE317" i="30"/>
  <c r="A317" i="30"/>
  <c r="BE316" i="30"/>
  <c r="A316" i="30"/>
  <c r="BE315" i="30"/>
  <c r="A315" i="30"/>
  <c r="BE314" i="30"/>
  <c r="A314" i="30"/>
  <c r="BE313" i="30"/>
  <c r="A313" i="30"/>
  <c r="BE312" i="30"/>
  <c r="A312" i="30"/>
  <c r="BE311" i="30"/>
  <c r="A311" i="30"/>
  <c r="BE310" i="30"/>
  <c r="A310" i="30"/>
  <c r="BE309" i="30"/>
  <c r="A309" i="30"/>
  <c r="BE308" i="30"/>
  <c r="A308" i="30"/>
  <c r="BE307" i="30"/>
  <c r="A307" i="30"/>
  <c r="BE306" i="30"/>
  <c r="A306" i="30"/>
  <c r="BE305" i="30"/>
  <c r="A305" i="30"/>
  <c r="BE304" i="30"/>
  <c r="A304" i="30"/>
  <c r="BE303" i="30"/>
  <c r="A303" i="30"/>
  <c r="BE302" i="30"/>
  <c r="A302" i="30"/>
  <c r="BE301" i="30"/>
  <c r="A301" i="30"/>
  <c r="BE300" i="30"/>
  <c r="A300" i="30"/>
  <c r="BE299" i="30"/>
  <c r="A299" i="30"/>
  <c r="BE298" i="30"/>
  <c r="A298" i="30"/>
  <c r="BE297" i="30"/>
  <c r="A297" i="30"/>
  <c r="BE296" i="30"/>
  <c r="A296" i="30"/>
  <c r="BE295" i="30"/>
  <c r="A295" i="30"/>
  <c r="BE294" i="30"/>
  <c r="A294" i="30"/>
  <c r="BE293" i="30"/>
  <c r="A293" i="30"/>
  <c r="BE292" i="30"/>
  <c r="A292" i="30"/>
  <c r="BE291" i="30"/>
  <c r="A291" i="30"/>
  <c r="BE290" i="30"/>
  <c r="A290" i="30"/>
  <c r="BE289" i="30"/>
  <c r="A289" i="30"/>
  <c r="BE288" i="30"/>
  <c r="A288" i="30"/>
  <c r="BE287" i="30"/>
  <c r="A287" i="30"/>
  <c r="BE286" i="30"/>
  <c r="A286" i="30"/>
  <c r="BE285" i="30"/>
  <c r="A285" i="30"/>
  <c r="BE284" i="30"/>
  <c r="A284" i="30"/>
  <c r="BE283" i="30"/>
  <c r="A283" i="30"/>
  <c r="BE282" i="30"/>
  <c r="A282" i="30"/>
  <c r="BE281" i="30"/>
  <c r="A281" i="30"/>
  <c r="BE280" i="30"/>
  <c r="A280" i="30"/>
  <c r="BE279" i="30"/>
  <c r="A279" i="30"/>
  <c r="BE278" i="30"/>
  <c r="A278" i="30"/>
  <c r="BE277" i="30"/>
  <c r="A277" i="30"/>
  <c r="BE276" i="30"/>
  <c r="A276" i="30"/>
  <c r="BE275" i="30"/>
  <c r="A275" i="30"/>
  <c r="BE274" i="30"/>
  <c r="A274" i="30"/>
  <c r="BE273" i="30"/>
  <c r="A273" i="30"/>
  <c r="BE272" i="30"/>
  <c r="A272" i="30"/>
  <c r="BE271" i="30"/>
  <c r="A271" i="30"/>
  <c r="BE270" i="30"/>
  <c r="A270" i="30"/>
  <c r="BE269" i="30"/>
  <c r="A269" i="30"/>
  <c r="BE268" i="30"/>
  <c r="A268" i="30"/>
  <c r="BE267" i="30"/>
  <c r="A267" i="30"/>
  <c r="BE266" i="30"/>
  <c r="A266" i="30"/>
  <c r="BE265" i="30"/>
  <c r="A265" i="30"/>
  <c r="BE264" i="30"/>
  <c r="A264" i="30"/>
  <c r="BE263" i="30"/>
  <c r="A263" i="30"/>
  <c r="BE262" i="30"/>
  <c r="A262" i="30"/>
  <c r="BE261" i="30"/>
  <c r="A261" i="30"/>
  <c r="BE260" i="30"/>
  <c r="A260" i="30"/>
  <c r="BE259" i="30"/>
  <c r="A259" i="30"/>
  <c r="BE258" i="30"/>
  <c r="A258" i="30"/>
  <c r="BE257" i="30"/>
  <c r="A257" i="30"/>
  <c r="BE256" i="30"/>
  <c r="A256" i="30"/>
  <c r="BE255" i="30"/>
  <c r="A255" i="30"/>
  <c r="BE254" i="30"/>
  <c r="A254" i="30"/>
  <c r="BE253" i="30"/>
  <c r="A253" i="30"/>
  <c r="BE252" i="30"/>
  <c r="A252" i="30"/>
  <c r="BE251" i="30"/>
  <c r="A251" i="30"/>
  <c r="BE250" i="30"/>
  <c r="A250" i="30"/>
  <c r="BE249" i="30"/>
  <c r="A249" i="30"/>
  <c r="BE248" i="30"/>
  <c r="A248" i="30"/>
  <c r="BE247" i="30"/>
  <c r="A247" i="30"/>
  <c r="BE246" i="30"/>
  <c r="A246" i="30"/>
  <c r="BE245" i="30"/>
  <c r="A245" i="30"/>
  <c r="BE244" i="30"/>
  <c r="A244" i="30"/>
  <c r="BE243" i="30"/>
  <c r="A243" i="30"/>
  <c r="BE242" i="30"/>
  <c r="A242" i="30"/>
  <c r="BE241" i="30"/>
  <c r="A241" i="30"/>
  <c r="BE240" i="30"/>
  <c r="A240" i="30"/>
  <c r="BE239" i="30"/>
  <c r="A239" i="30"/>
  <c r="BE238" i="30"/>
  <c r="A238" i="30"/>
  <c r="BE237" i="30"/>
  <c r="A237" i="30"/>
  <c r="BE236" i="30"/>
  <c r="A236" i="30"/>
  <c r="BE235" i="30"/>
  <c r="A235" i="30"/>
  <c r="BE234" i="30"/>
  <c r="A234" i="30"/>
  <c r="BE233" i="30"/>
  <c r="A233" i="30"/>
  <c r="BE232" i="30"/>
  <c r="A232" i="30"/>
  <c r="BE231" i="30"/>
  <c r="A231" i="30"/>
  <c r="BE230" i="30"/>
  <c r="A230" i="30"/>
  <c r="BE229" i="30"/>
  <c r="A229" i="30"/>
  <c r="BE228" i="30"/>
  <c r="A228" i="30"/>
  <c r="BE227" i="30"/>
  <c r="A227" i="30"/>
  <c r="BE226" i="30"/>
  <c r="A226" i="30"/>
  <c r="BE225" i="30"/>
  <c r="A225" i="30"/>
  <c r="BE224" i="30"/>
  <c r="A224" i="30"/>
  <c r="BE223" i="30"/>
  <c r="A223" i="30"/>
  <c r="BE222" i="30"/>
  <c r="A222" i="30"/>
  <c r="BE221" i="30"/>
  <c r="A221" i="30"/>
  <c r="BE220" i="30"/>
  <c r="A220" i="30"/>
  <c r="BE219" i="30"/>
  <c r="A219" i="30"/>
  <c r="BE218" i="30"/>
  <c r="A218" i="30"/>
  <c r="BE217" i="30"/>
  <c r="A217" i="30"/>
  <c r="BE216" i="30"/>
  <c r="A216" i="30"/>
  <c r="BE215" i="30"/>
  <c r="A215" i="30"/>
  <c r="BE214" i="30"/>
  <c r="A214" i="30"/>
  <c r="BE213" i="30"/>
  <c r="A213" i="30"/>
  <c r="BE212" i="30"/>
  <c r="A212" i="30"/>
  <c r="BE211" i="30"/>
  <c r="A211" i="30"/>
  <c r="BE210" i="30"/>
  <c r="A210" i="30"/>
  <c r="BE209" i="30"/>
  <c r="A209" i="30"/>
  <c r="BE208" i="30"/>
  <c r="A208" i="30"/>
  <c r="BE207" i="30"/>
  <c r="A207" i="30"/>
  <c r="BE206" i="30"/>
  <c r="A206" i="30"/>
  <c r="BE205" i="30"/>
  <c r="A205" i="30"/>
  <c r="BE204" i="30"/>
  <c r="A204" i="30"/>
  <c r="BE203" i="30"/>
  <c r="A203" i="30"/>
  <c r="BE202" i="30"/>
  <c r="A202" i="30"/>
  <c r="BE201" i="30"/>
  <c r="A201" i="30"/>
  <c r="BE200" i="30"/>
  <c r="A200" i="30"/>
  <c r="BE199" i="30"/>
  <c r="A199" i="30"/>
  <c r="BE198" i="30"/>
  <c r="A198" i="30"/>
  <c r="BE197" i="30"/>
  <c r="A197" i="30"/>
  <c r="BE196" i="30"/>
  <c r="A196" i="30"/>
  <c r="BE195" i="30"/>
  <c r="A195" i="30"/>
  <c r="BE194" i="30"/>
  <c r="A194" i="30"/>
  <c r="BE193" i="30"/>
  <c r="A193" i="30"/>
  <c r="BE192" i="30"/>
  <c r="A192" i="30"/>
  <c r="BE191" i="30"/>
  <c r="A191" i="30"/>
  <c r="BE190" i="30"/>
  <c r="A190" i="30"/>
  <c r="BE189" i="30"/>
  <c r="A189" i="30"/>
  <c r="BE188" i="30"/>
  <c r="A188" i="30"/>
  <c r="BE187" i="30"/>
  <c r="A187" i="30"/>
  <c r="BE186" i="30"/>
  <c r="A186" i="30"/>
  <c r="BE185" i="30"/>
  <c r="A185" i="30"/>
  <c r="BE184" i="30"/>
  <c r="A184" i="30"/>
  <c r="BE183" i="30"/>
  <c r="A183" i="30"/>
  <c r="BE182" i="30"/>
  <c r="A182" i="30"/>
  <c r="BE181" i="30"/>
  <c r="A181" i="30"/>
  <c r="BE180" i="30"/>
  <c r="A180" i="30"/>
  <c r="BE179" i="30"/>
  <c r="A179" i="30"/>
  <c r="BE178" i="30"/>
  <c r="A178" i="30"/>
  <c r="BE177" i="30"/>
  <c r="A177" i="30"/>
  <c r="BE176" i="30"/>
  <c r="A176" i="30"/>
  <c r="BE175" i="30"/>
  <c r="A175" i="30"/>
  <c r="BE174" i="30"/>
  <c r="A174" i="30"/>
  <c r="BE173" i="30"/>
  <c r="A173" i="30"/>
  <c r="BE172" i="30"/>
  <c r="A172" i="30"/>
  <c r="BE171" i="30"/>
  <c r="BE170" i="30"/>
  <c r="A170" i="30"/>
  <c r="BE169" i="30"/>
  <c r="A169" i="30"/>
  <c r="BE168" i="30"/>
  <c r="A168" i="30"/>
  <c r="BE167" i="30"/>
  <c r="A167" i="30"/>
  <c r="BE166" i="30"/>
  <c r="A166" i="30"/>
  <c r="BE165" i="30"/>
  <c r="A165" i="30"/>
  <c r="BE164" i="30"/>
  <c r="A164" i="30"/>
  <c r="BE163" i="30"/>
  <c r="A163" i="30"/>
  <c r="BE162" i="30"/>
  <c r="A162" i="30"/>
  <c r="BE161" i="30"/>
  <c r="A161" i="30"/>
  <c r="BE160" i="30"/>
  <c r="A160" i="30"/>
  <c r="BE159" i="30"/>
  <c r="A159" i="30"/>
  <c r="BE158" i="30"/>
  <c r="A158" i="30"/>
  <c r="BE157" i="30"/>
  <c r="A157" i="30"/>
  <c r="BE156" i="30"/>
  <c r="A156" i="30"/>
  <c r="BE155" i="30"/>
  <c r="A155" i="30"/>
  <c r="BE154" i="30"/>
  <c r="A154" i="30"/>
  <c r="BE153" i="30"/>
  <c r="A153" i="30"/>
  <c r="BE152" i="30"/>
  <c r="A152" i="30"/>
  <c r="BE151" i="30"/>
  <c r="A151" i="30"/>
  <c r="BE150" i="30"/>
  <c r="A150" i="30"/>
  <c r="BE149" i="30"/>
  <c r="A149" i="30"/>
  <c r="BE148" i="30"/>
  <c r="A148" i="30"/>
  <c r="BE147" i="30"/>
  <c r="A147" i="30"/>
  <c r="BE146" i="30"/>
  <c r="A146" i="30"/>
  <c r="BE145" i="30"/>
  <c r="A145" i="30"/>
  <c r="BE144" i="30"/>
  <c r="A144" i="30"/>
  <c r="BE143" i="30"/>
  <c r="A143" i="30"/>
  <c r="BE142" i="30"/>
  <c r="A142" i="30"/>
  <c r="BE141" i="30"/>
  <c r="A141" i="30"/>
  <c r="BE140" i="30"/>
  <c r="A140" i="30"/>
  <c r="BE139" i="30"/>
  <c r="A139" i="30"/>
  <c r="BE138" i="30"/>
  <c r="A138" i="30"/>
  <c r="BE137" i="30"/>
  <c r="A137" i="30"/>
  <c r="BE136" i="30"/>
  <c r="A136" i="30"/>
  <c r="BE135" i="30"/>
  <c r="A135" i="30"/>
  <c r="BE134" i="30"/>
  <c r="A134" i="30"/>
  <c r="BE133" i="30"/>
  <c r="A133" i="30"/>
  <c r="BE132" i="30"/>
  <c r="A132" i="30"/>
  <c r="BE131" i="30"/>
  <c r="A131" i="30"/>
  <c r="BE130" i="30"/>
  <c r="A130" i="30"/>
  <c r="BE129" i="30"/>
  <c r="A129" i="30"/>
  <c r="BE128" i="30"/>
  <c r="A128" i="30"/>
  <c r="BE127" i="30"/>
  <c r="A127" i="30"/>
  <c r="BE126" i="30"/>
  <c r="A126" i="30"/>
  <c r="BE125" i="30"/>
  <c r="A125" i="30"/>
  <c r="BE124" i="30"/>
  <c r="A124" i="30"/>
  <c r="BE123" i="30"/>
  <c r="A123" i="30"/>
  <c r="BE122" i="30"/>
  <c r="A122" i="30"/>
  <c r="BE121" i="30"/>
  <c r="A121" i="30"/>
  <c r="BE120" i="30"/>
  <c r="A120" i="30"/>
  <c r="BE119" i="30"/>
  <c r="A119" i="30"/>
  <c r="BE118" i="30"/>
  <c r="A118" i="30"/>
  <c r="BE117" i="30"/>
  <c r="A117" i="30"/>
  <c r="BE116" i="30"/>
  <c r="A116" i="30"/>
  <c r="BE115" i="30"/>
  <c r="A115" i="30"/>
  <c r="BE114" i="30"/>
  <c r="A114" i="30"/>
  <c r="BE113" i="30"/>
  <c r="A113" i="30"/>
  <c r="BE112" i="30"/>
  <c r="A112" i="30"/>
  <c r="BE111" i="30"/>
  <c r="A111" i="30"/>
  <c r="BE110" i="30"/>
  <c r="A110" i="30"/>
  <c r="BE109" i="30"/>
  <c r="A109" i="30"/>
  <c r="BE108" i="30"/>
  <c r="A108" i="30"/>
  <c r="BE107" i="30"/>
  <c r="A107" i="30"/>
  <c r="BE106" i="30"/>
  <c r="A106" i="30"/>
  <c r="BE105" i="30"/>
  <c r="A105" i="30"/>
  <c r="BE104" i="30"/>
  <c r="A104" i="30"/>
  <c r="BE103" i="30"/>
  <c r="A103" i="30"/>
  <c r="BE102" i="30"/>
  <c r="A102" i="30"/>
  <c r="BE101" i="30"/>
  <c r="A101" i="30"/>
  <c r="BE100" i="30"/>
  <c r="A100" i="30"/>
  <c r="BE99" i="30"/>
  <c r="A99" i="30"/>
  <c r="BE98" i="30"/>
  <c r="A98" i="30"/>
  <c r="BE97" i="30"/>
  <c r="A97" i="30"/>
  <c r="BE96" i="30"/>
  <c r="A96" i="30"/>
  <c r="BE95" i="30"/>
  <c r="A95" i="30"/>
  <c r="BE94" i="30"/>
  <c r="A94" i="30"/>
  <c r="BE93" i="30"/>
  <c r="A93" i="30"/>
  <c r="BE92" i="30"/>
  <c r="A92" i="30"/>
  <c r="BE91" i="30"/>
  <c r="A91" i="30"/>
  <c r="BE90" i="30"/>
  <c r="A90" i="30"/>
  <c r="BE89" i="30"/>
  <c r="A89" i="30"/>
  <c r="BE88" i="30"/>
  <c r="A88" i="30"/>
  <c r="BE87" i="30"/>
  <c r="A87" i="30"/>
  <c r="BE86" i="30"/>
  <c r="A86" i="30"/>
  <c r="BE85" i="30"/>
  <c r="A85" i="30"/>
  <c r="BE84" i="30"/>
  <c r="A84" i="30"/>
  <c r="BE83" i="30"/>
  <c r="A83" i="30"/>
  <c r="BE82" i="30"/>
  <c r="A82" i="30"/>
  <c r="BE81" i="30"/>
  <c r="A81" i="30"/>
  <c r="BE80" i="30"/>
  <c r="A80" i="30"/>
  <c r="BE79" i="30"/>
  <c r="A79" i="30"/>
  <c r="BE78" i="30"/>
  <c r="A78" i="30"/>
  <c r="BE77" i="30"/>
  <c r="A77" i="30"/>
  <c r="BE76" i="30"/>
  <c r="A76" i="30"/>
  <c r="BE75" i="30"/>
  <c r="A75" i="30"/>
  <c r="BE74" i="30"/>
  <c r="A74" i="30"/>
  <c r="BE73" i="30"/>
  <c r="A73" i="30"/>
  <c r="BE72" i="30"/>
  <c r="A72" i="30"/>
  <c r="BE71" i="30"/>
  <c r="A71" i="30"/>
  <c r="BE70" i="30"/>
  <c r="A70" i="30"/>
  <c r="BE69" i="30"/>
  <c r="A69" i="30"/>
  <c r="BE68" i="30"/>
  <c r="A68" i="30"/>
  <c r="BE67" i="30"/>
  <c r="A67" i="30"/>
  <c r="BE66" i="30"/>
  <c r="A66" i="30"/>
  <c r="BE65" i="30"/>
  <c r="A65" i="30"/>
  <c r="BE64" i="30"/>
  <c r="A64" i="30"/>
  <c r="BE63" i="30"/>
  <c r="A63" i="30"/>
  <c r="BE62" i="30"/>
  <c r="A62" i="30"/>
  <c r="BE61" i="30"/>
  <c r="A61" i="30"/>
  <c r="BE60" i="30"/>
  <c r="A60" i="30"/>
  <c r="BE59" i="30"/>
  <c r="A59" i="30"/>
  <c r="BE58" i="30"/>
  <c r="A58" i="30"/>
  <c r="BE57" i="30"/>
  <c r="A57" i="30"/>
  <c r="BE56" i="30"/>
  <c r="A56" i="30"/>
  <c r="BE55" i="30"/>
  <c r="A55" i="30"/>
  <c r="BE54" i="30"/>
  <c r="A54" i="30"/>
  <c r="BE53" i="30"/>
  <c r="A53" i="30"/>
  <c r="BE52" i="30"/>
  <c r="A52" i="30"/>
  <c r="BE51" i="30"/>
  <c r="A51" i="30"/>
  <c r="BE50" i="30"/>
  <c r="A50" i="30"/>
  <c r="BE49" i="30"/>
  <c r="A49" i="30"/>
  <c r="BE48" i="30"/>
  <c r="A48" i="30"/>
  <c r="BE47" i="30"/>
  <c r="A47" i="30"/>
  <c r="BE46" i="30"/>
  <c r="A46" i="30"/>
  <c r="BE45" i="30"/>
  <c r="A45" i="30"/>
  <c r="BE44" i="30"/>
  <c r="A44" i="30"/>
  <c r="BE43" i="30"/>
  <c r="A43" i="30"/>
  <c r="BE42" i="30"/>
  <c r="A42" i="30"/>
  <c r="BE41" i="30"/>
  <c r="A41" i="30"/>
  <c r="BE40" i="30"/>
  <c r="A40" i="30"/>
  <c r="BE39" i="30"/>
  <c r="A39" i="30"/>
  <c r="BE38" i="30"/>
  <c r="A38" i="30"/>
  <c r="BE37" i="30"/>
  <c r="A37" i="30"/>
  <c r="BE36" i="30"/>
  <c r="A36" i="30"/>
  <c r="BE35" i="30"/>
  <c r="A35" i="30"/>
  <c r="BE34" i="30"/>
  <c r="A34" i="30"/>
  <c r="BE33" i="30"/>
  <c r="A33" i="30"/>
  <c r="BE32" i="30"/>
  <c r="BE31" i="30"/>
  <c r="BE30" i="30"/>
  <c r="BE29" i="30"/>
  <c r="BE28" i="30"/>
  <c r="BE23" i="30"/>
  <c r="BC23" i="30"/>
  <c r="AY23" i="30"/>
  <c r="AU23" i="30"/>
  <c r="AR23" i="30"/>
  <c r="AQ23" i="30"/>
  <c r="BE21" i="30"/>
  <c r="BC21" i="30"/>
  <c r="BB21" i="30"/>
  <c r="BB23" i="30" s="1"/>
  <c r="BA21" i="30"/>
  <c r="BA23" i="30" s="1"/>
  <c r="AZ21" i="30"/>
  <c r="AZ23" i="30" s="1"/>
  <c r="AY21" i="30"/>
  <c r="AX21" i="30"/>
  <c r="AX23" i="30" s="1"/>
  <c r="AW21" i="30"/>
  <c r="AW23" i="30" s="1"/>
  <c r="K283" i="29" s="1"/>
  <c r="AV21" i="30"/>
  <c r="AV23" i="30" s="1"/>
  <c r="AU21" i="30"/>
  <c r="AT21" i="30"/>
  <c r="AT23" i="30" s="1"/>
  <c r="AS21" i="30"/>
  <c r="AS23" i="30" s="1"/>
  <c r="AR21" i="30"/>
  <c r="AQ21" i="30"/>
  <c r="L283" i="29"/>
  <c r="J283" i="29"/>
  <c r="M278" i="29"/>
  <c r="H278" i="29"/>
  <c r="M277" i="29"/>
  <c r="H277" i="29"/>
  <c r="M276" i="29"/>
  <c r="H276" i="29"/>
  <c r="M275" i="29"/>
  <c r="H275" i="29"/>
  <c r="M274" i="29"/>
  <c r="H274" i="29"/>
  <c r="M273" i="29"/>
  <c r="H273" i="29"/>
  <c r="E273" i="29"/>
  <c r="E272" i="29" s="1"/>
  <c r="H272" i="29"/>
  <c r="M272" i="29" s="1"/>
  <c r="M271" i="29"/>
  <c r="H271" i="29"/>
  <c r="M270" i="29"/>
  <c r="H270" i="29"/>
  <c r="E270" i="29"/>
  <c r="E269" i="29" s="1"/>
  <c r="H269" i="29"/>
  <c r="M269" i="29" s="1"/>
  <c r="M268" i="29"/>
  <c r="H268" i="29"/>
  <c r="M267" i="29"/>
  <c r="H267" i="29"/>
  <c r="M266" i="29"/>
  <c r="H266" i="29"/>
  <c r="M265" i="29"/>
  <c r="H265" i="29"/>
  <c r="M264" i="29"/>
  <c r="H264" i="29"/>
  <c r="M263" i="29"/>
  <c r="H263" i="29"/>
  <c r="E263" i="29"/>
  <c r="E262" i="29" s="1"/>
  <c r="H262" i="29"/>
  <c r="M262" i="29" s="1"/>
  <c r="M261" i="29"/>
  <c r="H261" i="29"/>
  <c r="M260" i="29"/>
  <c r="H260" i="29"/>
  <c r="E260" i="29"/>
  <c r="H259" i="29"/>
  <c r="M259" i="29" s="1"/>
  <c r="H258" i="29"/>
  <c r="M258" i="29" s="1"/>
  <c r="H257" i="29"/>
  <c r="M256" i="29"/>
  <c r="E255" i="29"/>
  <c r="M254" i="29"/>
  <c r="H254" i="29"/>
  <c r="H253" i="29"/>
  <c r="M253" i="29" s="1"/>
  <c r="H252" i="29"/>
  <c r="M252" i="29" s="1"/>
  <c r="E252" i="29"/>
  <c r="M251" i="29"/>
  <c r="H251" i="29"/>
  <c r="M250" i="29"/>
  <c r="H250" i="29"/>
  <c r="M249" i="29"/>
  <c r="H249" i="29"/>
  <c r="E249" i="29"/>
  <c r="H248" i="29"/>
  <c r="M248" i="29" s="1"/>
  <c r="M247" i="29"/>
  <c r="H247" i="29"/>
  <c r="H246" i="29"/>
  <c r="M246" i="29" s="1"/>
  <c r="H245" i="29"/>
  <c r="M245" i="29" s="1"/>
  <c r="H244" i="29"/>
  <c r="M244" i="29" s="1"/>
  <c r="E243" i="29"/>
  <c r="H242" i="29"/>
  <c r="M242" i="29" s="1"/>
  <c r="M241" i="29"/>
  <c r="H241" i="29"/>
  <c r="H240" i="29"/>
  <c r="M240" i="29" s="1"/>
  <c r="M239" i="29"/>
  <c r="H239" i="29"/>
  <c r="H238" i="29"/>
  <c r="H237" i="29" s="1"/>
  <c r="H235" i="29" s="1"/>
  <c r="M235" i="29" s="1"/>
  <c r="E237" i="29"/>
  <c r="E235" i="29" s="1"/>
  <c r="M236" i="29"/>
  <c r="M234" i="29"/>
  <c r="H234" i="29"/>
  <c r="H233" i="29"/>
  <c r="M233" i="29" s="1"/>
  <c r="H232" i="29"/>
  <c r="M232" i="29" s="1"/>
  <c r="H231" i="29"/>
  <c r="M231" i="29" s="1"/>
  <c r="E230" i="29"/>
  <c r="H229" i="29"/>
  <c r="M229" i="29" s="1"/>
  <c r="M228" i="29"/>
  <c r="H228" i="29"/>
  <c r="H227" i="29"/>
  <c r="M227" i="29" s="1"/>
  <c r="M226" i="29"/>
  <c r="H226" i="29"/>
  <c r="H225" i="29"/>
  <c r="M225" i="29" s="1"/>
  <c r="M224" i="29"/>
  <c r="H224" i="29"/>
  <c r="E223" i="29"/>
  <c r="M222" i="29"/>
  <c r="E221" i="29"/>
  <c r="H220" i="29"/>
  <c r="M220" i="29" s="1"/>
  <c r="H219" i="29"/>
  <c r="M219" i="29" s="1"/>
  <c r="H218" i="29"/>
  <c r="M218" i="29" s="1"/>
  <c r="M217" i="29"/>
  <c r="H217" i="29"/>
  <c r="H216" i="29"/>
  <c r="M216" i="29" s="1"/>
  <c r="H215" i="29"/>
  <c r="M215" i="29" s="1"/>
  <c r="E214" i="29"/>
  <c r="E212" i="29" s="1"/>
  <c r="M213" i="29"/>
  <c r="H213" i="29"/>
  <c r="H211" i="29"/>
  <c r="M211" i="29" s="1"/>
  <c r="H210" i="29"/>
  <c r="M210" i="29" s="1"/>
  <c r="H209" i="29"/>
  <c r="M209" i="29" s="1"/>
  <c r="M208" i="29"/>
  <c r="H208" i="29"/>
  <c r="H207" i="29"/>
  <c r="M207" i="29" s="1"/>
  <c r="H206" i="29"/>
  <c r="M206" i="29" s="1"/>
  <c r="E205" i="29"/>
  <c r="E204" i="29" s="1"/>
  <c r="H203" i="29"/>
  <c r="M203" i="29" s="1"/>
  <c r="H202" i="29"/>
  <c r="M202" i="29" s="1"/>
  <c r="M201" i="29"/>
  <c r="H201" i="29"/>
  <c r="H200" i="29"/>
  <c r="M200" i="29" s="1"/>
  <c r="H199" i="29"/>
  <c r="M199" i="29" s="1"/>
  <c r="H198" i="29"/>
  <c r="M198" i="29" s="1"/>
  <c r="E197" i="29"/>
  <c r="E196" i="29"/>
  <c r="H195" i="29"/>
  <c r="M195" i="29" s="1"/>
  <c r="H194" i="29"/>
  <c r="M194" i="29" s="1"/>
  <c r="H193" i="29"/>
  <c r="M193" i="29" s="1"/>
  <c r="M192" i="29"/>
  <c r="H192" i="29"/>
  <c r="H191" i="29"/>
  <c r="M191" i="29" s="1"/>
  <c r="H190" i="29"/>
  <c r="M190" i="29" s="1"/>
  <c r="H189" i="29"/>
  <c r="M189" i="29" s="1"/>
  <c r="M188" i="29"/>
  <c r="H188" i="29"/>
  <c r="H187" i="29"/>
  <c r="M187" i="29" s="1"/>
  <c r="H186" i="29"/>
  <c r="M186" i="29" s="1"/>
  <c r="E186" i="29"/>
  <c r="E185" i="29"/>
  <c r="H184" i="29"/>
  <c r="M184" i="29" s="1"/>
  <c r="M183" i="29"/>
  <c r="H183" i="29"/>
  <c r="H182" i="29"/>
  <c r="M182" i="29" s="1"/>
  <c r="H181" i="29"/>
  <c r="M181" i="29" s="1"/>
  <c r="H180" i="29"/>
  <c r="M180" i="29" s="1"/>
  <c r="M179" i="29"/>
  <c r="H179" i="29"/>
  <c r="E178" i="29"/>
  <c r="E171" i="29" s="1"/>
  <c r="M177" i="29"/>
  <c r="H177" i="29"/>
  <c r="M176" i="29"/>
  <c r="H176" i="29"/>
  <c r="M175" i="29"/>
  <c r="H175" i="29"/>
  <c r="M174" i="29"/>
  <c r="H174" i="29"/>
  <c r="H173" i="29" s="1"/>
  <c r="M173" i="29"/>
  <c r="E173" i="29"/>
  <c r="M172" i="29"/>
  <c r="H172" i="29"/>
  <c r="M170" i="29"/>
  <c r="H170" i="29"/>
  <c r="M169" i="29"/>
  <c r="H169" i="29"/>
  <c r="M168" i="29"/>
  <c r="H168" i="29"/>
  <c r="M167" i="29"/>
  <c r="H167" i="29"/>
  <c r="M166" i="29"/>
  <c r="H166" i="29"/>
  <c r="M165" i="29"/>
  <c r="H165" i="29"/>
  <c r="E165" i="29"/>
  <c r="H164" i="29"/>
  <c r="M164" i="29" s="1"/>
  <c r="M163" i="29"/>
  <c r="H163" i="29"/>
  <c r="H162" i="29"/>
  <c r="M162" i="29" s="1"/>
  <c r="H161" i="29"/>
  <c r="M161" i="29" s="1"/>
  <c r="H160" i="29"/>
  <c r="M160" i="29" s="1"/>
  <c r="M159" i="29"/>
  <c r="H159" i="29"/>
  <c r="H158" i="29"/>
  <c r="M158" i="29" s="1"/>
  <c r="E157" i="29"/>
  <c r="E156" i="29"/>
  <c r="M153" i="29"/>
  <c r="H153" i="29"/>
  <c r="H152" i="29"/>
  <c r="H150" i="29" s="1"/>
  <c r="M150" i="29" s="1"/>
  <c r="M151" i="29"/>
  <c r="H151" i="29"/>
  <c r="E150" i="29"/>
  <c r="H149" i="29"/>
  <c r="M149" i="29" s="1"/>
  <c r="H148" i="29"/>
  <c r="M148" i="29" s="1"/>
  <c r="H147" i="29"/>
  <c r="M147" i="29" s="1"/>
  <c r="M146" i="29"/>
  <c r="H146" i="29"/>
  <c r="H145" i="29"/>
  <c r="M145" i="29" s="1"/>
  <c r="H144" i="29"/>
  <c r="M144" i="29" s="1"/>
  <c r="E143" i="29"/>
  <c r="M141" i="29"/>
  <c r="H141" i="29"/>
  <c r="H140" i="29"/>
  <c r="M140" i="29" s="1"/>
  <c r="M139" i="29"/>
  <c r="H139" i="29"/>
  <c r="H138" i="29"/>
  <c r="H137" i="29" s="1"/>
  <c r="M137" i="29" s="1"/>
  <c r="E137" i="29"/>
  <c r="H136" i="29"/>
  <c r="H135" i="29" s="1"/>
  <c r="M135" i="29" s="1"/>
  <c r="E135" i="29"/>
  <c r="M134" i="29"/>
  <c r="H134" i="29"/>
  <c r="H133" i="29"/>
  <c r="M133" i="29" s="1"/>
  <c r="M132" i="29"/>
  <c r="H132" i="29"/>
  <c r="H131" i="29"/>
  <c r="M131" i="29" s="1"/>
  <c r="M130" i="29"/>
  <c r="H130" i="29"/>
  <c r="H129" i="29"/>
  <c r="M129" i="29" s="1"/>
  <c r="M128" i="29"/>
  <c r="H128" i="29"/>
  <c r="H127" i="29"/>
  <c r="H126" i="29" s="1"/>
  <c r="M126" i="29" s="1"/>
  <c r="E126" i="29"/>
  <c r="H125" i="29"/>
  <c r="M125" i="29" s="1"/>
  <c r="H124" i="29"/>
  <c r="M124" i="29" s="1"/>
  <c r="M123" i="29"/>
  <c r="H123" i="29"/>
  <c r="H122" i="29"/>
  <c r="M122" i="29" s="1"/>
  <c r="H121" i="29"/>
  <c r="H120" i="29" s="1"/>
  <c r="M120" i="29" s="1"/>
  <c r="E120" i="29"/>
  <c r="M119" i="29"/>
  <c r="H119" i="29"/>
  <c r="H118" i="29"/>
  <c r="H117" i="29" s="1"/>
  <c r="M117" i="29" s="1"/>
  <c r="E117" i="29"/>
  <c r="H116" i="29"/>
  <c r="M116" i="29" s="1"/>
  <c r="H115" i="29"/>
  <c r="M115" i="29" s="1"/>
  <c r="M114" i="29"/>
  <c r="H114" i="29"/>
  <c r="H113" i="29"/>
  <c r="M113" i="29" s="1"/>
  <c r="E113" i="29"/>
  <c r="M112" i="29"/>
  <c r="H112" i="29"/>
  <c r="M111" i="29"/>
  <c r="H111" i="29"/>
  <c r="M110" i="29"/>
  <c r="H110" i="29"/>
  <c r="M109" i="29"/>
  <c r="H109" i="29"/>
  <c r="M108" i="29"/>
  <c r="H108" i="29"/>
  <c r="M107" i="29"/>
  <c r="H107" i="29"/>
  <c r="E107" i="29"/>
  <c r="H106" i="29"/>
  <c r="M106" i="29" s="1"/>
  <c r="M105" i="29"/>
  <c r="H105" i="29"/>
  <c r="H104" i="29"/>
  <c r="M104" i="29" s="1"/>
  <c r="E104" i="29"/>
  <c r="M103" i="29"/>
  <c r="H103" i="29"/>
  <c r="M102" i="29"/>
  <c r="H102" i="29"/>
  <c r="M101" i="29"/>
  <c r="H101" i="29"/>
  <c r="M100" i="29"/>
  <c r="H100" i="29"/>
  <c r="H99" i="29" s="1"/>
  <c r="M99" i="29"/>
  <c r="E99" i="29"/>
  <c r="M98" i="29"/>
  <c r="H98" i="29"/>
  <c r="H97" i="29"/>
  <c r="M97" i="29" s="1"/>
  <c r="H96" i="29"/>
  <c r="M96" i="29" s="1"/>
  <c r="H95" i="29"/>
  <c r="M95" i="29" s="1"/>
  <c r="M94" i="29"/>
  <c r="H94" i="29"/>
  <c r="H93" i="29"/>
  <c r="M93" i="29" s="1"/>
  <c r="H92" i="29"/>
  <c r="M92" i="29" s="1"/>
  <c r="H91" i="29"/>
  <c r="M91" i="29" s="1"/>
  <c r="M90" i="29"/>
  <c r="H90" i="29"/>
  <c r="E89" i="29"/>
  <c r="M88" i="29"/>
  <c r="H88" i="29"/>
  <c r="M87" i="29"/>
  <c r="H87" i="29"/>
  <c r="M86" i="29"/>
  <c r="H86" i="29"/>
  <c r="M85" i="29"/>
  <c r="H85" i="29"/>
  <c r="M84" i="29"/>
  <c r="H84" i="29"/>
  <c r="M83" i="29"/>
  <c r="H83" i="29"/>
  <c r="M82" i="29"/>
  <c r="H82" i="29"/>
  <c r="M81" i="29"/>
  <c r="H81" i="29"/>
  <c r="M80" i="29"/>
  <c r="H80" i="29"/>
  <c r="M79" i="29"/>
  <c r="H79" i="29"/>
  <c r="M78" i="29"/>
  <c r="H78" i="29"/>
  <c r="M77" i="29"/>
  <c r="H77" i="29"/>
  <c r="M76" i="29"/>
  <c r="H76" i="29"/>
  <c r="M75" i="29"/>
  <c r="H75" i="29"/>
  <c r="M74" i="29"/>
  <c r="H74" i="29"/>
  <c r="M73" i="29"/>
  <c r="H73" i="29"/>
  <c r="E73" i="29"/>
  <c r="H72" i="29"/>
  <c r="M72" i="29" s="1"/>
  <c r="M71" i="29"/>
  <c r="H71" i="29"/>
  <c r="H70" i="29"/>
  <c r="M70" i="29" s="1"/>
  <c r="E70" i="29"/>
  <c r="M69" i="29"/>
  <c r="H69" i="29"/>
  <c r="M68" i="29"/>
  <c r="H68" i="29"/>
  <c r="M67" i="29"/>
  <c r="H67" i="29"/>
  <c r="M66" i="29"/>
  <c r="H66" i="29"/>
  <c r="M65" i="29"/>
  <c r="H65" i="29"/>
  <c r="M64" i="29"/>
  <c r="H64" i="29"/>
  <c r="M63" i="29"/>
  <c r="H63" i="29"/>
  <c r="M62" i="29"/>
  <c r="H62" i="29"/>
  <c r="E62" i="29"/>
  <c r="E61" i="29"/>
  <c r="E51" i="29" s="1"/>
  <c r="M60" i="29"/>
  <c r="H60" i="29"/>
  <c r="H59" i="29"/>
  <c r="H58" i="29" s="1"/>
  <c r="M58" i="29" s="1"/>
  <c r="E58" i="29"/>
  <c r="H57" i="29"/>
  <c r="M57" i="29" s="1"/>
  <c r="H56" i="29"/>
  <c r="M56" i="29" s="1"/>
  <c r="M55" i="29"/>
  <c r="H55" i="29"/>
  <c r="H54" i="29"/>
  <c r="M54" i="29" s="1"/>
  <c r="E53" i="29"/>
  <c r="E52" i="29"/>
  <c r="M49" i="29"/>
  <c r="H49" i="29"/>
  <c r="H48" i="29"/>
  <c r="M48" i="29" s="1"/>
  <c r="M47" i="29"/>
  <c r="H47" i="29"/>
  <c r="H46" i="29"/>
  <c r="M46" i="29" s="1"/>
  <c r="M45" i="29"/>
  <c r="H45" i="29"/>
  <c r="H44" i="29"/>
  <c r="M44" i="29" s="1"/>
  <c r="M43" i="29"/>
  <c r="H43" i="29"/>
  <c r="H42" i="29"/>
  <c r="H41" i="29" s="1"/>
  <c r="M41" i="29" s="1"/>
  <c r="E41" i="29"/>
  <c r="H40" i="29"/>
  <c r="M40" i="29" s="1"/>
  <c r="H39" i="29"/>
  <c r="M39" i="29" s="1"/>
  <c r="M38" i="29"/>
  <c r="H38" i="29"/>
  <c r="H37" i="29"/>
  <c r="M37" i="29" s="1"/>
  <c r="H36" i="29"/>
  <c r="M36" i="29" s="1"/>
  <c r="E35" i="29"/>
  <c r="E34" i="29" s="1"/>
  <c r="H33" i="29"/>
  <c r="H32" i="29" s="1"/>
  <c r="M32" i="29" s="1"/>
  <c r="E32" i="29"/>
  <c r="M31" i="29"/>
  <c r="H31" i="29"/>
  <c r="H30" i="29"/>
  <c r="M30" i="29" s="1"/>
  <c r="M29" i="29"/>
  <c r="H29" i="29"/>
  <c r="E28" i="29"/>
  <c r="H27" i="29"/>
  <c r="M27" i="29" s="1"/>
  <c r="H26" i="29"/>
  <c r="M26" i="29" s="1"/>
  <c r="H25" i="29"/>
  <c r="M25" i="29" s="1"/>
  <c r="M24" i="29"/>
  <c r="H24" i="29"/>
  <c r="H23" i="29"/>
  <c r="M23" i="29" s="1"/>
  <c r="H22" i="29"/>
  <c r="M22" i="29" s="1"/>
  <c r="H21" i="29"/>
  <c r="M21" i="29" s="1"/>
  <c r="E20" i="29"/>
  <c r="M19" i="29"/>
  <c r="H19" i="29"/>
  <c r="H18" i="29" s="1"/>
  <c r="M18" i="29" s="1"/>
  <c r="E18" i="29"/>
  <c r="H17" i="29"/>
  <c r="M17" i="29" s="1"/>
  <c r="H16" i="29"/>
  <c r="M16" i="29" s="1"/>
  <c r="H15" i="29"/>
  <c r="H14" i="29" s="1"/>
  <c r="E14" i="29"/>
  <c r="E13" i="29"/>
  <c r="E12" i="29" s="1"/>
  <c r="E11" i="29" s="1"/>
  <c r="H7" i="29"/>
  <c r="C7" i="29"/>
  <c r="D7" i="29" s="1"/>
  <c r="E7" i="29" s="1"/>
  <c r="B7" i="29"/>
  <c r="M14" i="29" l="1"/>
  <c r="E155" i="29"/>
  <c r="E281" i="29" s="1"/>
  <c r="H20" i="29"/>
  <c r="M20" i="29" s="1"/>
  <c r="H223" i="29"/>
  <c r="I283" i="29"/>
  <c r="M15" i="29"/>
  <c r="M33" i="29"/>
  <c r="H35" i="29"/>
  <c r="M42" i="29"/>
  <c r="M59" i="29"/>
  <c r="M121" i="29"/>
  <c r="M136" i="29"/>
  <c r="M138" i="29"/>
  <c r="H143" i="29"/>
  <c r="M143" i="29" s="1"/>
  <c r="M152" i="29"/>
  <c r="H185" i="29"/>
  <c r="M185" i="29" s="1"/>
  <c r="H205" i="29"/>
  <c r="H214" i="29"/>
  <c r="M238" i="29"/>
  <c r="H53" i="29"/>
  <c r="H89" i="29"/>
  <c r="M89" i="29" s="1"/>
  <c r="M257" i="29"/>
  <c r="H255" i="29"/>
  <c r="M255" i="29" s="1"/>
  <c r="H28" i="29"/>
  <c r="M28" i="29" s="1"/>
  <c r="H157" i="29"/>
  <c r="H178" i="29"/>
  <c r="M118" i="29"/>
  <c r="M127" i="29"/>
  <c r="H197" i="29"/>
  <c r="H230" i="29"/>
  <c r="M230" i="29" s="1"/>
  <c r="M237" i="29"/>
  <c r="H243" i="29"/>
  <c r="M243" i="29" s="1"/>
  <c r="AH60" i="24"/>
  <c r="B170" i="24"/>
  <c r="B174" i="24"/>
  <c r="B173" i="24"/>
  <c r="B172" i="24"/>
  <c r="B171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48" i="24"/>
  <c r="B146" i="24"/>
  <c r="B142" i="24"/>
  <c r="B141" i="24"/>
  <c r="B138" i="24"/>
  <c r="AH135" i="24"/>
  <c r="AH21" i="24" s="1"/>
  <c r="AH176" i="24" s="1"/>
  <c r="AJ146" i="24"/>
  <c r="AG144" i="24"/>
  <c r="AJ144" i="24"/>
  <c r="AD122" i="24"/>
  <c r="AC112" i="24"/>
  <c r="AC109" i="24"/>
  <c r="AE109" i="24" s="1"/>
  <c r="AC50" i="24"/>
  <c r="AD50" i="24"/>
  <c r="AC72" i="24"/>
  <c r="AD126" i="24"/>
  <c r="AF126" i="24" s="1"/>
  <c r="AF123" i="24" s="1"/>
  <c r="AC98" i="24"/>
  <c r="AC93" i="24"/>
  <c r="B85" i="24"/>
  <c r="B83" i="24"/>
  <c r="B81" i="24"/>
  <c r="B80" i="24"/>
  <c r="B78" i="24"/>
  <c r="B77" i="24"/>
  <c r="B76" i="24"/>
  <c r="B75" i="24"/>
  <c r="B74" i="24"/>
  <c r="B73" i="24"/>
  <c r="B72" i="24"/>
  <c r="B69" i="24"/>
  <c r="B68" i="24"/>
  <c r="B66" i="24"/>
  <c r="B65" i="24"/>
  <c r="B64" i="24"/>
  <c r="B63" i="24"/>
  <c r="B58" i="24"/>
  <c r="B57" i="24"/>
  <c r="B56" i="24"/>
  <c r="B55" i="24"/>
  <c r="B54" i="24"/>
  <c r="B53" i="24"/>
  <c r="B52" i="24"/>
  <c r="B51" i="24"/>
  <c r="B49" i="24"/>
  <c r="B48" i="24"/>
  <c r="B47" i="24"/>
  <c r="B46" i="24"/>
  <c r="B45" i="24"/>
  <c r="B42" i="24"/>
  <c r="B39" i="24"/>
  <c r="B38" i="24"/>
  <c r="B36" i="24"/>
  <c r="B35" i="24"/>
  <c r="B34" i="24"/>
  <c r="B33" i="24"/>
  <c r="B32" i="24"/>
  <c r="B31" i="24"/>
  <c r="B29" i="24"/>
  <c r="B27" i="24"/>
  <c r="B26" i="24"/>
  <c r="A231" i="27"/>
  <c r="A232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7" i="27"/>
  <c r="A206" i="27"/>
  <c r="A205" i="27"/>
  <c r="A204" i="27"/>
  <c r="A203" i="27"/>
  <c r="A202" i="27"/>
  <c r="A201" i="27"/>
  <c r="A200" i="27"/>
  <c r="A171" i="27"/>
  <c r="A96" i="27"/>
  <c r="A95" i="27"/>
  <c r="A94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1" i="27"/>
  <c r="A69" i="27"/>
  <c r="A65" i="27"/>
  <c r="A56" i="27"/>
  <c r="A53" i="27"/>
  <c r="A52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4" i="27"/>
  <c r="A55" i="27"/>
  <c r="A57" i="27"/>
  <c r="A58" i="27"/>
  <c r="A59" i="27"/>
  <c r="A60" i="27"/>
  <c r="A61" i="27"/>
  <c r="A62" i="27"/>
  <c r="A63" i="27"/>
  <c r="A64" i="27"/>
  <c r="A66" i="27"/>
  <c r="A67" i="27"/>
  <c r="A68" i="27"/>
  <c r="A70" i="27"/>
  <c r="A72" i="27"/>
  <c r="A73" i="27"/>
  <c r="A74" i="27"/>
  <c r="A93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2" i="27"/>
  <c r="A153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8" i="27"/>
  <c r="A34" i="27"/>
  <c r="AQ20" i="27"/>
  <c r="BD231" i="27"/>
  <c r="BD230" i="27"/>
  <c r="BD229" i="27"/>
  <c r="BD228" i="27"/>
  <c r="BD227" i="27"/>
  <c r="BD226" i="27"/>
  <c r="BD225" i="27"/>
  <c r="BD224" i="27"/>
  <c r="BD223" i="27"/>
  <c r="BD222" i="27"/>
  <c r="BD221" i="27"/>
  <c r="BD220" i="27"/>
  <c r="BD219" i="27"/>
  <c r="BD218" i="27"/>
  <c r="BD217" i="27"/>
  <c r="BD216" i="27"/>
  <c r="BD215" i="27"/>
  <c r="BD214" i="27"/>
  <c r="BD213" i="27"/>
  <c r="BD212" i="27"/>
  <c r="BD211" i="27"/>
  <c r="BD210" i="27"/>
  <c r="BD209" i="27"/>
  <c r="BD208" i="27"/>
  <c r="BD207" i="27"/>
  <c r="BD206" i="27"/>
  <c r="BD205" i="27"/>
  <c r="BD204" i="27"/>
  <c r="BD203" i="27"/>
  <c r="BD202" i="27"/>
  <c r="BD201" i="27"/>
  <c r="BD200" i="27"/>
  <c r="BD199" i="27"/>
  <c r="BD198" i="27"/>
  <c r="BD197" i="27"/>
  <c r="BD196" i="27"/>
  <c r="BD195" i="27"/>
  <c r="BD194" i="27"/>
  <c r="BD193" i="27"/>
  <c r="BD192" i="27"/>
  <c r="BD191" i="27"/>
  <c r="BD190" i="27"/>
  <c r="BD189" i="27"/>
  <c r="BD188" i="27"/>
  <c r="BD187" i="27"/>
  <c r="BD186" i="27"/>
  <c r="BD185" i="27"/>
  <c r="BD184" i="27"/>
  <c r="BD183" i="27"/>
  <c r="BD182" i="27"/>
  <c r="BD181" i="27"/>
  <c r="BD180" i="27"/>
  <c r="BD179" i="27"/>
  <c r="BD178" i="27"/>
  <c r="BD177" i="27"/>
  <c r="BD176" i="27"/>
  <c r="BD175" i="27"/>
  <c r="BD174" i="27"/>
  <c r="BD173" i="27"/>
  <c r="BD172" i="27"/>
  <c r="BD171" i="27"/>
  <c r="BD170" i="27"/>
  <c r="BD169" i="27"/>
  <c r="BD168" i="27"/>
  <c r="BD167" i="27"/>
  <c r="BD166" i="27"/>
  <c r="BD165" i="27"/>
  <c r="BD164" i="27"/>
  <c r="BD163" i="27"/>
  <c r="BD162" i="27"/>
  <c r="BD161" i="27"/>
  <c r="BD160" i="27"/>
  <c r="BD159" i="27"/>
  <c r="BD158" i="27"/>
  <c r="BD157" i="27"/>
  <c r="BD156" i="27"/>
  <c r="BD155" i="27"/>
  <c r="BD154" i="27"/>
  <c r="BD153" i="27"/>
  <c r="BD152" i="27"/>
  <c r="BD151" i="27"/>
  <c r="BD150" i="27"/>
  <c r="BD149" i="27"/>
  <c r="BD148" i="27"/>
  <c r="BD147" i="27"/>
  <c r="BD146" i="27"/>
  <c r="BD145" i="27"/>
  <c r="BD144" i="27"/>
  <c r="BD143" i="27"/>
  <c r="BD142" i="27"/>
  <c r="BD141" i="27"/>
  <c r="BD140" i="27"/>
  <c r="BD139" i="27"/>
  <c r="BD138" i="27"/>
  <c r="BD137" i="27"/>
  <c r="BD136" i="27"/>
  <c r="BD135" i="27"/>
  <c r="BD134" i="27"/>
  <c r="BD133" i="27"/>
  <c r="BD132" i="27"/>
  <c r="BD131" i="27"/>
  <c r="BD130" i="27"/>
  <c r="BD129" i="27"/>
  <c r="BD128" i="27"/>
  <c r="BD127" i="27"/>
  <c r="BD126" i="27"/>
  <c r="BD125" i="27"/>
  <c r="BD124" i="27"/>
  <c r="BD123" i="27"/>
  <c r="BD122" i="27"/>
  <c r="BD121" i="27"/>
  <c r="BD120" i="27"/>
  <c r="BD119" i="27"/>
  <c r="BD118" i="27"/>
  <c r="BD117" i="27"/>
  <c r="BD116" i="27"/>
  <c r="BD115" i="27"/>
  <c r="BD114" i="27"/>
  <c r="BD113" i="27"/>
  <c r="BD112" i="27"/>
  <c r="BD111" i="27"/>
  <c r="BD110" i="27"/>
  <c r="BD109" i="27"/>
  <c r="BD108" i="27"/>
  <c r="BD107" i="27"/>
  <c r="BD106" i="27"/>
  <c r="BD105" i="27"/>
  <c r="BD104" i="27"/>
  <c r="BD103" i="27"/>
  <c r="BD102" i="27"/>
  <c r="BD101" i="27"/>
  <c r="BD100" i="27"/>
  <c r="BD99" i="27"/>
  <c r="BD98" i="27"/>
  <c r="BD97" i="27"/>
  <c r="BD96" i="27"/>
  <c r="BD95" i="27"/>
  <c r="BD94" i="27"/>
  <c r="BD93" i="27"/>
  <c r="BD92" i="27"/>
  <c r="BD91" i="27"/>
  <c r="BD90" i="27"/>
  <c r="BD89" i="27"/>
  <c r="BD88" i="27"/>
  <c r="BD87" i="27"/>
  <c r="BD86" i="27"/>
  <c r="BD85" i="27"/>
  <c r="BD84" i="27"/>
  <c r="BD83" i="27"/>
  <c r="BD82" i="27"/>
  <c r="BD81" i="27"/>
  <c r="BD80" i="27"/>
  <c r="BD79" i="27"/>
  <c r="BD78" i="27"/>
  <c r="BD77" i="27"/>
  <c r="BD76" i="27"/>
  <c r="BD75" i="27"/>
  <c r="BD74" i="27"/>
  <c r="BD73" i="27"/>
  <c r="BD72" i="27"/>
  <c r="BD71" i="27"/>
  <c r="BD70" i="27"/>
  <c r="BD69" i="27"/>
  <c r="BD68" i="27"/>
  <c r="BD67" i="27"/>
  <c r="BD66" i="27"/>
  <c r="BD65" i="27"/>
  <c r="BD64" i="27"/>
  <c r="BD63" i="27"/>
  <c r="BD62" i="27"/>
  <c r="BD61" i="27"/>
  <c r="BD60" i="27"/>
  <c r="BD59" i="27"/>
  <c r="BD58" i="27"/>
  <c r="BD57" i="27"/>
  <c r="BD56" i="27"/>
  <c r="BD55" i="27"/>
  <c r="BD54" i="27"/>
  <c r="BD53" i="27"/>
  <c r="BD52" i="27"/>
  <c r="BD51" i="27"/>
  <c r="BD50" i="27"/>
  <c r="BD49" i="27"/>
  <c r="BD48" i="27"/>
  <c r="BD47" i="27"/>
  <c r="BD46" i="27"/>
  <c r="BD45" i="27"/>
  <c r="BD44" i="27"/>
  <c r="BD43" i="27"/>
  <c r="BD42" i="27"/>
  <c r="BD41" i="27"/>
  <c r="BD40" i="27"/>
  <c r="BD39" i="27"/>
  <c r="BD38" i="27"/>
  <c r="BD37" i="27"/>
  <c r="BD36" i="27"/>
  <c r="BD35" i="27"/>
  <c r="BD34" i="27"/>
  <c r="BD33" i="27"/>
  <c r="BD32" i="27"/>
  <c r="BD31" i="27"/>
  <c r="BD30" i="27"/>
  <c r="BD29" i="27"/>
  <c r="BD28" i="27"/>
  <c r="BD27" i="27"/>
  <c r="BD26" i="27"/>
  <c r="BD25" i="27"/>
  <c r="BC22" i="27"/>
  <c r="BB22" i="27"/>
  <c r="BA22" i="27"/>
  <c r="BA23" i="27" s="1"/>
  <c r="AZ22" i="27"/>
  <c r="AY22" i="27"/>
  <c r="AX22" i="27"/>
  <c r="AW22" i="27"/>
  <c r="AW23" i="27" s="1"/>
  <c r="AV22" i="27"/>
  <c r="AU22" i="27"/>
  <c r="AT22" i="27"/>
  <c r="AS22" i="27"/>
  <c r="AR22" i="27"/>
  <c r="AQ22" i="27"/>
  <c r="BC20" i="27"/>
  <c r="BB20" i="27"/>
  <c r="BA20" i="27"/>
  <c r="AZ20" i="27"/>
  <c r="AY20" i="27"/>
  <c r="AX20" i="27"/>
  <c r="AW20" i="27"/>
  <c r="AV20" i="27"/>
  <c r="AU20" i="27"/>
  <c r="AT20" i="27"/>
  <c r="AS20" i="27"/>
  <c r="AR20" i="27"/>
  <c r="BC19" i="27"/>
  <c r="BB19" i="27"/>
  <c r="BA19" i="27"/>
  <c r="BA21" i="27" s="1"/>
  <c r="AZ19" i="27"/>
  <c r="AY19" i="27"/>
  <c r="AX19" i="27"/>
  <c r="AW19" i="27"/>
  <c r="AW21" i="27" s="1"/>
  <c r="AV19" i="27"/>
  <c r="AU19" i="27"/>
  <c r="AT19" i="27"/>
  <c r="AT21" i="27" s="1"/>
  <c r="AT23" i="27" s="1"/>
  <c r="AS19" i="27"/>
  <c r="AR19" i="27"/>
  <c r="AQ19" i="27"/>
  <c r="BC18" i="27"/>
  <c r="BC21" i="27" s="1"/>
  <c r="BC23" i="27" s="1"/>
  <c r="BB18" i="27"/>
  <c r="BA18" i="27"/>
  <c r="AZ18" i="27"/>
  <c r="AY18" i="27"/>
  <c r="AY21" i="27" s="1"/>
  <c r="AY23" i="27" s="1"/>
  <c r="AX18" i="27"/>
  <c r="AW18" i="27"/>
  <c r="AV18" i="27"/>
  <c r="AU18" i="27"/>
  <c r="AT18" i="27"/>
  <c r="AS18" i="27"/>
  <c r="AR18" i="27"/>
  <c r="AQ18" i="27"/>
  <c r="AQ21" i="27" s="1"/>
  <c r="AQ23" i="27" s="1"/>
  <c r="AV21" i="27"/>
  <c r="AV23" i="27" s="1"/>
  <c r="BD20" i="27"/>
  <c r="AR21" i="27"/>
  <c r="AR23" i="27" s="1"/>
  <c r="AZ21" i="27"/>
  <c r="AZ23" i="27" s="1"/>
  <c r="BD19" i="27"/>
  <c r="AS21" i="27"/>
  <c r="BD22" i="27"/>
  <c r="A123" i="23"/>
  <c r="A26" i="22"/>
  <c r="AS11" i="23"/>
  <c r="AT11" i="23"/>
  <c r="AU11" i="23"/>
  <c r="AV11" i="23"/>
  <c r="AW11" i="23"/>
  <c r="AX11" i="23"/>
  <c r="AY11" i="23"/>
  <c r="AZ11" i="23"/>
  <c r="BA11" i="23"/>
  <c r="BB11" i="23"/>
  <c r="BC11" i="23"/>
  <c r="BD11" i="23"/>
  <c r="AX11" i="22"/>
  <c r="AZ11" i="22"/>
  <c r="BA9" i="22"/>
  <c r="AS11" i="22"/>
  <c r="AT11" i="22"/>
  <c r="AU11" i="22"/>
  <c r="AV11" i="22"/>
  <c r="AY9" i="22" s="1"/>
  <c r="AW11" i="22"/>
  <c r="AY11" i="22"/>
  <c r="BA11" i="22"/>
  <c r="BB11" i="22"/>
  <c r="BC11" i="22"/>
  <c r="BD11" i="22"/>
  <c r="AQ11" i="22"/>
  <c r="AR11" i="22"/>
  <c r="AW9" i="22" s="1"/>
  <c r="AR11" i="23"/>
  <c r="AW9" i="23"/>
  <c r="BG223" i="22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AB121" i="24"/>
  <c r="AA93" i="24"/>
  <c r="AA86" i="24"/>
  <c r="AB109" i="24"/>
  <c r="AA110" i="24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AJ174" i="24"/>
  <c r="AF174" i="24"/>
  <c r="AE174" i="24"/>
  <c r="AL174" i="24" s="1"/>
  <c r="AJ173" i="24"/>
  <c r="AF173" i="24"/>
  <c r="AE173" i="24"/>
  <c r="AJ172" i="24"/>
  <c r="AF172" i="24"/>
  <c r="AL172" i="24" s="1"/>
  <c r="AE172" i="24"/>
  <c r="AJ171" i="24"/>
  <c r="AF171" i="24"/>
  <c r="AE171" i="24"/>
  <c r="AL171" i="24" s="1"/>
  <c r="AF170" i="24"/>
  <c r="AE170" i="24"/>
  <c r="AJ169" i="24"/>
  <c r="AF169" i="24"/>
  <c r="AL169" i="24" s="1"/>
  <c r="AE169" i="24"/>
  <c r="AJ168" i="24"/>
  <c r="AF168" i="24"/>
  <c r="AE168" i="24"/>
  <c r="AL168" i="24" s="1"/>
  <c r="AJ167" i="24"/>
  <c r="AF167" i="24"/>
  <c r="AE167" i="24"/>
  <c r="AL167" i="24" s="1"/>
  <c r="AJ166" i="24"/>
  <c r="AF166" i="24"/>
  <c r="AE166" i="24"/>
  <c r="AJ165" i="24"/>
  <c r="AF165" i="24"/>
  <c r="AL165" i="24" s="1"/>
  <c r="AE165" i="24"/>
  <c r="AJ164" i="24"/>
  <c r="AF164" i="24"/>
  <c r="AE164" i="24"/>
  <c r="AL164" i="24" s="1"/>
  <c r="AJ163" i="24"/>
  <c r="AF163" i="24"/>
  <c r="AE163" i="24"/>
  <c r="AL163" i="24" s="1"/>
  <c r="AJ162" i="24"/>
  <c r="AF162" i="24"/>
  <c r="AE162" i="24"/>
  <c r="AJ161" i="24"/>
  <c r="AF161" i="24"/>
  <c r="AL161" i="24" s="1"/>
  <c r="AE161" i="24"/>
  <c r="AF160" i="24"/>
  <c r="AE160" i="24"/>
  <c r="AL160" i="24" s="1"/>
  <c r="AJ159" i="24"/>
  <c r="AF159" i="24"/>
  <c r="AE159" i="24"/>
  <c r="AJ158" i="24"/>
  <c r="AF158" i="24"/>
  <c r="AL158" i="24" s="1"/>
  <c r="AE158" i="24"/>
  <c r="AJ157" i="24"/>
  <c r="AF157" i="24"/>
  <c r="AE157" i="24"/>
  <c r="AL157" i="24" s="1"/>
  <c r="AJ156" i="24"/>
  <c r="AF156" i="24"/>
  <c r="AE156" i="24"/>
  <c r="AJ155" i="24"/>
  <c r="AF155" i="24"/>
  <c r="AE155" i="24"/>
  <c r="AJ154" i="24"/>
  <c r="AF154" i="24"/>
  <c r="AL154" i="24" s="1"/>
  <c r="AE154" i="24"/>
  <c r="AF153" i="24"/>
  <c r="AE153" i="24"/>
  <c r="AJ152" i="24"/>
  <c r="AF152" i="24"/>
  <c r="AE152" i="24"/>
  <c r="AJ151" i="24"/>
  <c r="AF151" i="24"/>
  <c r="AE151" i="24"/>
  <c r="AK150" i="24"/>
  <c r="AI150" i="24"/>
  <c r="AG150" i="24"/>
  <c r="AD150" i="24"/>
  <c r="AC150" i="24"/>
  <c r="AB150" i="24"/>
  <c r="AA150" i="24"/>
  <c r="Z150" i="24"/>
  <c r="Y150" i="24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H150" i="24"/>
  <c r="G150" i="24"/>
  <c r="F150" i="24"/>
  <c r="AJ148" i="24"/>
  <c r="AF148" i="24"/>
  <c r="AE148" i="24"/>
  <c r="AL148" i="24" s="1"/>
  <c r="E148" i="24"/>
  <c r="AF147" i="24"/>
  <c r="AE147" i="24"/>
  <c r="AL147" i="24" s="1"/>
  <c r="B147" i="24"/>
  <c r="AF146" i="24"/>
  <c r="AE146" i="24"/>
  <c r="AJ145" i="24"/>
  <c r="AJ143" i="24" s="1"/>
  <c r="AF145" i="24"/>
  <c r="AL145" i="24" s="1"/>
  <c r="AE145" i="24"/>
  <c r="B145" i="24"/>
  <c r="AF144" i="24"/>
  <c r="AE144" i="24"/>
  <c r="B144" i="24"/>
  <c r="AK143" i="24"/>
  <c r="AI143" i="24"/>
  <c r="AI135" i="24" s="1"/>
  <c r="AG143" i="24"/>
  <c r="AD143" i="24"/>
  <c r="AC143" i="24"/>
  <c r="AB143" i="24"/>
  <c r="AB135" i="24" s="1"/>
  <c r="AA143" i="24"/>
  <c r="AA135" i="24" s="1"/>
  <c r="Z143" i="24"/>
  <c r="Y143" i="24"/>
  <c r="X143" i="24"/>
  <c r="W143" i="24"/>
  <c r="W135" i="24" s="1"/>
  <c r="V143" i="24"/>
  <c r="U143" i="24"/>
  <c r="T143" i="24"/>
  <c r="S143" i="24"/>
  <c r="S135" i="24" s="1"/>
  <c r="R143" i="24"/>
  <c r="Q143" i="24"/>
  <c r="P143" i="24"/>
  <c r="P135" i="24" s="1"/>
  <c r="O143" i="24"/>
  <c r="O135" i="24" s="1"/>
  <c r="N143" i="24"/>
  <c r="M143" i="24"/>
  <c r="L143" i="24"/>
  <c r="L135" i="24" s="1"/>
  <c r="K143" i="24"/>
  <c r="K135" i="24" s="1"/>
  <c r="J143" i="24"/>
  <c r="I143" i="24"/>
  <c r="H143" i="24"/>
  <c r="H135" i="24" s="1"/>
  <c r="G143" i="24"/>
  <c r="G135" i="24" s="1"/>
  <c r="F143" i="24"/>
  <c r="AJ142" i="24"/>
  <c r="AE142" i="24"/>
  <c r="Z142" i="24"/>
  <c r="AF142" i="24" s="1"/>
  <c r="AJ141" i="24"/>
  <c r="AF141" i="24"/>
  <c r="AE141" i="24"/>
  <c r="AL141" i="24" s="1"/>
  <c r="AJ140" i="24"/>
  <c r="AJ139" i="24" s="1"/>
  <c r="AF140" i="24"/>
  <c r="AF139" i="24"/>
  <c r="AE140" i="24"/>
  <c r="B140" i="24"/>
  <c r="AK139" i="24"/>
  <c r="AI139" i="24"/>
  <c r="AG139" i="24"/>
  <c r="AD139" i="24"/>
  <c r="AC139" i="24"/>
  <c r="AB139" i="24"/>
  <c r="AA139" i="24"/>
  <c r="Z139" i="24"/>
  <c r="Y139" i="24"/>
  <c r="X139" i="24"/>
  <c r="W139" i="24"/>
  <c r="V139" i="24"/>
  <c r="U139" i="24"/>
  <c r="T139" i="24"/>
  <c r="S139" i="24"/>
  <c r="R139" i="24"/>
  <c r="Q139" i="24"/>
  <c r="P139" i="24"/>
  <c r="O139" i="24"/>
  <c r="N139" i="24"/>
  <c r="M139" i="24"/>
  <c r="M135" i="24" s="1"/>
  <c r="L139" i="24"/>
  <c r="K139" i="24"/>
  <c r="J139" i="24"/>
  <c r="I139" i="24"/>
  <c r="H139" i="24"/>
  <c r="G139" i="24"/>
  <c r="F139" i="24"/>
  <c r="AJ138" i="24"/>
  <c r="AF138" i="24"/>
  <c r="AE138" i="24"/>
  <c r="AJ137" i="24"/>
  <c r="AF137" i="24"/>
  <c r="AE137" i="24"/>
  <c r="B137" i="24"/>
  <c r="AJ136" i="24"/>
  <c r="AF136" i="24"/>
  <c r="AE136" i="24"/>
  <c r="AL136" i="24" s="1"/>
  <c r="B136" i="24"/>
  <c r="AJ133" i="24"/>
  <c r="AF133" i="24"/>
  <c r="AE133" i="24"/>
  <c r="AJ132" i="24"/>
  <c r="AF132" i="24"/>
  <c r="AE132" i="24"/>
  <c r="B132" i="24"/>
  <c r="AJ131" i="24"/>
  <c r="AF131" i="24"/>
  <c r="AE131" i="24"/>
  <c r="B131" i="24"/>
  <c r="AJ130" i="24"/>
  <c r="AF130" i="24"/>
  <c r="AE130" i="24"/>
  <c r="B130" i="24"/>
  <c r="AK129" i="24"/>
  <c r="AI129" i="24"/>
  <c r="AG129" i="24"/>
  <c r="AD129" i="24"/>
  <c r="AC129" i="24"/>
  <c r="AB129" i="24"/>
  <c r="AA129" i="24"/>
  <c r="Z129" i="24"/>
  <c r="Y129" i="24"/>
  <c r="X129" i="24"/>
  <c r="W129" i="24"/>
  <c r="V129" i="24"/>
  <c r="U129" i="24"/>
  <c r="T129" i="24"/>
  <c r="S129" i="24"/>
  <c r="R129" i="24"/>
  <c r="Q129" i="24"/>
  <c r="P129" i="24"/>
  <c r="O129" i="24"/>
  <c r="N129" i="24"/>
  <c r="M129" i="24"/>
  <c r="L129" i="24"/>
  <c r="K129" i="24"/>
  <c r="J129" i="24"/>
  <c r="I129" i="24"/>
  <c r="H129" i="24"/>
  <c r="G129" i="24"/>
  <c r="F129" i="24"/>
  <c r="AJ128" i="24"/>
  <c r="AF128" i="24"/>
  <c r="AE128" i="24"/>
  <c r="B128" i="24"/>
  <c r="AJ127" i="24"/>
  <c r="AF127" i="24"/>
  <c r="AE127" i="24"/>
  <c r="B127" i="24"/>
  <c r="AJ126" i="24"/>
  <c r="AE126" i="24"/>
  <c r="AL126" i="24" s="1"/>
  <c r="B126" i="24"/>
  <c r="AJ125" i="24"/>
  <c r="AF125" i="24"/>
  <c r="AE125" i="24"/>
  <c r="AL125" i="24" s="1"/>
  <c r="B125" i="24"/>
  <c r="AJ124" i="24"/>
  <c r="AF124" i="24"/>
  <c r="AE124" i="24"/>
  <c r="B124" i="24"/>
  <c r="AK123" i="24"/>
  <c r="AI123" i="24"/>
  <c r="AG123" i="24"/>
  <c r="AG70" i="24" s="1"/>
  <c r="AG60" i="24" s="1"/>
  <c r="AD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AE122" i="24"/>
  <c r="T122" i="24"/>
  <c r="AF122" i="24"/>
  <c r="AL122" i="24" s="1"/>
  <c r="B122" i="24"/>
  <c r="AJ121" i="24"/>
  <c r="AJ120" i="24"/>
  <c r="AF121" i="24"/>
  <c r="AL121" i="24" s="1"/>
  <c r="AL120" i="24" s="1"/>
  <c r="AE121" i="24"/>
  <c r="B121" i="24"/>
  <c r="AK120" i="24"/>
  <c r="AI120" i="24"/>
  <c r="AG120" i="24"/>
  <c r="AD120" i="24"/>
  <c r="AC120" i="24"/>
  <c r="AB120" i="24"/>
  <c r="AA120" i="24"/>
  <c r="Z120" i="24"/>
  <c r="Y120" i="24"/>
  <c r="X120" i="24"/>
  <c r="W120" i="24"/>
  <c r="V120" i="24"/>
  <c r="U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AJ119" i="24"/>
  <c r="AJ118" i="24"/>
  <c r="AF119" i="24"/>
  <c r="AE119" i="24"/>
  <c r="B119" i="24"/>
  <c r="AK118" i="24"/>
  <c r="AI118" i="24"/>
  <c r="AG118" i="24"/>
  <c r="AD118" i="24"/>
  <c r="AC118" i="24"/>
  <c r="AB118" i="24"/>
  <c r="AA118" i="24"/>
  <c r="Z118" i="24"/>
  <c r="Y118" i="24"/>
  <c r="X118" i="24"/>
  <c r="W118" i="24"/>
  <c r="V118" i="24"/>
  <c r="U118" i="24"/>
  <c r="T118" i="24"/>
  <c r="S118" i="24"/>
  <c r="R118" i="24"/>
  <c r="Q118" i="24"/>
  <c r="P118" i="24"/>
  <c r="O118" i="24"/>
  <c r="N118" i="24"/>
  <c r="M118" i="24"/>
  <c r="L118" i="24"/>
  <c r="K118" i="24"/>
  <c r="J118" i="24"/>
  <c r="I118" i="24"/>
  <c r="H118" i="24"/>
  <c r="G118" i="24"/>
  <c r="F118" i="24"/>
  <c r="AJ117" i="24"/>
  <c r="AL117" i="24" s="1"/>
  <c r="AF117" i="24"/>
  <c r="AE117" i="24"/>
  <c r="B117" i="24"/>
  <c r="AJ116" i="24"/>
  <c r="AL116" i="24" s="1"/>
  <c r="AF116" i="24"/>
  <c r="AE116" i="24"/>
  <c r="B116" i="24"/>
  <c r="AJ115" i="24"/>
  <c r="AJ114" i="24" s="1"/>
  <c r="AF115" i="24"/>
  <c r="AE115" i="24"/>
  <c r="B115" i="24"/>
  <c r="AK114" i="24"/>
  <c r="AI114" i="24"/>
  <c r="AG114" i="24"/>
  <c r="AD114" i="24"/>
  <c r="AC114" i="24"/>
  <c r="AB114" i="24"/>
  <c r="AA114" i="24"/>
  <c r="Z114" i="24"/>
  <c r="Y114" i="24"/>
  <c r="X114" i="24"/>
  <c r="W114" i="24"/>
  <c r="V114" i="24"/>
  <c r="U114" i="24"/>
  <c r="T114" i="24"/>
  <c r="S114" i="24"/>
  <c r="R114" i="24"/>
  <c r="Q114" i="24"/>
  <c r="P114" i="24"/>
  <c r="O114" i="24"/>
  <c r="N114" i="24"/>
  <c r="M114" i="24"/>
  <c r="M70" i="24" s="1"/>
  <c r="L114" i="24"/>
  <c r="K114" i="24"/>
  <c r="J114" i="24"/>
  <c r="I114" i="24"/>
  <c r="I70" i="24" s="1"/>
  <c r="H114" i="24"/>
  <c r="G114" i="24"/>
  <c r="F114" i="24"/>
  <c r="AJ113" i="24"/>
  <c r="AL113" i="24" s="1"/>
  <c r="AF113" i="24"/>
  <c r="AE113" i="24"/>
  <c r="B113" i="24"/>
  <c r="AJ112" i="24"/>
  <c r="AL112" i="24" s="1"/>
  <c r="AF112" i="24"/>
  <c r="AE112" i="24"/>
  <c r="B112" i="24"/>
  <c r="AJ111" i="24"/>
  <c r="AL111" i="24" s="1"/>
  <c r="AF111" i="24"/>
  <c r="AE111" i="24"/>
  <c r="B111" i="24"/>
  <c r="AJ110" i="24"/>
  <c r="AJ108" i="24" s="1"/>
  <c r="AF110" i="24"/>
  <c r="B110" i="24"/>
  <c r="AJ109" i="24"/>
  <c r="AF109" i="24"/>
  <c r="B109" i="24"/>
  <c r="AK108" i="24"/>
  <c r="AI108" i="24"/>
  <c r="AG108" i="24"/>
  <c r="AD108" i="24"/>
  <c r="AC108" i="24"/>
  <c r="AB108" i="24"/>
  <c r="Z108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AJ107" i="24"/>
  <c r="AF107" i="24"/>
  <c r="AL107" i="24" s="1"/>
  <c r="AE107" i="24"/>
  <c r="B107" i="24"/>
  <c r="AJ106" i="24"/>
  <c r="AF106" i="24"/>
  <c r="AF105" i="24" s="1"/>
  <c r="AE106" i="24"/>
  <c r="B106" i="24"/>
  <c r="AK105" i="24"/>
  <c r="AI105" i="24"/>
  <c r="AG105" i="24"/>
  <c r="AD105" i="24"/>
  <c r="AC105" i="24"/>
  <c r="AB105" i="24"/>
  <c r="AA105" i="24"/>
  <c r="Z105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AJ104" i="24"/>
  <c r="AF104" i="24"/>
  <c r="AL104" i="24" s="1"/>
  <c r="AE104" i="24"/>
  <c r="B104" i="24"/>
  <c r="AJ103" i="24"/>
  <c r="AF103" i="24"/>
  <c r="AE103" i="24"/>
  <c r="B103" i="24"/>
  <c r="AJ102" i="24"/>
  <c r="AF102" i="24"/>
  <c r="AF101" i="24" s="1"/>
  <c r="AE102" i="24"/>
  <c r="B102" i="24"/>
  <c r="AK101" i="24"/>
  <c r="AI101" i="24"/>
  <c r="AG101" i="24"/>
  <c r="AD101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AJ100" i="24"/>
  <c r="AF100" i="24"/>
  <c r="AL100" i="24" s="1"/>
  <c r="AE100" i="24"/>
  <c r="B100" i="24"/>
  <c r="AJ99" i="24"/>
  <c r="AF99" i="24"/>
  <c r="AE99" i="24"/>
  <c r="B99" i="24"/>
  <c r="AJ98" i="24"/>
  <c r="AF98" i="24"/>
  <c r="B98" i="24"/>
  <c r="AJ97" i="24"/>
  <c r="AL97" i="24" s="1"/>
  <c r="AF97" i="24"/>
  <c r="AE97" i="24"/>
  <c r="B97" i="24"/>
  <c r="AJ96" i="24"/>
  <c r="AF96" i="24"/>
  <c r="S96" i="24"/>
  <c r="S92" i="24" s="1"/>
  <c r="B96" i="24"/>
  <c r="AJ95" i="24"/>
  <c r="AL95" i="24" s="1"/>
  <c r="AF95" i="24"/>
  <c r="AE95" i="24"/>
  <c r="B95" i="24"/>
  <c r="AJ94" i="24"/>
  <c r="AL94" i="24" s="1"/>
  <c r="AF94" i="24"/>
  <c r="AE94" i="24"/>
  <c r="B94" i="24"/>
  <c r="AJ93" i="24"/>
  <c r="AJ92" i="24" s="1"/>
  <c r="AE93" i="24"/>
  <c r="V93" i="24"/>
  <c r="AF93" i="24"/>
  <c r="B93" i="24"/>
  <c r="AK92" i="24"/>
  <c r="AI92" i="24"/>
  <c r="AG92" i="24"/>
  <c r="AD92" i="24"/>
  <c r="AB92" i="24"/>
  <c r="AA92" i="24"/>
  <c r="Z92" i="24"/>
  <c r="Y92" i="24"/>
  <c r="X92" i="24"/>
  <c r="W92" i="24"/>
  <c r="U92" i="24"/>
  <c r="T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AJ91" i="24"/>
  <c r="AF91" i="24"/>
  <c r="AE91" i="24"/>
  <c r="AL91" i="24" s="1"/>
  <c r="B91" i="24"/>
  <c r="AJ90" i="24"/>
  <c r="AF90" i="24"/>
  <c r="AE90" i="24"/>
  <c r="AL90" i="24" s="1"/>
  <c r="B90" i="24"/>
  <c r="AJ89" i="24"/>
  <c r="AF89" i="24"/>
  <c r="AE89" i="24"/>
  <c r="AL89" i="24" s="1"/>
  <c r="B89" i="24"/>
  <c r="AJ88" i="24"/>
  <c r="AF88" i="24"/>
  <c r="AE88" i="24"/>
  <c r="AL88" i="24" s="1"/>
  <c r="B88" i="24"/>
  <c r="AJ87" i="24"/>
  <c r="AF87" i="24"/>
  <c r="AE87" i="24"/>
  <c r="AL87" i="24" s="1"/>
  <c r="B87" i="24"/>
  <c r="AJ86" i="24"/>
  <c r="AE86" i="24"/>
  <c r="P86" i="24"/>
  <c r="B86" i="24"/>
  <c r="AJ85" i="24"/>
  <c r="AF85" i="24"/>
  <c r="AE85" i="24"/>
  <c r="AL85" i="24" s="1"/>
  <c r="AJ84" i="24"/>
  <c r="AF84" i="24"/>
  <c r="S84" i="24"/>
  <c r="S82" i="24"/>
  <c r="B84" i="24"/>
  <c r="AJ83" i="24"/>
  <c r="AF83" i="24"/>
  <c r="AE83" i="24"/>
  <c r="AE82" i="24" s="1"/>
  <c r="AK82" i="24"/>
  <c r="AI82" i="24"/>
  <c r="AG82" i="24"/>
  <c r="AD82" i="24"/>
  <c r="AC82" i="24"/>
  <c r="AB82" i="24"/>
  <c r="AA82" i="24"/>
  <c r="Z82" i="24"/>
  <c r="Y82" i="24"/>
  <c r="X82" i="24"/>
  <c r="W82" i="24"/>
  <c r="V82" i="24"/>
  <c r="U82" i="24"/>
  <c r="T82" i="24"/>
  <c r="R82" i="24"/>
  <c r="Q82" i="24"/>
  <c r="Q70" i="24" s="1"/>
  <c r="O82" i="24"/>
  <c r="N82" i="24"/>
  <c r="M82" i="24"/>
  <c r="L82" i="24"/>
  <c r="L70" i="24" s="1"/>
  <c r="K82" i="24"/>
  <c r="J82" i="24"/>
  <c r="I82" i="24"/>
  <c r="H82" i="24"/>
  <c r="G82" i="24"/>
  <c r="F82" i="24"/>
  <c r="AJ81" i="24"/>
  <c r="AF81" i="24"/>
  <c r="AL81" i="24" s="1"/>
  <c r="AE81" i="24"/>
  <c r="AJ80" i="24"/>
  <c r="AF80" i="24"/>
  <c r="AE80" i="24"/>
  <c r="AL80" i="24" s="1"/>
  <c r="AL79" i="24" s="1"/>
  <c r="AK79" i="24"/>
  <c r="AI79" i="24"/>
  <c r="AG79" i="24"/>
  <c r="AD79" i="24"/>
  <c r="AD70" i="24" s="1"/>
  <c r="AD60" i="24" s="1"/>
  <c r="AC79" i="24"/>
  <c r="AB79" i="24"/>
  <c r="AA79" i="24"/>
  <c r="Z79" i="24"/>
  <c r="Z70" i="24" s="1"/>
  <c r="Y79" i="24"/>
  <c r="X79" i="24"/>
  <c r="W79" i="24"/>
  <c r="V79" i="24"/>
  <c r="V70" i="24" s="1"/>
  <c r="U79" i="24"/>
  <c r="T79" i="24"/>
  <c r="S79" i="24"/>
  <c r="R79" i="24"/>
  <c r="R70" i="24" s="1"/>
  <c r="Q79" i="24"/>
  <c r="P79" i="24"/>
  <c r="O79" i="24"/>
  <c r="N79" i="24"/>
  <c r="N70" i="24" s="1"/>
  <c r="M79" i="24"/>
  <c r="L79" i="24"/>
  <c r="K79" i="24"/>
  <c r="J79" i="24"/>
  <c r="J70" i="24" s="1"/>
  <c r="I79" i="24"/>
  <c r="H79" i="24"/>
  <c r="G79" i="24"/>
  <c r="F79" i="24"/>
  <c r="AJ78" i="24"/>
  <c r="AF78" i="24"/>
  <c r="O78" i="24"/>
  <c r="O71" i="24" s="1"/>
  <c r="AE78" i="24"/>
  <c r="AL78" i="24" s="1"/>
  <c r="AJ77" i="24"/>
  <c r="AF77" i="24"/>
  <c r="AE77" i="24"/>
  <c r="AL77" i="24" s="1"/>
  <c r="AJ76" i="24"/>
  <c r="AF76" i="24"/>
  <c r="AE76" i="24"/>
  <c r="AJ75" i="24"/>
  <c r="AF75" i="24"/>
  <c r="AL75" i="24" s="1"/>
  <c r="AE75" i="24"/>
  <c r="AJ74" i="24"/>
  <c r="AF74" i="24"/>
  <c r="AE74" i="24"/>
  <c r="AJ73" i="24"/>
  <c r="AF73" i="24"/>
  <c r="AE73" i="24"/>
  <c r="AJ72" i="24"/>
  <c r="AJ71" i="24" s="1"/>
  <c r="AF72" i="24"/>
  <c r="AE72" i="24"/>
  <c r="AK71" i="24"/>
  <c r="AI71" i="24"/>
  <c r="AG71" i="24"/>
  <c r="AD71" i="24"/>
  <c r="AC71" i="24"/>
  <c r="AB71" i="24"/>
  <c r="AA71" i="24"/>
  <c r="Z71" i="24"/>
  <c r="Y71" i="24"/>
  <c r="X71" i="24"/>
  <c r="W71" i="24"/>
  <c r="V71" i="24"/>
  <c r="U71" i="24"/>
  <c r="T71" i="24"/>
  <c r="T70" i="24" s="1"/>
  <c r="S71" i="24"/>
  <c r="R71" i="24"/>
  <c r="Q71" i="24"/>
  <c r="P71" i="24"/>
  <c r="N71" i="24"/>
  <c r="M71" i="24"/>
  <c r="L71" i="24"/>
  <c r="K71" i="24"/>
  <c r="J71" i="24"/>
  <c r="I71" i="24"/>
  <c r="H71" i="24"/>
  <c r="G71" i="24"/>
  <c r="F71" i="24"/>
  <c r="AJ69" i="24"/>
  <c r="AF69" i="24"/>
  <c r="AE69" i="24"/>
  <c r="AL69" i="24" s="1"/>
  <c r="AJ68" i="24"/>
  <c r="AF68" i="24"/>
  <c r="AE68" i="24"/>
  <c r="AK67" i="24"/>
  <c r="AI67" i="24"/>
  <c r="AG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M61" i="24" s="1"/>
  <c r="M60" i="24" s="1"/>
  <c r="L67" i="24"/>
  <c r="K67" i="24"/>
  <c r="J67" i="24"/>
  <c r="I67" i="24"/>
  <c r="H67" i="24"/>
  <c r="G67" i="24"/>
  <c r="F67" i="24"/>
  <c r="F61" i="24" s="1"/>
  <c r="AJ66" i="24"/>
  <c r="AL66" i="24" s="1"/>
  <c r="AF66" i="24"/>
  <c r="AE66" i="24"/>
  <c r="AJ65" i="24"/>
  <c r="AF65" i="24"/>
  <c r="AL65" i="24" s="1"/>
  <c r="AE65" i="24"/>
  <c r="AJ64" i="24"/>
  <c r="AE64" i="24"/>
  <c r="P64" i="24"/>
  <c r="AF64" i="24" s="1"/>
  <c r="AL64" i="24" s="1"/>
  <c r="AJ63" i="24"/>
  <c r="AF63" i="24"/>
  <c r="AE63" i="24"/>
  <c r="AK62" i="24"/>
  <c r="AI62" i="24"/>
  <c r="AG62" i="24"/>
  <c r="AD62" i="24"/>
  <c r="AC62" i="24"/>
  <c r="AB62" i="24"/>
  <c r="AA62" i="24"/>
  <c r="Z62" i="24"/>
  <c r="Y62" i="24"/>
  <c r="Y61" i="24" s="1"/>
  <c r="X62" i="24"/>
  <c r="W62" i="24"/>
  <c r="V62" i="24"/>
  <c r="U62" i="24"/>
  <c r="U61" i="24" s="1"/>
  <c r="T62" i="24"/>
  <c r="S62" i="24"/>
  <c r="R62" i="24"/>
  <c r="R61" i="24" s="1"/>
  <c r="Q62" i="24"/>
  <c r="Q61" i="24" s="1"/>
  <c r="Q60" i="24" s="1"/>
  <c r="O62" i="24"/>
  <c r="N62" i="24"/>
  <c r="M62" i="24"/>
  <c r="L62" i="24"/>
  <c r="L61" i="24" s="1"/>
  <c r="L60" i="24" s="1"/>
  <c r="K62" i="24"/>
  <c r="J62" i="24"/>
  <c r="I62" i="24"/>
  <c r="H62" i="24"/>
  <c r="H61" i="24" s="1"/>
  <c r="G62" i="24"/>
  <c r="F62" i="24"/>
  <c r="AJ58" i="24"/>
  <c r="AF58" i="24"/>
  <c r="AL58" i="24" s="1"/>
  <c r="AE58" i="24"/>
  <c r="AJ57" i="24"/>
  <c r="AF57" i="24"/>
  <c r="AE57" i="24"/>
  <c r="AL57" i="24" s="1"/>
  <c r="AJ56" i="24"/>
  <c r="AF56" i="24"/>
  <c r="AE56" i="24"/>
  <c r="AL56" i="24" s="1"/>
  <c r="AJ55" i="24"/>
  <c r="AL55" i="24" s="1"/>
  <c r="AF55" i="24"/>
  <c r="AE55" i="24"/>
  <c r="AJ54" i="24"/>
  <c r="AJ50" i="24" s="1"/>
  <c r="AF54" i="24"/>
  <c r="AL54" i="24" s="1"/>
  <c r="AE54" i="24"/>
  <c r="AJ53" i="24"/>
  <c r="AF53" i="24"/>
  <c r="AE53" i="24"/>
  <c r="AJ52" i="24"/>
  <c r="AF52" i="24"/>
  <c r="AE52" i="24"/>
  <c r="AF51" i="24"/>
  <c r="AL51" i="24" s="1"/>
  <c r="AE51" i="24"/>
  <c r="AK50" i="24"/>
  <c r="AI50" i="24"/>
  <c r="AG50" i="24"/>
  <c r="AG43" i="24" s="1"/>
  <c r="AG22" i="24" s="1"/>
  <c r="AB50" i="24"/>
  <c r="AA50" i="24"/>
  <c r="Z50" i="24"/>
  <c r="Z43" i="24" s="1"/>
  <c r="Y50" i="24"/>
  <c r="Y43" i="24" s="1"/>
  <c r="X50" i="24"/>
  <c r="W50" i="24"/>
  <c r="V50" i="24"/>
  <c r="U50" i="24"/>
  <c r="U43" i="24" s="1"/>
  <c r="T50" i="24"/>
  <c r="S50" i="24"/>
  <c r="R50" i="24"/>
  <c r="R43" i="24" s="1"/>
  <c r="Q50" i="24"/>
  <c r="P50" i="24"/>
  <c r="O50" i="24"/>
  <c r="N50" i="24"/>
  <c r="M50" i="24"/>
  <c r="L50" i="24"/>
  <c r="K50" i="24"/>
  <c r="J50" i="24"/>
  <c r="J43" i="24" s="1"/>
  <c r="I50" i="24"/>
  <c r="H50" i="24"/>
  <c r="G50" i="24"/>
  <c r="F50" i="24"/>
  <c r="F43" i="24" s="1"/>
  <c r="AJ49" i="24"/>
  <c r="AF49" i="24"/>
  <c r="AE49" i="24"/>
  <c r="AJ48" i="24"/>
  <c r="AF48" i="24"/>
  <c r="AE48" i="24"/>
  <c r="AJ47" i="24"/>
  <c r="AF47" i="24"/>
  <c r="AE47" i="24"/>
  <c r="AL47" i="24" s="1"/>
  <c r="AJ46" i="24"/>
  <c r="AF46" i="24"/>
  <c r="AE46" i="24"/>
  <c r="AL46" i="24" s="1"/>
  <c r="AJ45" i="24"/>
  <c r="AF45" i="24"/>
  <c r="AE45" i="24"/>
  <c r="AK44" i="24"/>
  <c r="AK43" i="24" s="1"/>
  <c r="AI44" i="24"/>
  <c r="AI43" i="24" s="1"/>
  <c r="AG44" i="24"/>
  <c r="AD44" i="24"/>
  <c r="AC44" i="24"/>
  <c r="AB44" i="24"/>
  <c r="AB43" i="24" s="1"/>
  <c r="AA44" i="24"/>
  <c r="Z44" i="24"/>
  <c r="Y44" i="24"/>
  <c r="X44" i="24"/>
  <c r="X43" i="24" s="1"/>
  <c r="W44" i="24"/>
  <c r="V44" i="24"/>
  <c r="U44" i="24"/>
  <c r="T44" i="24"/>
  <c r="S44" i="24"/>
  <c r="R44" i="24"/>
  <c r="Q44" i="24"/>
  <c r="P44" i="24"/>
  <c r="P43" i="24" s="1"/>
  <c r="O44" i="24"/>
  <c r="N44" i="24"/>
  <c r="M44" i="24"/>
  <c r="L44" i="24"/>
  <c r="L43" i="24" s="1"/>
  <c r="K44" i="24"/>
  <c r="J44" i="24"/>
  <c r="I44" i="24"/>
  <c r="H44" i="24"/>
  <c r="G44" i="24"/>
  <c r="F44" i="24"/>
  <c r="AJ42" i="24"/>
  <c r="AJ41" i="24"/>
  <c r="AF42" i="24"/>
  <c r="AF41" i="24" s="1"/>
  <c r="AE42" i="24"/>
  <c r="AE41" i="24" s="1"/>
  <c r="AK41" i="24"/>
  <c r="AI41" i="24"/>
  <c r="AG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AJ40" i="24"/>
  <c r="AF40" i="24"/>
  <c r="AL40" i="24" s="1"/>
  <c r="AE40" i="24"/>
  <c r="AJ39" i="24"/>
  <c r="AJ37" i="24" s="1"/>
  <c r="AF39" i="24"/>
  <c r="AE39" i="24"/>
  <c r="AJ38" i="24"/>
  <c r="AF38" i="24"/>
  <c r="AF37" i="24" s="1"/>
  <c r="AE38" i="24"/>
  <c r="AK37" i="24"/>
  <c r="AK23" i="24" s="1"/>
  <c r="AK22" i="24" s="1"/>
  <c r="AI37" i="24"/>
  <c r="AG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M23" i="24" s="1"/>
  <c r="L37" i="24"/>
  <c r="K37" i="24"/>
  <c r="J37" i="24"/>
  <c r="I37" i="24"/>
  <c r="H37" i="24"/>
  <c r="G37" i="24"/>
  <c r="G23" i="24" s="1"/>
  <c r="F37" i="24"/>
  <c r="AJ36" i="24"/>
  <c r="AL36" i="24" s="1"/>
  <c r="AF36" i="24"/>
  <c r="AE36" i="24"/>
  <c r="F36" i="24"/>
  <c r="AJ35" i="24"/>
  <c r="AF35" i="24"/>
  <c r="AE35" i="24"/>
  <c r="AJ34" i="24"/>
  <c r="AF34" i="24"/>
  <c r="AL34" i="24" s="1"/>
  <c r="AE34" i="24"/>
  <c r="AJ33" i="24"/>
  <c r="AF33" i="24"/>
  <c r="AE33" i="24"/>
  <c r="AL33" i="24" s="1"/>
  <c r="AJ32" i="24"/>
  <c r="AF32" i="24"/>
  <c r="AL32" i="24" s="1"/>
  <c r="AE32" i="24"/>
  <c r="AJ31" i="24"/>
  <c r="AF31" i="24"/>
  <c r="AE31" i="24"/>
  <c r="AK30" i="24"/>
  <c r="AI30" i="24"/>
  <c r="AI23" i="24" s="1"/>
  <c r="AG30" i="24"/>
  <c r="AD30" i="24"/>
  <c r="AC30" i="24"/>
  <c r="AB30" i="24"/>
  <c r="AB23" i="24" s="1"/>
  <c r="AB22" i="24" s="1"/>
  <c r="AA30" i="24"/>
  <c r="Z30" i="24"/>
  <c r="Y30" i="24"/>
  <c r="X30" i="24"/>
  <c r="X23" i="24" s="1"/>
  <c r="X22" i="24" s="1"/>
  <c r="W30" i="24"/>
  <c r="V30" i="24"/>
  <c r="U30" i="24"/>
  <c r="T30" i="24"/>
  <c r="T23" i="24" s="1"/>
  <c r="S30" i="24"/>
  <c r="R30" i="24"/>
  <c r="Q30" i="24"/>
  <c r="P30" i="24"/>
  <c r="P23" i="24" s="1"/>
  <c r="O30" i="24"/>
  <c r="N30" i="24"/>
  <c r="M30" i="24"/>
  <c r="L30" i="24"/>
  <c r="L23" i="24" s="1"/>
  <c r="L22" i="24" s="1"/>
  <c r="L21" i="24" s="1"/>
  <c r="K30" i="24"/>
  <c r="J30" i="24"/>
  <c r="I30" i="24"/>
  <c r="H30" i="24"/>
  <c r="H23" i="24" s="1"/>
  <c r="G30" i="24"/>
  <c r="AJ29" i="24"/>
  <c r="AJ28" i="24" s="1"/>
  <c r="AF29" i="24"/>
  <c r="AE29" i="24"/>
  <c r="AE28" i="24"/>
  <c r="AK28" i="24"/>
  <c r="AI28" i="24"/>
  <c r="AG28" i="24"/>
  <c r="AD28" i="24"/>
  <c r="AD23" i="24" s="1"/>
  <c r="AD22" i="24" s="1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AJ27" i="24"/>
  <c r="AF27" i="24"/>
  <c r="AE27" i="24"/>
  <c r="F27" i="24"/>
  <c r="AJ26" i="24"/>
  <c r="AF26" i="24"/>
  <c r="AE26" i="24"/>
  <c r="F26" i="24"/>
  <c r="AJ25" i="24"/>
  <c r="AJ24" i="24" s="1"/>
  <c r="AF25" i="24"/>
  <c r="Y25" i="24"/>
  <c r="AE25" i="24"/>
  <c r="AE24" i="24" s="1"/>
  <c r="B25" i="24"/>
  <c r="AK24" i="24"/>
  <c r="AI24" i="24"/>
  <c r="AG24" i="24"/>
  <c r="AG23" i="24" s="1"/>
  <c r="AD24" i="24"/>
  <c r="AC24" i="24"/>
  <c r="AB24" i="24"/>
  <c r="AA24" i="24"/>
  <c r="AA23" i="24" s="1"/>
  <c r="Z24" i="24"/>
  <c r="X24" i="24"/>
  <c r="W24" i="24"/>
  <c r="V24" i="24"/>
  <c r="U24" i="24"/>
  <c r="T24" i="24"/>
  <c r="S24" i="24"/>
  <c r="R24" i="24"/>
  <c r="R23" i="24" s="1"/>
  <c r="Q24" i="24"/>
  <c r="P24" i="24"/>
  <c r="O24" i="24"/>
  <c r="N24" i="24"/>
  <c r="N23" i="24" s="1"/>
  <c r="M24" i="24"/>
  <c r="L24" i="24"/>
  <c r="K24" i="24"/>
  <c r="J24" i="24"/>
  <c r="J23" i="24" s="1"/>
  <c r="I24" i="24"/>
  <c r="H24" i="24"/>
  <c r="G24" i="24"/>
  <c r="AK17" i="24"/>
  <c r="AJ17" i="24"/>
  <c r="AI17" i="24"/>
  <c r="AL17" i="24"/>
  <c r="C17" i="24"/>
  <c r="D17" i="24" s="1"/>
  <c r="E17" i="24" s="1"/>
  <c r="F17" i="24" s="1"/>
  <c r="G17" i="24" s="1"/>
  <c r="H17" i="24" s="1"/>
  <c r="I17" i="24" s="1"/>
  <c r="J17" i="24" s="1"/>
  <c r="K17" i="24" s="1"/>
  <c r="L17" i="24" s="1"/>
  <c r="M17" i="24" s="1"/>
  <c r="N17" i="24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AB16" i="24"/>
  <c r="AL9" i="24"/>
  <c r="AL5" i="24"/>
  <c r="AL6" i="24" s="1"/>
  <c r="F4" i="24"/>
  <c r="F3" i="24"/>
  <c r="AL1" i="24"/>
  <c r="AK1" i="24"/>
  <c r="AJ1" i="24"/>
  <c r="AI1" i="24"/>
  <c r="F1" i="24"/>
  <c r="G1" i="24" s="1"/>
  <c r="H1" i="24" s="1"/>
  <c r="I1" i="24" s="1"/>
  <c r="J1" i="24" s="1"/>
  <c r="K1" i="24"/>
  <c r="L1" i="24" s="1"/>
  <c r="M1" i="24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/>
  <c r="Z1" i="24" s="1"/>
  <c r="AA1" i="24" s="1"/>
  <c r="AB1" i="24" s="1"/>
  <c r="AC1" i="24" s="1"/>
  <c r="AD1" i="24" s="1"/>
  <c r="AE1" i="24" s="1"/>
  <c r="AF1" i="24" s="1"/>
  <c r="AG1" i="24" s="1"/>
  <c r="V92" i="24"/>
  <c r="AE96" i="24"/>
  <c r="F70" i="24"/>
  <c r="AF24" i="24"/>
  <c r="T120" i="24"/>
  <c r="AL146" i="24"/>
  <c r="N61" i="24"/>
  <c r="N60" i="24" s="1"/>
  <c r="N21" i="24" s="1"/>
  <c r="N176" i="24" s="1"/>
  <c r="AE84" i="24"/>
  <c r="AL84" i="24" s="1"/>
  <c r="Y24" i="24"/>
  <c r="Y23" i="24" s="1"/>
  <c r="Y22" i="24" s="1"/>
  <c r="AI61" i="24"/>
  <c r="AE114" i="24"/>
  <c r="U135" i="24"/>
  <c r="AL166" i="24"/>
  <c r="AL153" i="24"/>
  <c r="AB61" i="24"/>
  <c r="AF129" i="24"/>
  <c r="G43" i="24"/>
  <c r="G22" i="24" s="1"/>
  <c r="O43" i="24"/>
  <c r="W43" i="24"/>
  <c r="AL155" i="24"/>
  <c r="T61" i="24"/>
  <c r="AL83" i="24"/>
  <c r="AC135" i="24"/>
  <c r="AL127" i="24"/>
  <c r="K61" i="24"/>
  <c r="S61" i="24"/>
  <c r="AA61" i="24"/>
  <c r="AK61" i="24"/>
  <c r="T43" i="24"/>
  <c r="AL173" i="24"/>
  <c r="AL52" i="24"/>
  <c r="U23" i="24"/>
  <c r="U22" i="24" s="1"/>
  <c r="AJ79" i="24"/>
  <c r="AE105" i="24"/>
  <c r="AL156" i="24"/>
  <c r="AD61" i="24"/>
  <c r="Z23" i="24"/>
  <c r="Z22" i="24" s="1"/>
  <c r="AG61" i="24"/>
  <c r="AL131" i="24"/>
  <c r="I61" i="24"/>
  <c r="I60" i="24" s="1"/>
  <c r="N43" i="24"/>
  <c r="N22" i="24" s="1"/>
  <c r="V43" i="24"/>
  <c r="AD43" i="24"/>
  <c r="AJ101" i="24"/>
  <c r="AE120" i="24"/>
  <c r="AL138" i="24"/>
  <c r="AL38" i="24"/>
  <c r="V61" i="24"/>
  <c r="AL27" i="24"/>
  <c r="AF50" i="24"/>
  <c r="AL25" i="24"/>
  <c r="AL35" i="24"/>
  <c r="AE129" i="24"/>
  <c r="AL130" i="24"/>
  <c r="H43" i="24"/>
  <c r="G61" i="24"/>
  <c r="O61" i="24"/>
  <c r="X61" i="24"/>
  <c r="AE79" i="24"/>
  <c r="AL42" i="24"/>
  <c r="O23" i="24"/>
  <c r="W23" i="24"/>
  <c r="W22" i="24" s="1"/>
  <c r="AJ123" i="24"/>
  <c r="AL140" i="24"/>
  <c r="AE139" i="24"/>
  <c r="Z61" i="24"/>
  <c r="V23" i="24"/>
  <c r="V22" i="24" s="1"/>
  <c r="Q43" i="24"/>
  <c r="AL63" i="24"/>
  <c r="AL62" i="24" s="1"/>
  <c r="AL61" i="24" s="1"/>
  <c r="AE62" i="24"/>
  <c r="J135" i="24"/>
  <c r="R135" i="24"/>
  <c r="AC43" i="24"/>
  <c r="AC61" i="24"/>
  <c r="AL128" i="24"/>
  <c r="V135" i="24"/>
  <c r="K43" i="24"/>
  <c r="S43" i="24"/>
  <c r="AA43" i="24"/>
  <c r="AA22" i="24" s="1"/>
  <c r="W61" i="24"/>
  <c r="AF67" i="24"/>
  <c r="AJ82" i="24"/>
  <c r="AL132" i="24"/>
  <c r="AL76" i="24"/>
  <c r="AF114" i="24"/>
  <c r="AL159" i="24"/>
  <c r="AJ105" i="24"/>
  <c r="AL106" i="24"/>
  <c r="AL72" i="24"/>
  <c r="AJ67" i="24"/>
  <c r="AL68" i="24"/>
  <c r="AL67" i="24" s="1"/>
  <c r="F135" i="24"/>
  <c r="N135" i="24"/>
  <c r="AD135" i="24"/>
  <c r="AJ44" i="24"/>
  <c r="AJ43" i="24" s="1"/>
  <c r="K70" i="24"/>
  <c r="AF92" i="24"/>
  <c r="J61" i="24"/>
  <c r="AE44" i="24"/>
  <c r="AI70" i="24"/>
  <c r="AI60" i="24" s="1"/>
  <c r="F30" i="24"/>
  <c r="AL103" i="24"/>
  <c r="AL101" i="24" s="1"/>
  <c r="AE118" i="24"/>
  <c r="P62" i="24"/>
  <c r="P61" i="24" s="1"/>
  <c r="AL73" i="24"/>
  <c r="AF108" i="24"/>
  <c r="AL109" i="24"/>
  <c r="AL102" i="24"/>
  <c r="AJ129" i="24"/>
  <c r="AL137" i="24"/>
  <c r="AG135" i="24"/>
  <c r="AL133" i="24"/>
  <c r="AL93" i="24"/>
  <c r="AL99" i="24"/>
  <c r="AE101" i="24"/>
  <c r="AL170" i="24"/>
  <c r="AK135" i="24"/>
  <c r="I135" i="24"/>
  <c r="Q135" i="24"/>
  <c r="Y135" i="24"/>
  <c r="AL162" i="24"/>
  <c r="AL152" i="24"/>
  <c r="B25" i="10"/>
  <c r="AP14" i="20"/>
  <c r="V60" i="24"/>
  <c r="R60" i="24"/>
  <c r="T60" i="24"/>
  <c r="AL41" i="24"/>
  <c r="J22" i="24"/>
  <c r="T22" i="24"/>
  <c r="P22" i="24"/>
  <c r="R22" i="24"/>
  <c r="AI22" i="24"/>
  <c r="AI21" i="24" s="1"/>
  <c r="AL139" i="24"/>
  <c r="AL129" i="24"/>
  <c r="AL105" i="24"/>
  <c r="CZ128" i="10"/>
  <c r="BL24" i="10"/>
  <c r="AI176" i="24"/>
  <c r="BA162" i="10"/>
  <c r="BA173" i="10"/>
  <c r="BN162" i="10"/>
  <c r="CQ162" i="10"/>
  <c r="BH16" i="10"/>
  <c r="BB14" i="20"/>
  <c r="BA14" i="20"/>
  <c r="AZ14" i="20"/>
  <c r="AY14" i="20"/>
  <c r="AX14" i="20"/>
  <c r="AW14" i="20"/>
  <c r="AV14" i="20"/>
  <c r="AU14" i="20"/>
  <c r="CQ196" i="10" s="1"/>
  <c r="AT14" i="20"/>
  <c r="AS14" i="20"/>
  <c r="AR14" i="20"/>
  <c r="CP196" i="10" s="1"/>
  <c r="AQ14" i="20"/>
  <c r="CR196" i="10"/>
  <c r="CS196" i="10"/>
  <c r="AZ16" i="10"/>
  <c r="B174" i="21"/>
  <c r="B173" i="21"/>
  <c r="B172" i="21"/>
  <c r="B171" i="21"/>
  <c r="B169" i="21"/>
  <c r="B168" i="21"/>
  <c r="B167" i="21"/>
  <c r="X167" i="21"/>
  <c r="B166" i="21"/>
  <c r="B165" i="21"/>
  <c r="B164" i="21"/>
  <c r="B163" i="21"/>
  <c r="Z162" i="21"/>
  <c r="X162" i="21"/>
  <c r="B162" i="21"/>
  <c r="B161" i="21"/>
  <c r="Z161" i="2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/>
  <c r="B124" i="21"/>
  <c r="B122" i="21"/>
  <c r="X122" i="21"/>
  <c r="Z121" i="21"/>
  <c r="B121" i="21"/>
  <c r="X119" i="21"/>
  <c r="B119" i="21"/>
  <c r="B117" i="21"/>
  <c r="B116" i="21"/>
  <c r="B115" i="21"/>
  <c r="B113" i="21"/>
  <c r="B112" i="21"/>
  <c r="B111" i="21"/>
  <c r="Z111" i="21"/>
  <c r="B110" i="21"/>
  <c r="B109" i="21"/>
  <c r="B107" i="21"/>
  <c r="B106" i="21"/>
  <c r="Z106" i="21"/>
  <c r="B104" i="21"/>
  <c r="Z104" i="21"/>
  <c r="B103" i="21"/>
  <c r="B102" i="21"/>
  <c r="B100" i="21"/>
  <c r="X100" i="21"/>
  <c r="B99" i="21"/>
  <c r="B98" i="21"/>
  <c r="Z98" i="21"/>
  <c r="B97" i="21"/>
  <c r="B96" i="21"/>
  <c r="B95" i="21"/>
  <c r="B94" i="21"/>
  <c r="Z93" i="21"/>
  <c r="B93" i="21"/>
  <c r="B91" i="21"/>
  <c r="X91" i="2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/>
  <c r="Z47" i="21"/>
  <c r="B47" i="21"/>
  <c r="B46" i="21"/>
  <c r="Z46" i="21"/>
  <c r="B45" i="21"/>
  <c r="Z45" i="2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BA170" i="10"/>
  <c r="BA193" i="10" s="1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K137" i="10" s="1"/>
  <c r="AN137" i="10" s="1"/>
  <c r="AE137" i="10"/>
  <c r="B137" i="10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X176" i="21" s="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J193" i="10"/>
  <c r="AJ190" i="10"/>
  <c r="AJ181" i="10"/>
  <c r="AJ150" i="10"/>
  <c r="AJ192" i="10"/>
  <c r="AJ143" i="10"/>
  <c r="AJ191" i="10"/>
  <c r="AJ139" i="10"/>
  <c r="AJ135" i="10" s="1"/>
  <c r="AJ189" i="10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70" i="10" s="1"/>
  <c r="AJ67" i="10"/>
  <c r="AJ62" i="10"/>
  <c r="AJ50" i="10"/>
  <c r="AJ44" i="10"/>
  <c r="AJ43" i="10" s="1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S137" i="10"/>
  <c r="BN147" i="10"/>
  <c r="DH147" i="10" s="1"/>
  <c r="DJ147" i="10"/>
  <c r="DD147" i="10"/>
  <c r="DF147" i="10"/>
  <c r="DL147" i="10"/>
  <c r="DQ137" i="10"/>
  <c r="DL137" i="10"/>
  <c r="DW137" i="10"/>
  <c r="DS137" i="10"/>
  <c r="DJ137" i="10"/>
  <c r="DU137" i="10"/>
  <c r="CT137" i="10"/>
  <c r="AJ61" i="10"/>
  <c r="AJ23" i="10"/>
  <c r="AJ22" i="10" s="1"/>
  <c r="AK147" i="10"/>
  <c r="G50" i="10"/>
  <c r="H50" i="10"/>
  <c r="I50" i="10"/>
  <c r="J50" i="10"/>
  <c r="K50" i="10"/>
  <c r="K43" i="10" s="1"/>
  <c r="L50" i="10"/>
  <c r="M50" i="10"/>
  <c r="N50" i="10"/>
  <c r="O50" i="10"/>
  <c r="O43" i="10" s="1"/>
  <c r="P50" i="10"/>
  <c r="Q50" i="10"/>
  <c r="R50" i="10"/>
  <c r="S50" i="10"/>
  <c r="S43" i="10" s="1"/>
  <c r="T50" i="10"/>
  <c r="U50" i="10"/>
  <c r="V50" i="10"/>
  <c r="W50" i="10"/>
  <c r="W43" i="10" s="1"/>
  <c r="X50" i="10"/>
  <c r="Y50" i="10"/>
  <c r="Z50" i="10"/>
  <c r="AA50" i="10"/>
  <c r="AA43" i="10" s="1"/>
  <c r="AB50" i="10"/>
  <c r="AC50" i="10"/>
  <c r="AD50" i="10"/>
  <c r="AG50" i="10"/>
  <c r="AG43" i="10" s="1"/>
  <c r="AH50" i="10"/>
  <c r="AL50" i="10"/>
  <c r="AO50" i="10"/>
  <c r="AP50" i="10"/>
  <c r="AP43" i="10" s="1"/>
  <c r="AQ50" i="10"/>
  <c r="AR50" i="10"/>
  <c r="AS50" i="10"/>
  <c r="AT50" i="10"/>
  <c r="AT43" i="10" s="1"/>
  <c r="AU50" i="10"/>
  <c r="AV50" i="10"/>
  <c r="AW50" i="10"/>
  <c r="AY50" i="10"/>
  <c r="AY43" i="10" s="1"/>
  <c r="AZ50" i="10"/>
  <c r="BB50" i="10"/>
  <c r="BC50" i="10"/>
  <c r="BD50" i="10"/>
  <c r="BE50" i="10"/>
  <c r="BF50" i="10"/>
  <c r="BG50" i="10"/>
  <c r="BH50" i="10"/>
  <c r="BH43" i="10" s="1"/>
  <c r="BI50" i="10"/>
  <c r="BJ50" i="10"/>
  <c r="BL50" i="10"/>
  <c r="BM50" i="10"/>
  <c r="BM43" i="10" s="1"/>
  <c r="BO50" i="10"/>
  <c r="BP50" i="10"/>
  <c r="BQ50" i="10"/>
  <c r="BR50" i="10"/>
  <c r="BS50" i="10"/>
  <c r="BT50" i="10"/>
  <c r="BU50" i="10"/>
  <c r="BV50" i="10"/>
  <c r="BV43" i="10" s="1"/>
  <c r="BW50" i="10"/>
  <c r="BY50" i="10"/>
  <c r="BZ50" i="10"/>
  <c r="CB50" i="10"/>
  <c r="CB43" i="10" s="1"/>
  <c r="CC50" i="10"/>
  <c r="CD50" i="10"/>
  <c r="CE50" i="10"/>
  <c r="CF50" i="10"/>
  <c r="CF43" i="10" s="1"/>
  <c r="CG50" i="10"/>
  <c r="CH50" i="10"/>
  <c r="CI50" i="10"/>
  <c r="CJ50" i="10"/>
  <c r="CJ43" i="10" s="1"/>
  <c r="CL50" i="10"/>
  <c r="CM50" i="10"/>
  <c r="G44" i="10"/>
  <c r="H44" i="10"/>
  <c r="H43" i="10" s="1"/>
  <c r="I44" i="10"/>
  <c r="J44" i="10"/>
  <c r="K44" i="10"/>
  <c r="L44" i="10"/>
  <c r="L43" i="10" s="1"/>
  <c r="M44" i="10"/>
  <c r="N44" i="10"/>
  <c r="O44" i="10"/>
  <c r="P44" i="10"/>
  <c r="P43" i="10" s="1"/>
  <c r="Q44" i="10"/>
  <c r="Q43" i="10" s="1"/>
  <c r="R44" i="10"/>
  <c r="S44" i="10"/>
  <c r="T44" i="10"/>
  <c r="U44" i="10"/>
  <c r="V44" i="10"/>
  <c r="W44" i="10"/>
  <c r="X44" i="10"/>
  <c r="X43" i="10" s="1"/>
  <c r="Y44" i="10"/>
  <c r="Z44" i="10"/>
  <c r="AA44" i="10"/>
  <c r="AB44" i="10"/>
  <c r="AC44" i="10"/>
  <c r="AD44" i="10"/>
  <c r="AG44" i="10"/>
  <c r="AH44" i="10"/>
  <c r="AH43" i="10" s="1"/>
  <c r="AL44" i="10"/>
  <c r="AO44" i="10"/>
  <c r="AP44" i="10"/>
  <c r="AQ44" i="10"/>
  <c r="AQ43" i="10" s="1"/>
  <c r="AR44" i="10"/>
  <c r="AS44" i="10"/>
  <c r="AT44" i="10"/>
  <c r="AU44" i="10"/>
  <c r="AU43" i="10" s="1"/>
  <c r="AV44" i="10"/>
  <c r="AW44" i="10"/>
  <c r="AY44" i="10"/>
  <c r="AZ44" i="10"/>
  <c r="AZ43" i="10" s="1"/>
  <c r="BB44" i="10"/>
  <c r="BC44" i="10"/>
  <c r="BD44" i="10"/>
  <c r="BE44" i="10"/>
  <c r="BE43" i="10" s="1"/>
  <c r="BF44" i="10"/>
  <c r="BG44" i="10"/>
  <c r="BH44" i="10"/>
  <c r="BI44" i="10"/>
  <c r="BI43" i="10" s="1"/>
  <c r="BJ44" i="10"/>
  <c r="BL44" i="10"/>
  <c r="BM44" i="10"/>
  <c r="BO44" i="10"/>
  <c r="BO43" i="10" s="1"/>
  <c r="BP44" i="10"/>
  <c r="BQ44" i="10"/>
  <c r="BR44" i="10"/>
  <c r="BS44" i="10"/>
  <c r="BS43" i="10" s="1"/>
  <c r="BT44" i="10"/>
  <c r="BU44" i="10"/>
  <c r="BV44" i="10"/>
  <c r="BW44" i="10"/>
  <c r="BW43" i="10" s="1"/>
  <c r="BY44" i="10"/>
  <c r="BZ44" i="10"/>
  <c r="CB44" i="10"/>
  <c r="CC44" i="10"/>
  <c r="CC43" i="10" s="1"/>
  <c r="CD44" i="10"/>
  <c r="CE44" i="10"/>
  <c r="CF44" i="10"/>
  <c r="CG44" i="10"/>
  <c r="CH44" i="10"/>
  <c r="CI44" i="10"/>
  <c r="CJ44" i="10"/>
  <c r="CL44" i="10"/>
  <c r="CL43" i="10" s="1"/>
  <c r="CM44" i="10"/>
  <c r="BF43" i="10"/>
  <c r="AW43" i="10"/>
  <c r="Z43" i="10"/>
  <c r="R43" i="10"/>
  <c r="J43" i="10"/>
  <c r="AJ60" i="10"/>
  <c r="AJ188" i="10" s="1"/>
  <c r="BC43" i="10"/>
  <c r="CD43" i="10"/>
  <c r="CG43" i="10"/>
  <c r="BP43" i="10"/>
  <c r="BG43" i="10"/>
  <c r="CI43" i="10"/>
  <c r="AR43" i="10"/>
  <c r="BY43" i="10"/>
  <c r="BQ43" i="10"/>
  <c r="AB43" i="10"/>
  <c r="T43" i="10"/>
  <c r="AS43" i="10"/>
  <c r="AD43" i="10"/>
  <c r="V43" i="10"/>
  <c r="N43" i="10"/>
  <c r="CM43" i="10"/>
  <c r="CE43" i="10"/>
  <c r="Y43" i="10"/>
  <c r="I43" i="10"/>
  <c r="BT43" i="10"/>
  <c r="BL43" i="10"/>
  <c r="BD43" i="10"/>
  <c r="AV43" i="10"/>
  <c r="G43" i="10"/>
  <c r="BU43" i="10"/>
  <c r="AO43" i="10"/>
  <c r="AL43" i="10"/>
  <c r="BR43" i="10"/>
  <c r="M43" i="10"/>
  <c r="CH43" i="10"/>
  <c r="BB43" i="10"/>
  <c r="AC43" i="10"/>
  <c r="BZ43" i="10"/>
  <c r="BJ43" i="10"/>
  <c r="U43" i="10"/>
  <c r="CA40" i="10"/>
  <c r="DJ40" i="10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/>
  <c r="AF193" i="10"/>
  <c r="AE170" i="10"/>
  <c r="V93" i="10"/>
  <c r="CN170" i="10"/>
  <c r="DL170" i="10"/>
  <c r="CA170" i="10"/>
  <c r="DJ170" i="10"/>
  <c r="BN170" i="10"/>
  <c r="CQ170" i="10"/>
  <c r="CQ193" i="10"/>
  <c r="CS170" i="10"/>
  <c r="CS193" i="10"/>
  <c r="CA193" i="10"/>
  <c r="CN193" i="10"/>
  <c r="CO134" i="10"/>
  <c r="AL180" i="10"/>
  <c r="T122" i="10"/>
  <c r="S96" i="10"/>
  <c r="S84" i="10"/>
  <c r="DQ40" i="10"/>
  <c r="DS40" i="10"/>
  <c r="DU40" i="10"/>
  <c r="DW40" i="10"/>
  <c r="CP185" i="10"/>
  <c r="CQ185" i="10"/>
  <c r="CR185" i="10"/>
  <c r="CS185" i="10"/>
  <c r="CO185" i="10"/>
  <c r="AT190" i="10"/>
  <c r="AT181" i="10"/>
  <c r="CO9" i="10"/>
  <c r="CO5" i="10"/>
  <c r="BO139" i="10"/>
  <c r="AF174" i="10"/>
  <c r="AE174" i="10"/>
  <c r="AK174" i="10" s="1"/>
  <c r="AF173" i="10"/>
  <c r="AE173" i="10"/>
  <c r="AF166" i="10"/>
  <c r="AE166" i="10"/>
  <c r="AF165" i="10"/>
  <c r="AK165" i="10" s="1"/>
  <c r="AN165" i="10" s="1"/>
  <c r="AE165" i="10"/>
  <c r="AF164" i="10"/>
  <c r="AE164" i="10"/>
  <c r="AF163" i="10"/>
  <c r="AE163" i="10"/>
  <c r="AF161" i="10"/>
  <c r="AE161" i="10"/>
  <c r="AK161" i="10" s="1"/>
  <c r="AN161" i="10" s="1"/>
  <c r="P64" i="10"/>
  <c r="O78" i="10"/>
  <c r="P86" i="10"/>
  <c r="AF160" i="10"/>
  <c r="AE160" i="10"/>
  <c r="AK160" i="10" s="1"/>
  <c r="AN160" i="10" s="1"/>
  <c r="CP160" i="10" s="1"/>
  <c r="AF159" i="10"/>
  <c r="AE159" i="10"/>
  <c r="BO189" i="10"/>
  <c r="BO143" i="10"/>
  <c r="BO150" i="10"/>
  <c r="BO192" i="10"/>
  <c r="AK164" i="10"/>
  <c r="AN164" i="10" s="1"/>
  <c r="DD164" i="10" s="1"/>
  <c r="AN174" i="10"/>
  <c r="AK166" i="10"/>
  <c r="AN166" i="10" s="1"/>
  <c r="AK173" i="10"/>
  <c r="AN173" i="10" s="1"/>
  <c r="DD173" i="10" s="1"/>
  <c r="AF153" i="10"/>
  <c r="AE153" i="10"/>
  <c r="AL28" i="10"/>
  <c r="AL30" i="10"/>
  <c r="AL37" i="10"/>
  <c r="AL41" i="10"/>
  <c r="AS150" i="10"/>
  <c r="AS192" i="10"/>
  <c r="AY150" i="10"/>
  <c r="AY192" i="10" s="1"/>
  <c r="AZ150" i="10"/>
  <c r="AZ192" i="10"/>
  <c r="BA40" i="10"/>
  <c r="DF40" i="10" s="1"/>
  <c r="AM40" i="10"/>
  <c r="AK153" i="10"/>
  <c r="AN153" i="10" s="1"/>
  <c r="AP28" i="10"/>
  <c r="AP30" i="10"/>
  <c r="AP37" i="10"/>
  <c r="CD37" i="10"/>
  <c r="AS24" i="10"/>
  <c r="AQ37" i="10"/>
  <c r="AS37" i="10"/>
  <c r="AS23" i="10" s="1"/>
  <c r="AQ30" i="10"/>
  <c r="AR30" i="10"/>
  <c r="AS30" i="10"/>
  <c r="AQ28" i="10"/>
  <c r="AR28" i="10"/>
  <c r="AS28" i="10"/>
  <c r="B160" i="10"/>
  <c r="B153" i="10"/>
  <c r="BA153" i="10"/>
  <c r="CA153" i="10"/>
  <c r="DJ153" i="10" s="1"/>
  <c r="BA160" i="10"/>
  <c r="CN160" i="10"/>
  <c r="DD160" i="10"/>
  <c r="DL160" i="10"/>
  <c r="CO160" i="10"/>
  <c r="CN153" i="10"/>
  <c r="DL153" i="10" s="1"/>
  <c r="BN160" i="10"/>
  <c r="DH160" i="10"/>
  <c r="DF153" i="10"/>
  <c r="CA160" i="10"/>
  <c r="DJ160" i="10"/>
  <c r="DW160" i="10"/>
  <c r="DU153" i="10"/>
  <c r="DS153" i="10"/>
  <c r="BN153" i="10"/>
  <c r="DH153" i="10"/>
  <c r="DW153" i="10"/>
  <c r="DQ160" i="10"/>
  <c r="DU160" i="10"/>
  <c r="DS160" i="10"/>
  <c r="DQ153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60" i="10"/>
  <c r="CS160" i="10"/>
  <c r="CS153" i="10"/>
  <c r="CR160" i="10"/>
  <c r="AM153" i="10"/>
  <c r="CL150" i="10"/>
  <c r="CL192" i="10"/>
  <c r="CM150" i="10"/>
  <c r="CM192" i="10" s="1"/>
  <c r="AI174" i="10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50" i="10" s="1"/>
  <c r="AI148" i="10"/>
  <c r="AI146" i="10"/>
  <c r="AI145" i="10"/>
  <c r="AI144" i="10"/>
  <c r="AI143" i="10" s="1"/>
  <c r="AI191" i="10" s="1"/>
  <c r="AI142" i="10"/>
  <c r="AI141" i="10"/>
  <c r="AI140" i="10"/>
  <c r="AI138" i="10"/>
  <c r="AI189" i="10" s="1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K119" i="10" s="1"/>
  <c r="AN119" i="10" s="1"/>
  <c r="AI117" i="10"/>
  <c r="AI114" i="10" s="1"/>
  <c r="AI116" i="10"/>
  <c r="AI115" i="10"/>
  <c r="AI113" i="10"/>
  <c r="AI112" i="10"/>
  <c r="AI111" i="10"/>
  <c r="AI110" i="10"/>
  <c r="AI109" i="10"/>
  <c r="AI108" i="10" s="1"/>
  <c r="AI107" i="10"/>
  <c r="AI105" i="10" s="1"/>
  <c r="AI106" i="10"/>
  <c r="AI104" i="10"/>
  <c r="AI103" i="10"/>
  <c r="AI102" i="10"/>
  <c r="AI100" i="10"/>
  <c r="AI99" i="10"/>
  <c r="AI98" i="10"/>
  <c r="AK98" i="10" s="1"/>
  <c r="AN98" i="10" s="1"/>
  <c r="AI97" i="10"/>
  <c r="AI96" i="10"/>
  <c r="AI95" i="10"/>
  <c r="AI94" i="10"/>
  <c r="AI92" i="10" s="1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9" i="10" s="1"/>
  <c r="AI78" i="10"/>
  <c r="AI77" i="10"/>
  <c r="AI76" i="10"/>
  <c r="AI75" i="10"/>
  <c r="AI71" i="10" s="1"/>
  <c r="AI74" i="10"/>
  <c r="AI73" i="10"/>
  <c r="AI72" i="10"/>
  <c r="AI69" i="10"/>
  <c r="AI67" i="10" s="1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/>
  <c r="AG61" i="10"/>
  <c r="AI58" i="10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1" i="10" s="1"/>
  <c r="AI40" i="10"/>
  <c r="AI39" i="10"/>
  <c r="AI38" i="10"/>
  <c r="AI36" i="10"/>
  <c r="AI35" i="10"/>
  <c r="AI34" i="10"/>
  <c r="AI33" i="10"/>
  <c r="AI32" i="10"/>
  <c r="AK32" i="10" s="1"/>
  <c r="AI31" i="10"/>
  <c r="AI29" i="10"/>
  <c r="AI28" i="10" s="1"/>
  <c r="AI26" i="10"/>
  <c r="AI27" i="10"/>
  <c r="AI24" i="10" s="1"/>
  <c r="AI25" i="10"/>
  <c r="AI181" i="10"/>
  <c r="AI192" i="10"/>
  <c r="AI139" i="10"/>
  <c r="AI120" i="10"/>
  <c r="AI118" i="10"/>
  <c r="AI101" i="10"/>
  <c r="AI17" i="10"/>
  <c r="AI1" i="10"/>
  <c r="B133" i="10"/>
  <c r="AI44" i="10"/>
  <c r="AI37" i="10"/>
  <c r="CN133" i="10"/>
  <c r="DL133" i="10" s="1"/>
  <c r="BN133" i="10"/>
  <c r="DH133" i="10" s="1"/>
  <c r="CA133" i="10"/>
  <c r="DJ133" i="10"/>
  <c r="DQ133" i="10"/>
  <c r="DS133" i="10"/>
  <c r="DU133" i="10"/>
  <c r="DW133" i="10"/>
  <c r="BA133" i="10"/>
  <c r="AM133" i="10"/>
  <c r="L82" i="10"/>
  <c r="L70" i="10" s="1"/>
  <c r="L60" i="10" s="1"/>
  <c r="L188" i="10" s="1"/>
  <c r="E148" i="10"/>
  <c r="AF146" i="10"/>
  <c r="AE146" i="10"/>
  <c r="B146" i="10"/>
  <c r="AF133" i="10"/>
  <c r="AK133" i="10" s="1"/>
  <c r="AN133" i="10" s="1"/>
  <c r="CU133" i="10" s="1"/>
  <c r="AE133" i="10"/>
  <c r="AK146" i="10"/>
  <c r="AN146" i="10"/>
  <c r="DD133" i="10"/>
  <c r="DO183" i="10"/>
  <c r="B128" i="10"/>
  <c r="CO133" i="10"/>
  <c r="CA146" i="10"/>
  <c r="DJ146" i="10" s="1"/>
  <c r="BN146" i="10"/>
  <c r="DH146" i="10"/>
  <c r="DU146" i="10"/>
  <c r="CN146" i="10"/>
  <c r="DL146" i="10" s="1"/>
  <c r="BA146" i="10"/>
  <c r="DF146" i="10"/>
  <c r="DQ146" i="10"/>
  <c r="DS146" i="10"/>
  <c r="DW146" i="10"/>
  <c r="CR146" i="10"/>
  <c r="CS146" i="10"/>
  <c r="DQ128" i="10"/>
  <c r="DS128" i="10"/>
  <c r="DU128" i="10"/>
  <c r="DW128" i="10"/>
  <c r="AG181" i="10"/>
  <c r="AN17" i="10"/>
  <c r="AN9" i="10"/>
  <c r="AN5" i="10"/>
  <c r="AN1" i="10"/>
  <c r="F26" i="10"/>
  <c r="F27" i="10"/>
  <c r="B130" i="10"/>
  <c r="F178" i="10"/>
  <c r="B58" i="10"/>
  <c r="B57" i="10"/>
  <c r="B56" i="10"/>
  <c r="B55" i="10"/>
  <c r="B42" i="10"/>
  <c r="BA55" i="10"/>
  <c r="CA130" i="10"/>
  <c r="CN130" i="10"/>
  <c r="BA58" i="10"/>
  <c r="AM58" i="10" s="1"/>
  <c r="BA57" i="10"/>
  <c r="DF57" i="10" s="1"/>
  <c r="DL130" i="10"/>
  <c r="DJ130" i="10"/>
  <c r="DF58" i="10"/>
  <c r="BN130" i="10"/>
  <c r="CR130" i="10"/>
  <c r="CS130" i="10"/>
  <c r="DQ42" i="10"/>
  <c r="DW56" i="10"/>
  <c r="BA130" i="10"/>
  <c r="AM130" i="10" s="1"/>
  <c r="DF130" i="10"/>
  <c r="DS42" i="10"/>
  <c r="DW130" i="10"/>
  <c r="DU58" i="10"/>
  <c r="DW55" i="10"/>
  <c r="DU130" i="10"/>
  <c r="DQ57" i="10"/>
  <c r="BA56" i="10"/>
  <c r="AM56" i="10" s="1"/>
  <c r="DF56" i="10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F172" i="10"/>
  <c r="AE172" i="10"/>
  <c r="AK172" i="10" s="1"/>
  <c r="AN172" i="10" s="1"/>
  <c r="AF171" i="10"/>
  <c r="AE171" i="10"/>
  <c r="AF169" i="10"/>
  <c r="AE169" i="10"/>
  <c r="AK169" i="10" s="1"/>
  <c r="AF168" i="10"/>
  <c r="AK168" i="10" s="1"/>
  <c r="AE168" i="10"/>
  <c r="AF167" i="10"/>
  <c r="AE167" i="10"/>
  <c r="AK167" i="10" s="1"/>
  <c r="AF162" i="10"/>
  <c r="AK162" i="10" s="1"/>
  <c r="AE162" i="10"/>
  <c r="AF158" i="10"/>
  <c r="AE158" i="10"/>
  <c r="AK158" i="10" s="1"/>
  <c r="AN158" i="10" s="1"/>
  <c r="AF157" i="10"/>
  <c r="AE157" i="10"/>
  <c r="AF156" i="10"/>
  <c r="AE156" i="10"/>
  <c r="AK156" i="10" s="1"/>
  <c r="AN156" i="10" s="1"/>
  <c r="AF155" i="10"/>
  <c r="AK155" i="10" s="1"/>
  <c r="AE155" i="10"/>
  <c r="AF154" i="10"/>
  <c r="AE154" i="10"/>
  <c r="AF152" i="10"/>
  <c r="AE152" i="10"/>
  <c r="AF151" i="10"/>
  <c r="AE151" i="10"/>
  <c r="AF148" i="10"/>
  <c r="AE148" i="10"/>
  <c r="AF145" i="10"/>
  <c r="AE145" i="10"/>
  <c r="AK145" i="10" s="1"/>
  <c r="AN145" i="10" s="1"/>
  <c r="DD145" i="10" s="1"/>
  <c r="AF144" i="10"/>
  <c r="AF143" i="10" s="1"/>
  <c r="AF191" i="10" s="1"/>
  <c r="AE144" i="10"/>
  <c r="AF142" i="10"/>
  <c r="AE142" i="10"/>
  <c r="AK142" i="10" s="1"/>
  <c r="AF141" i="10"/>
  <c r="AK141" i="10" s="1"/>
  <c r="AE141" i="10"/>
  <c r="AF140" i="10"/>
  <c r="AF139" i="10"/>
  <c r="AF18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/>
  <c r="AE119" i="10"/>
  <c r="AF117" i="10"/>
  <c r="AE117" i="10"/>
  <c r="AF116" i="10"/>
  <c r="AE116" i="10"/>
  <c r="AF115" i="10"/>
  <c r="AF114" i="10" s="1"/>
  <c r="AE115" i="10"/>
  <c r="AF113" i="10"/>
  <c r="AE113" i="10"/>
  <c r="AF112" i="10"/>
  <c r="AK112" i="10" s="1"/>
  <c r="AE112" i="10"/>
  <c r="AF111" i="10"/>
  <c r="AE111" i="10"/>
  <c r="AF110" i="10"/>
  <c r="AE110" i="10"/>
  <c r="AF109" i="10"/>
  <c r="AE109" i="10"/>
  <c r="AE108" i="10" s="1"/>
  <c r="AF107" i="10"/>
  <c r="AE107" i="10"/>
  <c r="AF106" i="10"/>
  <c r="AE106" i="10"/>
  <c r="AE105" i="10" s="1"/>
  <c r="AF104" i="10"/>
  <c r="AK104" i="10" s="1"/>
  <c r="AN104" i="10" s="1"/>
  <c r="AE104" i="10"/>
  <c r="AF103" i="10"/>
  <c r="AE103" i="10"/>
  <c r="AF102" i="10"/>
  <c r="AE102" i="10"/>
  <c r="AF100" i="10"/>
  <c r="AE100" i="10"/>
  <c r="AK100" i="10" s="1"/>
  <c r="AF99" i="10"/>
  <c r="AE99" i="10"/>
  <c r="AF98" i="10"/>
  <c r="AE98" i="10"/>
  <c r="AF97" i="10"/>
  <c r="AE97" i="10"/>
  <c r="AF96" i="10"/>
  <c r="AE96" i="10"/>
  <c r="AF95" i="10"/>
  <c r="AK95" i="10" s="1"/>
  <c r="AN95" i="10" s="1"/>
  <c r="AE95" i="10"/>
  <c r="AF94" i="10"/>
  <c r="AE94" i="10"/>
  <c r="AF93" i="10"/>
  <c r="AK93" i="10" s="1"/>
  <c r="AE93" i="10"/>
  <c r="AF91" i="10"/>
  <c r="AE91" i="10"/>
  <c r="AK91" i="10" s="1"/>
  <c r="AN91" i="10" s="1"/>
  <c r="AF90" i="10"/>
  <c r="AE90" i="10"/>
  <c r="AF89" i="10"/>
  <c r="AE89" i="10"/>
  <c r="AF88" i="10"/>
  <c r="AE88" i="10"/>
  <c r="AF87" i="10"/>
  <c r="AE87" i="10"/>
  <c r="AF86" i="10"/>
  <c r="AK86" i="10" s="1"/>
  <c r="AN86" i="10" s="1"/>
  <c r="DD86" i="10" s="1"/>
  <c r="AE86" i="10"/>
  <c r="AF85" i="10"/>
  <c r="AE85" i="10"/>
  <c r="AF84" i="10"/>
  <c r="AF83" i="10"/>
  <c r="AE83" i="10"/>
  <c r="AF81" i="10"/>
  <c r="AE81" i="10"/>
  <c r="AF80" i="10"/>
  <c r="AE80" i="10"/>
  <c r="AK80" i="10" s="1"/>
  <c r="AN80" i="10" s="1"/>
  <c r="AF78" i="10"/>
  <c r="AK78" i="10" s="1"/>
  <c r="AN78" i="10" s="1"/>
  <c r="DD78" i="10" s="1"/>
  <c r="AE78" i="10"/>
  <c r="AF77" i="10"/>
  <c r="AE77" i="10"/>
  <c r="AK77" i="10" s="1"/>
  <c r="AN77" i="10" s="1"/>
  <c r="AF76" i="10"/>
  <c r="AK76" i="10" s="1"/>
  <c r="AN76" i="10" s="1"/>
  <c r="DD76" i="10" s="1"/>
  <c r="AE76" i="10"/>
  <c r="AF75" i="10"/>
  <c r="AE75" i="10"/>
  <c r="AF74" i="10"/>
  <c r="AK74" i="10" s="1"/>
  <c r="AE74" i="10"/>
  <c r="AF73" i="10"/>
  <c r="AE73" i="10"/>
  <c r="AF72" i="10"/>
  <c r="AF71" i="10" s="1"/>
  <c r="AE72" i="10"/>
  <c r="AF69" i="10"/>
  <c r="AE69" i="10"/>
  <c r="AF68" i="10"/>
  <c r="AE68" i="10"/>
  <c r="AF66" i="10"/>
  <c r="AE66" i="10"/>
  <c r="AE62" i="10" s="1"/>
  <c r="AF65" i="10"/>
  <c r="AK65" i="10" s="1"/>
  <c r="AN65" i="10" s="1"/>
  <c r="AE65" i="10"/>
  <c r="AE64" i="10"/>
  <c r="AF63" i="10"/>
  <c r="AE63" i="10"/>
  <c r="BZ150" i="10"/>
  <c r="BZ192" i="10"/>
  <c r="BY150" i="10"/>
  <c r="BY192" i="10" s="1"/>
  <c r="BM150" i="10"/>
  <c r="BM192" i="10"/>
  <c r="BL150" i="10"/>
  <c r="BL192" i="10" s="1"/>
  <c r="AL150" i="10"/>
  <c r="AL192" i="10"/>
  <c r="AH150" i="10"/>
  <c r="AH192" i="10" s="1"/>
  <c r="AG150" i="10"/>
  <c r="AG192" i="10"/>
  <c r="AD150" i="10"/>
  <c r="AD192" i="10" s="1"/>
  <c r="AC150" i="10"/>
  <c r="AC192" i="10"/>
  <c r="AB150" i="10"/>
  <c r="AB192" i="10" s="1"/>
  <c r="AA150" i="10"/>
  <c r="AA192" i="10"/>
  <c r="Z150" i="10"/>
  <c r="Z192" i="10" s="1"/>
  <c r="Y150" i="10"/>
  <c r="Y192" i="10"/>
  <c r="X150" i="10"/>
  <c r="X192" i="10" s="1"/>
  <c r="W150" i="10"/>
  <c r="W192" i="10"/>
  <c r="V150" i="10"/>
  <c r="V192" i="10" s="1"/>
  <c r="U150" i="10"/>
  <c r="U192" i="10"/>
  <c r="T150" i="10"/>
  <c r="T192" i="10" s="1"/>
  <c r="S150" i="10"/>
  <c r="S192" i="10"/>
  <c r="R150" i="10"/>
  <c r="R192" i="10" s="1"/>
  <c r="Q150" i="10"/>
  <c r="Q192" i="10"/>
  <c r="P150" i="10"/>
  <c r="P192" i="10" s="1"/>
  <c r="O150" i="10"/>
  <c r="O192" i="10"/>
  <c r="N150" i="10"/>
  <c r="N192" i="10" s="1"/>
  <c r="M150" i="10"/>
  <c r="M192" i="10"/>
  <c r="L150" i="10"/>
  <c r="L192" i="10" s="1"/>
  <c r="K150" i="10"/>
  <c r="K192" i="10"/>
  <c r="J150" i="10"/>
  <c r="J192" i="10" s="1"/>
  <c r="I150" i="10"/>
  <c r="I192" i="10"/>
  <c r="H150" i="10"/>
  <c r="H192" i="10" s="1"/>
  <c r="G150" i="10"/>
  <c r="G192" i="10"/>
  <c r="F150" i="10"/>
  <c r="F192" i="10" s="1"/>
  <c r="CM139" i="10"/>
  <c r="CM189" i="10"/>
  <c r="CL139" i="10"/>
  <c r="BZ139" i="10"/>
  <c r="BZ189" i="10"/>
  <c r="BY139" i="10"/>
  <c r="BM139" i="10"/>
  <c r="BM189" i="10"/>
  <c r="BL139" i="10"/>
  <c r="AZ139" i="10"/>
  <c r="AZ189" i="10"/>
  <c r="AY139" i="10"/>
  <c r="AY189" i="10" s="1"/>
  <c r="AL139" i="10"/>
  <c r="AL189" i="10"/>
  <c r="AH139" i="10"/>
  <c r="AH189" i="10" s="1"/>
  <c r="AG139" i="10"/>
  <c r="AG189" i="10"/>
  <c r="AD139" i="10"/>
  <c r="AD189" i="10" s="1"/>
  <c r="AC139" i="10"/>
  <c r="AC189" i="10"/>
  <c r="AB139" i="10"/>
  <c r="AA139" i="10"/>
  <c r="AA189" i="10"/>
  <c r="Z139" i="10"/>
  <c r="Y139" i="10"/>
  <c r="Y189" i="10"/>
  <c r="X139" i="10"/>
  <c r="W139" i="10"/>
  <c r="W189" i="10"/>
  <c r="V139" i="10"/>
  <c r="U139" i="10"/>
  <c r="U189" i="10"/>
  <c r="T139" i="10"/>
  <c r="S139" i="10"/>
  <c r="S189" i="10"/>
  <c r="R139" i="10"/>
  <c r="R189" i="10" s="1"/>
  <c r="Q139" i="10"/>
  <c r="Q189" i="10"/>
  <c r="P139" i="10"/>
  <c r="P189" i="10" s="1"/>
  <c r="O139" i="10"/>
  <c r="O189" i="10"/>
  <c r="N139" i="10"/>
  <c r="M139" i="10"/>
  <c r="M189" i="10"/>
  <c r="L139" i="10"/>
  <c r="K139" i="10"/>
  <c r="K189" i="10"/>
  <c r="J139" i="10"/>
  <c r="I139" i="10"/>
  <c r="I189" i="10"/>
  <c r="H139" i="10"/>
  <c r="G139" i="10"/>
  <c r="G189" i="10"/>
  <c r="F139" i="10"/>
  <c r="F189" i="10" s="1"/>
  <c r="G143" i="10"/>
  <c r="G191" i="10"/>
  <c r="H143" i="10"/>
  <c r="H191" i="10" s="1"/>
  <c r="I143" i="10"/>
  <c r="I191" i="10"/>
  <c r="J143" i="10"/>
  <c r="J191" i="10" s="1"/>
  <c r="K143" i="10"/>
  <c r="K191" i="10"/>
  <c r="L143" i="10"/>
  <c r="L191" i="10" s="1"/>
  <c r="M143" i="10"/>
  <c r="M191" i="10"/>
  <c r="N143" i="10"/>
  <c r="N191" i="10" s="1"/>
  <c r="O143" i="10"/>
  <c r="O191" i="10"/>
  <c r="P143" i="10"/>
  <c r="P191" i="10" s="1"/>
  <c r="Q143" i="10"/>
  <c r="Q191" i="10"/>
  <c r="R143" i="10"/>
  <c r="R191" i="10" s="1"/>
  <c r="S143" i="10"/>
  <c r="S191" i="10"/>
  <c r="T143" i="10"/>
  <c r="T191" i="10" s="1"/>
  <c r="U143" i="10"/>
  <c r="U191" i="10"/>
  <c r="V143" i="10"/>
  <c r="V191" i="10" s="1"/>
  <c r="W143" i="10"/>
  <c r="W191" i="10"/>
  <c r="X143" i="10"/>
  <c r="X191" i="10" s="1"/>
  <c r="Y143" i="10"/>
  <c r="Y191" i="10"/>
  <c r="Z143" i="10"/>
  <c r="Z191" i="10" s="1"/>
  <c r="AA143" i="10"/>
  <c r="AA191" i="10"/>
  <c r="AB143" i="10"/>
  <c r="AB191" i="10" s="1"/>
  <c r="AC143" i="10"/>
  <c r="AC191" i="10"/>
  <c r="AD143" i="10"/>
  <c r="AD191" i="10" s="1"/>
  <c r="AH143" i="10"/>
  <c r="AH191" i="10"/>
  <c r="AL143" i="10"/>
  <c r="AY143" i="10"/>
  <c r="AY191" i="10"/>
  <c r="AZ143" i="10"/>
  <c r="BL143" i="10"/>
  <c r="BL191" i="10"/>
  <c r="BM143" i="10"/>
  <c r="BM191" i="10" s="1"/>
  <c r="BX191" i="10"/>
  <c r="BY143" i="10"/>
  <c r="BY191" i="10" s="1"/>
  <c r="BZ143" i="10"/>
  <c r="BZ191" i="10"/>
  <c r="CL143" i="10"/>
  <c r="CL191" i="10" s="1"/>
  <c r="CM143" i="10"/>
  <c r="CM191" i="10"/>
  <c r="F143" i="10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F70" i="10" s="1"/>
  <c r="CM114" i="10"/>
  <c r="CM113" i="10" s="1"/>
  <c r="CM112" i="10" s="1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T70" i="10" s="1"/>
  <c r="T60" i="10" s="1"/>
  <c r="U101" i="10"/>
  <c r="V101" i="10"/>
  <c r="W101" i="10"/>
  <c r="X101" i="10"/>
  <c r="X70" i="10" s="1"/>
  <c r="X60" i="10" s="1"/>
  <c r="X188" i="10" s="1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Y70" i="10" s="1"/>
  <c r="AL92" i="10"/>
  <c r="AH92" i="10"/>
  <c r="AD92" i="10"/>
  <c r="AC92" i="10"/>
  <c r="AC70" i="10" s="1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H70" i="10" s="1"/>
  <c r="I82" i="10"/>
  <c r="J82" i="10"/>
  <c r="K82" i="10"/>
  <c r="M82" i="10"/>
  <c r="M70" i="10" s="1"/>
  <c r="N82" i="10"/>
  <c r="O82" i="10"/>
  <c r="P82" i="10"/>
  <c r="Q82" i="10"/>
  <c r="Q70" i="10" s="1"/>
  <c r="R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K70" i="10" s="1"/>
  <c r="L71" i="10"/>
  <c r="M71" i="10"/>
  <c r="N71" i="10"/>
  <c r="O71" i="10"/>
  <c r="O70" i="10" s="1"/>
  <c r="P71" i="10"/>
  <c r="Q71" i="10"/>
  <c r="R71" i="10"/>
  <c r="S71" i="10"/>
  <c r="T71" i="10"/>
  <c r="U71" i="10"/>
  <c r="V71" i="10"/>
  <c r="W71" i="10"/>
  <c r="W70" i="10" s="1"/>
  <c r="W60" i="10" s="1"/>
  <c r="X71" i="10"/>
  <c r="Y71" i="10"/>
  <c r="Z71" i="10"/>
  <c r="AA71" i="10"/>
  <c r="AA70" i="10" s="1"/>
  <c r="AB71" i="10"/>
  <c r="AC71" i="10"/>
  <c r="AD71" i="10"/>
  <c r="AH71" i="10"/>
  <c r="AH70" i="10" s="1"/>
  <c r="AL71" i="10"/>
  <c r="AY71" i="10"/>
  <c r="AZ71" i="10"/>
  <c r="BL71" i="10"/>
  <c r="BL70" i="10" s="1"/>
  <c r="BM71" i="10"/>
  <c r="BY71" i="10"/>
  <c r="BZ71" i="10"/>
  <c r="CL71" i="10"/>
  <c r="CM71" i="10"/>
  <c r="G67" i="10"/>
  <c r="H67" i="10"/>
  <c r="I67" i="10"/>
  <c r="I61" i="10" s="1"/>
  <c r="J67" i="10"/>
  <c r="K67" i="10"/>
  <c r="L67" i="10"/>
  <c r="L61" i="10" s="1"/>
  <c r="M67" i="10"/>
  <c r="M61" i="10" s="1"/>
  <c r="M60" i="10" s="1"/>
  <c r="M188" i="10" s="1"/>
  <c r="N67" i="10"/>
  <c r="O67" i="10"/>
  <c r="P67" i="10"/>
  <c r="Q67" i="10"/>
  <c r="Q61" i="10" s="1"/>
  <c r="Q60" i="10" s="1"/>
  <c r="R67" i="10"/>
  <c r="S67" i="10"/>
  <c r="T67" i="10"/>
  <c r="U67" i="10"/>
  <c r="U61" i="10" s="1"/>
  <c r="V67" i="10"/>
  <c r="W67" i="10"/>
  <c r="X67" i="10"/>
  <c r="Y67" i="10"/>
  <c r="Z67" i="10"/>
  <c r="AA67" i="10"/>
  <c r="AB67" i="10"/>
  <c r="AB61" i="10" s="1"/>
  <c r="AC67" i="10"/>
  <c r="AD67" i="10"/>
  <c r="AH67" i="10"/>
  <c r="AL67" i="10"/>
  <c r="AY67" i="10"/>
  <c r="AY61" i="10" s="1"/>
  <c r="AY60" i="10" s="1"/>
  <c r="AY188" i="10" s="1"/>
  <c r="AZ67" i="10"/>
  <c r="BL67" i="10"/>
  <c r="BM67" i="10"/>
  <c r="BY67" i="10"/>
  <c r="BZ67" i="10"/>
  <c r="CL67" i="10"/>
  <c r="CM67" i="10"/>
  <c r="CM61" i="10" s="1"/>
  <c r="G62" i="10"/>
  <c r="G61" i="10" s="1"/>
  <c r="G60" i="10" s="1"/>
  <c r="G188" i="10" s="1"/>
  <c r="H62" i="10"/>
  <c r="I62" i="10"/>
  <c r="J62" i="10"/>
  <c r="J61" i="10" s="1"/>
  <c r="K62" i="10"/>
  <c r="K61" i="10" s="1"/>
  <c r="L62" i="10"/>
  <c r="M62" i="10"/>
  <c r="N62" i="10"/>
  <c r="N61" i="10" s="1"/>
  <c r="O62" i="10"/>
  <c r="O61" i="10" s="1"/>
  <c r="Q62" i="10"/>
  <c r="R62" i="10"/>
  <c r="S62" i="10"/>
  <c r="T62" i="10"/>
  <c r="U62" i="10"/>
  <c r="V62" i="10"/>
  <c r="V61" i="10" s="1"/>
  <c r="W62" i="10"/>
  <c r="X62" i="10"/>
  <c r="Y62" i="10"/>
  <c r="Z62" i="10"/>
  <c r="Z61" i="10" s="1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AX189" i="10" s="1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BA136" i="10"/>
  <c r="P135" i="10"/>
  <c r="W135" i="10"/>
  <c r="Q135" i="10"/>
  <c r="BZ135" i="10"/>
  <c r="DH130" i="10"/>
  <c r="AH135" i="10"/>
  <c r="BM135" i="10"/>
  <c r="Y135" i="10"/>
  <c r="DD174" i="10"/>
  <c r="DD166" i="10"/>
  <c r="K135" i="10"/>
  <c r="S135" i="10"/>
  <c r="AA135" i="10"/>
  <c r="AY135" i="10"/>
  <c r="R135" i="10"/>
  <c r="M135" i="10"/>
  <c r="U135" i="10"/>
  <c r="AC135" i="10"/>
  <c r="CM135" i="10"/>
  <c r="AD135" i="10"/>
  <c r="CQ130" i="10"/>
  <c r="BW139" i="10"/>
  <c r="BW135" i="10" s="1"/>
  <c r="CJ139" i="10"/>
  <c r="CJ189" i="10"/>
  <c r="CJ101" i="10"/>
  <c r="CJ123" i="10"/>
  <c r="CJ118" i="10"/>
  <c r="BW118" i="10"/>
  <c r="CJ62" i="10"/>
  <c r="CJ61" i="10" s="1"/>
  <c r="CJ28" i="10"/>
  <c r="CJ190" i="10"/>
  <c r="BW190" i="10"/>
  <c r="AW139" i="10"/>
  <c r="BJ139" i="10"/>
  <c r="BJ189" i="10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70" i="10" s="1"/>
  <c r="CI37" i="10"/>
  <c r="BV37" i="10"/>
  <c r="CI139" i="10"/>
  <c r="CI189" i="10"/>
  <c r="BV139" i="10"/>
  <c r="BV189" i="10" s="1"/>
  <c r="BI139" i="10"/>
  <c r="BI189" i="10"/>
  <c r="AV139" i="10"/>
  <c r="BI24" i="10"/>
  <c r="AV105" i="10"/>
  <c r="BI105" i="10"/>
  <c r="DA115" i="10" s="1"/>
  <c r="CI143" i="10"/>
  <c r="BV143" i="10"/>
  <c r="BV191" i="10"/>
  <c r="BI143" i="10"/>
  <c r="BI135" i="10" s="1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/>
  <c r="BH139" i="10"/>
  <c r="BH189" i="10" s="1"/>
  <c r="BU139" i="10"/>
  <c r="AN162" i="10"/>
  <c r="CO162" i="10" s="1"/>
  <c r="CM111" i="10"/>
  <c r="BT28" i="10"/>
  <c r="BG28" i="10"/>
  <c r="CG28" i="10"/>
  <c r="BT190" i="10"/>
  <c r="BG190" i="10"/>
  <c r="CG190" i="10"/>
  <c r="AT139" i="10"/>
  <c r="AT189" i="10"/>
  <c r="BG139" i="10"/>
  <c r="BG189" i="10" s="1"/>
  <c r="CG139" i="10"/>
  <c r="CG189" i="10"/>
  <c r="BT139" i="10"/>
  <c r="AT118" i="10"/>
  <c r="CG118" i="10"/>
  <c r="BT118" i="10"/>
  <c r="BG118" i="10"/>
  <c r="CF139" i="10"/>
  <c r="CF189" i="10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/>
  <c r="BF28" i="10"/>
  <c r="AS120" i="10"/>
  <c r="AS118" i="10"/>
  <c r="BF118" i="10"/>
  <c r="AK63" i="10"/>
  <c r="CE139" i="10"/>
  <c r="CE189" i="10"/>
  <c r="BR139" i="10"/>
  <c r="BE139" i="10"/>
  <c r="BE189" i="10" s="1"/>
  <c r="AR139" i="10"/>
  <c r="AR189" i="10"/>
  <c r="BE118" i="10"/>
  <c r="AR118" i="10"/>
  <c r="CE118" i="10"/>
  <c r="BR118" i="10"/>
  <c r="BE28" i="10"/>
  <c r="CE190" i="10"/>
  <c r="BR190" i="10"/>
  <c r="BE190" i="10"/>
  <c r="AR190" i="10"/>
  <c r="CD118" i="10"/>
  <c r="BD28" i="10"/>
  <c r="BD190" i="10"/>
  <c r="BD139" i="10"/>
  <c r="BD189" i="10"/>
  <c r="CD139" i="10"/>
  <c r="CD189" i="10" s="1"/>
  <c r="AK69" i="10"/>
  <c r="AN69" i="10" s="1"/>
  <c r="DD69" i="10" s="1"/>
  <c r="AK66" i="10"/>
  <c r="AN66" i="10" s="1"/>
  <c r="AK73" i="10"/>
  <c r="AN73" i="10" s="1"/>
  <c r="AK83" i="10"/>
  <c r="AN83" i="10"/>
  <c r="AK87" i="10"/>
  <c r="AN87" i="10" s="1"/>
  <c r="DD87" i="10" s="1"/>
  <c r="AK96" i="10"/>
  <c r="AN96" i="10" s="1"/>
  <c r="DD96" i="10" s="1"/>
  <c r="AN100" i="10"/>
  <c r="CT100" i="10" s="1"/>
  <c r="AK106" i="10"/>
  <c r="AN106" i="10" s="1"/>
  <c r="AK122" i="10"/>
  <c r="AN122" i="10" s="1"/>
  <c r="DD122" i="10" s="1"/>
  <c r="AK127" i="10"/>
  <c r="AN127" i="10"/>
  <c r="DD127" i="10" s="1"/>
  <c r="AK132" i="10"/>
  <c r="AN132" i="10" s="1"/>
  <c r="AN141" i="10"/>
  <c r="DD141" i="10" s="1"/>
  <c r="AK148" i="10"/>
  <c r="AN148" i="10" s="1"/>
  <c r="AK85" i="10"/>
  <c r="AN85" i="10"/>
  <c r="AK109" i="10"/>
  <c r="AN109" i="10"/>
  <c r="AK125" i="10"/>
  <c r="AN125" i="10"/>
  <c r="AK130" i="10"/>
  <c r="AN130" i="10"/>
  <c r="DD130" i="10"/>
  <c r="AK138" i="10"/>
  <c r="AK72" i="10"/>
  <c r="AN72" i="10" s="1"/>
  <c r="DD72" i="10" s="1"/>
  <c r="AK81" i="10"/>
  <c r="AN81" i="10"/>
  <c r="AK90" i="10"/>
  <c r="AN90" i="10" s="1"/>
  <c r="AK99" i="10"/>
  <c r="AN99" i="10"/>
  <c r="AK115" i="10"/>
  <c r="AN115" i="10" s="1"/>
  <c r="AK126" i="10"/>
  <c r="AN126" i="10"/>
  <c r="DD126" i="10" s="1"/>
  <c r="AK140" i="10"/>
  <c r="AK139" i="10" s="1"/>
  <c r="AK154" i="10"/>
  <c r="AN154" i="10"/>
  <c r="AK111" i="10"/>
  <c r="AN111" i="10" s="1"/>
  <c r="BZ70" i="10"/>
  <c r="BZ60" i="10" s="1"/>
  <c r="AK68" i="10"/>
  <c r="AN74" i="10"/>
  <c r="DD74" i="10" s="1"/>
  <c r="AK88" i="10"/>
  <c r="AN88" i="10" s="1"/>
  <c r="AN93" i="10"/>
  <c r="DD93" i="10" s="1"/>
  <c r="AK97" i="10"/>
  <c r="AN97" i="10" s="1"/>
  <c r="AK107" i="10"/>
  <c r="AN112" i="10"/>
  <c r="DD112" i="10" s="1"/>
  <c r="AK117" i="10"/>
  <c r="AN117" i="10" s="1"/>
  <c r="CO117" i="10" s="1"/>
  <c r="AN142" i="10"/>
  <c r="AK151" i="10"/>
  <c r="AN151" i="10" s="1"/>
  <c r="BY70" i="10"/>
  <c r="AK144" i="10"/>
  <c r="AK157" i="10"/>
  <c r="AK171" i="10"/>
  <c r="AN171" i="10" s="1"/>
  <c r="AK159" i="10"/>
  <c r="AE118" i="10"/>
  <c r="BQ139" i="10"/>
  <c r="BQ189" i="10" s="1"/>
  <c r="AQ139" i="10"/>
  <c r="AQ189" i="10"/>
  <c r="BM70" i="10"/>
  <c r="AQ118" i="10"/>
  <c r="BQ118" i="10"/>
  <c r="BD118" i="10"/>
  <c r="BQ28" i="10"/>
  <c r="CD67" i="10"/>
  <c r="CD61" i="10" s="1"/>
  <c r="AB70" i="10"/>
  <c r="AL70" i="10"/>
  <c r="I70" i="10"/>
  <c r="CL70" i="10"/>
  <c r="P70" i="10"/>
  <c r="G70" i="10"/>
  <c r="N70" i="10"/>
  <c r="CC28" i="10"/>
  <c r="CC139" i="10"/>
  <c r="CC189" i="10"/>
  <c r="BP139" i="10"/>
  <c r="BC139" i="10"/>
  <c r="BC189" i="10" s="1"/>
  <c r="AP139" i="10"/>
  <c r="AP189" i="10"/>
  <c r="BN128" i="10"/>
  <c r="CN128" i="10"/>
  <c r="DL128" i="10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79" i="10"/>
  <c r="AF79" i="10"/>
  <c r="AF129" i="10"/>
  <c r="AF92" i="10"/>
  <c r="AE67" i="10"/>
  <c r="AF82" i="10"/>
  <c r="AE71" i="10"/>
  <c r="AE123" i="10"/>
  <c r="AF67" i="10"/>
  <c r="BB37" i="10"/>
  <c r="H61" i="10"/>
  <c r="H60" i="10" s="1"/>
  <c r="H188" i="10" s="1"/>
  <c r="AE101" i="10"/>
  <c r="X61" i="10"/>
  <c r="AF123" i="10"/>
  <c r="AE139" i="10"/>
  <c r="AE143" i="10"/>
  <c r="AE191" i="10" s="1"/>
  <c r="BY61" i="10"/>
  <c r="BY60" i="10" s="1"/>
  <c r="BY188" i="10" s="1"/>
  <c r="R61" i="10"/>
  <c r="AH61" i="10"/>
  <c r="F61" i="10"/>
  <c r="AD61" i="10"/>
  <c r="BM61" i="10"/>
  <c r="T61" i="10"/>
  <c r="AL61" i="10"/>
  <c r="BZ61" i="10"/>
  <c r="AA61" i="10"/>
  <c r="S61" i="10"/>
  <c r="AZ61" i="10"/>
  <c r="Y61" i="10"/>
  <c r="CL61" i="10"/>
  <c r="CL60" i="10" s="1"/>
  <c r="W61" i="10"/>
  <c r="BL61" i="10"/>
  <c r="AC61" i="10"/>
  <c r="CN58" i="10"/>
  <c r="DL58" i="10" s="1"/>
  <c r="CN57" i="10"/>
  <c r="DL57" i="10"/>
  <c r="CN56" i="10"/>
  <c r="DL56" i="10" s="1"/>
  <c r="CN55" i="10"/>
  <c r="DL55" i="10"/>
  <c r="CN42" i="10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/>
  <c r="CM37" i="10"/>
  <c r="CL37" i="10"/>
  <c r="CJ37" i="10"/>
  <c r="CM30" i="10"/>
  <c r="CL30" i="10"/>
  <c r="CL23" i="10" s="1"/>
  <c r="CL22" i="10" s="1"/>
  <c r="CM28" i="10"/>
  <c r="CL28" i="10"/>
  <c r="CI28" i="10"/>
  <c r="CM24" i="10"/>
  <c r="CM23" i="10" s="1"/>
  <c r="CM22" i="10" s="1"/>
  <c r="CM187" i="10" s="1"/>
  <c r="CL24" i="10"/>
  <c r="CJ24" i="10"/>
  <c r="CA58" i="10"/>
  <c r="DJ58" i="10"/>
  <c r="CA57" i="10"/>
  <c r="DJ57" i="10" s="1"/>
  <c r="CA56" i="10"/>
  <c r="DJ56" i="10"/>
  <c r="CA55" i="10"/>
  <c r="CA42" i="10"/>
  <c r="DJ42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/>
  <c r="BN57" i="10"/>
  <c r="DH57" i="10"/>
  <c r="BN56" i="10"/>
  <c r="DH56" i="10"/>
  <c r="BN55" i="10"/>
  <c r="CQ55" i="10" s="1"/>
  <c r="DH55" i="10"/>
  <c r="BN42" i="10"/>
  <c r="DH42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AF58" i="10"/>
  <c r="AE58" i="10"/>
  <c r="AK58" i="10" s="1"/>
  <c r="AF57" i="10"/>
  <c r="AK57" i="10" s="1"/>
  <c r="AE57" i="10"/>
  <c r="AF56" i="10"/>
  <c r="AE56" i="10"/>
  <c r="AK56" i="10" s="1"/>
  <c r="AF55" i="10"/>
  <c r="AK55" i="10" s="1"/>
  <c r="AE55" i="10"/>
  <c r="AF54" i="10"/>
  <c r="AE54" i="10"/>
  <c r="AF53" i="10"/>
  <c r="AE53" i="10"/>
  <c r="AF52" i="10"/>
  <c r="AE52" i="10"/>
  <c r="AK52" i="10" s="1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E42" i="10"/>
  <c r="AF40" i="10"/>
  <c r="AK40" i="10" s="1"/>
  <c r="AE40" i="10"/>
  <c r="AF39" i="10"/>
  <c r="AE39" i="10"/>
  <c r="AF38" i="10"/>
  <c r="AF37" i="10" s="1"/>
  <c r="AE38" i="10"/>
  <c r="AF36" i="10"/>
  <c r="AE36" i="10"/>
  <c r="AF35" i="10"/>
  <c r="AK35" i="10" s="1"/>
  <c r="AN35" i="10" s="1"/>
  <c r="AE35" i="10"/>
  <c r="AF34" i="10"/>
  <c r="AE34" i="10"/>
  <c r="AF33" i="10"/>
  <c r="AE33" i="10"/>
  <c r="AF32" i="10"/>
  <c r="AE32" i="10"/>
  <c r="AF31" i="10"/>
  <c r="AF30" i="10" s="1"/>
  <c r="AE31" i="10"/>
  <c r="AF29" i="10"/>
  <c r="AF28" i="10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W23" i="10" s="1"/>
  <c r="W22" i="10" s="1"/>
  <c r="V28" i="10"/>
  <c r="U28" i="10"/>
  <c r="T28" i="10"/>
  <c r="S28" i="10"/>
  <c r="S23" i="10" s="1"/>
  <c r="R28" i="10"/>
  <c r="Q28" i="10"/>
  <c r="P28" i="10"/>
  <c r="O28" i="10"/>
  <c r="O23" i="10" s="1"/>
  <c r="O22" i="10" s="1"/>
  <c r="O187" i="10" s="1"/>
  <c r="O194" i="10" s="1"/>
  <c r="N28" i="10"/>
  <c r="M28" i="10"/>
  <c r="L28" i="10"/>
  <c r="K28" i="10"/>
  <c r="K23" i="10" s="1"/>
  <c r="K22" i="10" s="1"/>
  <c r="J28" i="10"/>
  <c r="I28" i="10"/>
  <c r="AD24" i="10"/>
  <c r="AC24" i="10"/>
  <c r="AC23" i="10" s="1"/>
  <c r="AC22" i="10" s="1"/>
  <c r="AC187" i="10" s="1"/>
  <c r="AC194" i="10" s="1"/>
  <c r="AB24" i="10"/>
  <c r="AA24" i="10"/>
  <c r="Z24" i="10"/>
  <c r="Y24" i="10"/>
  <c r="Y23" i="10" s="1"/>
  <c r="Y22" i="10" s="1"/>
  <c r="X24" i="10"/>
  <c r="W24" i="10"/>
  <c r="V24" i="10"/>
  <c r="U24" i="10"/>
  <c r="T24" i="10"/>
  <c r="S24" i="10"/>
  <c r="R24" i="10"/>
  <c r="Q24" i="10"/>
  <c r="Q23" i="10" s="1"/>
  <c r="Q22" i="10" s="1"/>
  <c r="P24" i="10"/>
  <c r="O24" i="10"/>
  <c r="N24" i="10"/>
  <c r="M24" i="10"/>
  <c r="M23" i="10" s="1"/>
  <c r="L24" i="10"/>
  <c r="K24" i="10"/>
  <c r="J24" i="10"/>
  <c r="I24" i="10"/>
  <c r="I23" i="10" s="1"/>
  <c r="I22" i="10" s="1"/>
  <c r="I187" i="10" s="1"/>
  <c r="G24" i="10"/>
  <c r="H24" i="10"/>
  <c r="AG24" i="10"/>
  <c r="AH24" i="10"/>
  <c r="AY24" i="10"/>
  <c r="AZ24" i="10"/>
  <c r="CZ42" i="10"/>
  <c r="CZ29" i="10"/>
  <c r="CQ158" i="10"/>
  <c r="CQ167" i="10"/>
  <c r="BU189" i="10"/>
  <c r="BW189" i="10"/>
  <c r="BT189" i="10"/>
  <c r="BK189" i="10"/>
  <c r="CK189" i="10"/>
  <c r="BS189" i="10"/>
  <c r="BX189" i="10"/>
  <c r="BX190" i="10"/>
  <c r="BX135" i="10"/>
  <c r="CA173" i="10"/>
  <c r="DJ173" i="10"/>
  <c r="CA169" i="10"/>
  <c r="DJ169" i="10"/>
  <c r="CA168" i="10"/>
  <c r="DJ168" i="10"/>
  <c r="CA165" i="10"/>
  <c r="DJ165" i="10"/>
  <c r="CA122" i="10"/>
  <c r="DJ122" i="10"/>
  <c r="BK37" i="10"/>
  <c r="BN165" i="10"/>
  <c r="DH165" i="10"/>
  <c r="BN142" i="10"/>
  <c r="CU142" i="10" s="1"/>
  <c r="BK118" i="10"/>
  <c r="CK37" i="10"/>
  <c r="BX37" i="10"/>
  <c r="BX24" i="10"/>
  <c r="CK30" i="10"/>
  <c r="AX44" i="10"/>
  <c r="AX62" i="10"/>
  <c r="BA45" i="10"/>
  <c r="DF45" i="10"/>
  <c r="AX79" i="10"/>
  <c r="AX67" i="10"/>
  <c r="AX101" i="10"/>
  <c r="CK24" i="10"/>
  <c r="BX71" i="10"/>
  <c r="AX71" i="10"/>
  <c r="CK150" i="10"/>
  <c r="CK192" i="10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/>
  <c r="AX24" i="10"/>
  <c r="BK120" i="10"/>
  <c r="BK108" i="10"/>
  <c r="BK101" i="10"/>
  <c r="CZ103" i="10" s="1"/>
  <c r="BK50" i="10"/>
  <c r="BK105" i="10"/>
  <c r="BX44" i="10"/>
  <c r="BX62" i="10"/>
  <c r="BK150" i="10"/>
  <c r="BX50" i="10"/>
  <c r="CK105" i="10"/>
  <c r="CK114" i="10"/>
  <c r="CK70" i="10" s="1"/>
  <c r="CK44" i="10"/>
  <c r="CK43" i="10" s="1"/>
  <c r="CK62" i="10"/>
  <c r="BX150" i="10"/>
  <c r="BX192" i="10"/>
  <c r="CK120" i="10"/>
  <c r="CK108" i="10"/>
  <c r="BX101" i="10"/>
  <c r="CK50" i="10"/>
  <c r="BX105" i="10"/>
  <c r="AX190" i="10"/>
  <c r="DL168" i="10"/>
  <c r="CF135" i="10"/>
  <c r="DL132" i="10"/>
  <c r="DF145" i="10"/>
  <c r="DF51" i="10"/>
  <c r="DL127" i="10"/>
  <c r="DF49" i="10"/>
  <c r="DJ104" i="10"/>
  <c r="DL86" i="10"/>
  <c r="DJ34" i="10"/>
  <c r="DL47" i="10"/>
  <c r="DJ46" i="10"/>
  <c r="DJ145" i="10"/>
  <c r="DJ49" i="10"/>
  <c r="DD104" i="10"/>
  <c r="DD65" i="10"/>
  <c r="DJ152" i="10"/>
  <c r="DJ155" i="10"/>
  <c r="DL94" i="10"/>
  <c r="DL73" i="10"/>
  <c r="DJ99" i="10"/>
  <c r="DJ159" i="10"/>
  <c r="DJ148" i="10"/>
  <c r="DF52" i="10"/>
  <c r="DD91" i="10"/>
  <c r="DH81" i="10"/>
  <c r="DL145" i="10"/>
  <c r="DL117" i="10"/>
  <c r="DD97" i="10"/>
  <c r="DJ87" i="10"/>
  <c r="DJ174" i="10"/>
  <c r="DJ156" i="10"/>
  <c r="DL141" i="10"/>
  <c r="DF48" i="10"/>
  <c r="DL152" i="10"/>
  <c r="DD100" i="10"/>
  <c r="DL155" i="10"/>
  <c r="DJ125" i="10"/>
  <c r="DD106" i="10"/>
  <c r="DL85" i="10"/>
  <c r="DH158" i="10"/>
  <c r="DD117" i="10"/>
  <c r="DJ66" i="10"/>
  <c r="DJ95" i="10"/>
  <c r="DJ86" i="10"/>
  <c r="DJ164" i="10"/>
  <c r="DD142" i="10"/>
  <c r="DF103" i="10"/>
  <c r="DF47" i="10"/>
  <c r="DJ33" i="10"/>
  <c r="DJ172" i="10"/>
  <c r="DD132" i="10"/>
  <c r="DJ98" i="10"/>
  <c r="DF117" i="10"/>
  <c r="DL166" i="10"/>
  <c r="DD66" i="10"/>
  <c r="DD95" i="10"/>
  <c r="DL164" i="10"/>
  <c r="DL75" i="10"/>
  <c r="DH167" i="10"/>
  <c r="DJ158" i="10"/>
  <c r="DJ77" i="10"/>
  <c r="DJ65" i="10"/>
  <c r="DF34" i="10"/>
  <c r="DH164" i="10"/>
  <c r="DJ103" i="10"/>
  <c r="DD111" i="10"/>
  <c r="DL78" i="10"/>
  <c r="DL169" i="10"/>
  <c r="AF44" i="10"/>
  <c r="BJ30" i="10"/>
  <c r="BJ23" i="10" s="1"/>
  <c r="BJ22" i="10" s="1"/>
  <c r="DH162" i="10"/>
  <c r="BN169" i="10"/>
  <c r="DH169" i="10"/>
  <c r="BN159" i="10"/>
  <c r="DH159" i="10" s="1"/>
  <c r="CR159" i="10"/>
  <c r="BN174" i="10"/>
  <c r="DH174" i="10"/>
  <c r="BJ190" i="10"/>
  <c r="BN151" i="10"/>
  <c r="BN168" i="10"/>
  <c r="CQ168" i="10"/>
  <c r="BJ118" i="10"/>
  <c r="BN166" i="10"/>
  <c r="DH166" i="10"/>
  <c r="CJ82" i="10"/>
  <c r="BW24" i="10"/>
  <c r="BW79" i="10"/>
  <c r="CJ143" i="10"/>
  <c r="CJ191" i="10"/>
  <c r="CN51" i="10"/>
  <c r="DL51" i="10" s="1"/>
  <c r="BW30" i="10"/>
  <c r="CN142" i="10"/>
  <c r="DL142" i="10" s="1"/>
  <c r="BJ24" i="10"/>
  <c r="CJ108" i="10"/>
  <c r="CJ30" i="10"/>
  <c r="CJ23" i="10" s="1"/>
  <c r="CJ22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/>
  <c r="CJ105" i="10"/>
  <c r="CJ92" i="10"/>
  <c r="CJ150" i="10"/>
  <c r="CJ192" i="10"/>
  <c r="BW105" i="10"/>
  <c r="CJ67" i="10"/>
  <c r="CJ79" i="10"/>
  <c r="BW67" i="10"/>
  <c r="BW143" i="10"/>
  <c r="BW82" i="10"/>
  <c r="CJ120" i="10"/>
  <c r="BW108" i="10"/>
  <c r="AW92" i="10"/>
  <c r="BJ37" i="10"/>
  <c r="AW82" i="10"/>
  <c r="AW108" i="10"/>
  <c r="AW114" i="10"/>
  <c r="AW101" i="10"/>
  <c r="AW62" i="10"/>
  <c r="AW61" i="10" s="1"/>
  <c r="AW150" i="10"/>
  <c r="AW192" i="10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BJ71" i="10"/>
  <c r="BJ67" i="10"/>
  <c r="BJ92" i="10"/>
  <c r="BJ101" i="10"/>
  <c r="AW67" i="10"/>
  <c r="BJ150" i="10"/>
  <c r="BJ79" i="10"/>
  <c r="CS164" i="10"/>
  <c r="CS152" i="10"/>
  <c r="CQ58" i="10"/>
  <c r="CQ56" i="10"/>
  <c r="CQ40" i="10"/>
  <c r="CR164" i="10"/>
  <c r="CS155" i="10"/>
  <c r="CP117" i="10"/>
  <c r="CS86" i="10"/>
  <c r="CS162" i="10"/>
  <c r="CR158" i="10"/>
  <c r="CO145" i="10"/>
  <c r="CP145" i="10"/>
  <c r="CS145" i="10"/>
  <c r="CO130" i="10"/>
  <c r="CP130" i="10"/>
  <c r="CR42" i="10"/>
  <c r="CR56" i="10"/>
  <c r="CR58" i="10"/>
  <c r="BI191" i="10"/>
  <c r="CI30" i="10"/>
  <c r="CI105" i="10"/>
  <c r="AV24" i="10"/>
  <c r="AV143" i="10"/>
  <c r="AV191" i="10" s="1"/>
  <c r="BN173" i="10"/>
  <c r="CQ173" i="10"/>
  <c r="CI24" i="10"/>
  <c r="CI23" i="10" s="1"/>
  <c r="CI22" i="10" s="1"/>
  <c r="CI187" i="10" s="1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61" i="10" s="1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AV70" i="10" s="1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/>
  <c r="CA117" i="10"/>
  <c r="CS117" i="10"/>
  <c r="CA97" i="10"/>
  <c r="DJ97" i="10"/>
  <c r="CA69" i="10"/>
  <c r="DJ69" i="10"/>
  <c r="BN157" i="10"/>
  <c r="DH157" i="10"/>
  <c r="CN158" i="10"/>
  <c r="DL158" i="10"/>
  <c r="CA107" i="10"/>
  <c r="DJ107" i="10"/>
  <c r="BA25" i="10"/>
  <c r="CN65" i="10"/>
  <c r="DL65" i="10"/>
  <c r="BN163" i="10"/>
  <c r="CN148" i="10"/>
  <c r="DL148" i="10"/>
  <c r="CN96" i="10"/>
  <c r="DL96" i="10" s="1"/>
  <c r="CA90" i="10"/>
  <c r="DJ90" i="10"/>
  <c r="DQ96" i="10"/>
  <c r="DU51" i="10"/>
  <c r="CA154" i="10"/>
  <c r="DJ154" i="10"/>
  <c r="CN74" i="10"/>
  <c r="DL74" i="10" s="1"/>
  <c r="CA127" i="10"/>
  <c r="CS127" i="10"/>
  <c r="BA35" i="10"/>
  <c r="CN172" i="10"/>
  <c r="DL172" i="10"/>
  <c r="CA113" i="10"/>
  <c r="BN132" i="10"/>
  <c r="DH132" i="10"/>
  <c r="CN90" i="10"/>
  <c r="DL90" i="10" s="1"/>
  <c r="BU37" i="10"/>
  <c r="CA89" i="10"/>
  <c r="CH30" i="10"/>
  <c r="CN88" i="10"/>
  <c r="DL88" i="10"/>
  <c r="BA26" i="10"/>
  <c r="DF26" i="10" s="1"/>
  <c r="CA64" i="10"/>
  <c r="DJ64" i="10"/>
  <c r="CN69" i="10"/>
  <c r="DL69" i="10" s="1"/>
  <c r="CA36" i="10"/>
  <c r="DJ36" i="10"/>
  <c r="CA73" i="10"/>
  <c r="BU30" i="10"/>
  <c r="DQ171" i="10"/>
  <c r="BU24" i="10"/>
  <c r="CH24" i="10"/>
  <c r="CH23" i="10" s="1"/>
  <c r="CA116" i="10"/>
  <c r="DJ116" i="10" s="1"/>
  <c r="BA53" i="10"/>
  <c r="DF53" i="10"/>
  <c r="BA29" i="10"/>
  <c r="CA157" i="10"/>
  <c r="DJ157" i="10"/>
  <c r="CN64" i="10"/>
  <c r="DL64" i="10" s="1"/>
  <c r="CN33" i="10"/>
  <c r="DL33" i="10"/>
  <c r="CN112" i="10"/>
  <c r="DL112" i="10" s="1"/>
  <c r="CA171" i="10"/>
  <c r="DJ171" i="10"/>
  <c r="BU123" i="10"/>
  <c r="CG37" i="10"/>
  <c r="CA132" i="10"/>
  <c r="DJ132" i="10"/>
  <c r="CN116" i="10"/>
  <c r="DL116" i="10" s="1"/>
  <c r="CN77" i="10"/>
  <c r="DL77" i="10"/>
  <c r="CA126" i="10"/>
  <c r="DJ126" i="10" s="1"/>
  <c r="CA85" i="10"/>
  <c r="DJ85" i="10"/>
  <c r="CA100" i="10"/>
  <c r="CA167" i="10"/>
  <c r="DJ167" i="10"/>
  <c r="CN36" i="10"/>
  <c r="DL36" i="10" s="1"/>
  <c r="CA88" i="10"/>
  <c r="DJ88" i="10"/>
  <c r="DW66" i="10"/>
  <c r="CN107" i="10"/>
  <c r="DL107" i="10"/>
  <c r="CA166" i="10"/>
  <c r="CR166" i="10" s="1"/>
  <c r="CA47" i="10"/>
  <c r="DJ47" i="10" s="1"/>
  <c r="CN91" i="10"/>
  <c r="DL91" i="10"/>
  <c r="DU54" i="10"/>
  <c r="DS88" i="10"/>
  <c r="CA76" i="10"/>
  <c r="DJ76" i="10"/>
  <c r="BH101" i="10"/>
  <c r="BH70" i="10" s="1"/>
  <c r="DQ54" i="10"/>
  <c r="DW168" i="10"/>
  <c r="DU119" i="10"/>
  <c r="DU26" i="10"/>
  <c r="DW35" i="10"/>
  <c r="DU174" i="10"/>
  <c r="CA142" i="10"/>
  <c r="DJ142" i="10"/>
  <c r="DQ102" i="10"/>
  <c r="DW32" i="10"/>
  <c r="DQ121" i="10"/>
  <c r="DS80" i="10"/>
  <c r="CA94" i="10"/>
  <c r="DJ94" i="10"/>
  <c r="CA141" i="10"/>
  <c r="CR141" i="10" s="1"/>
  <c r="DJ141" i="10"/>
  <c r="DU116" i="10"/>
  <c r="CN159" i="10"/>
  <c r="DL159" i="10"/>
  <c r="CN89" i="10"/>
  <c r="DL89" i="10" s="1"/>
  <c r="CA96" i="10"/>
  <c r="DJ96" i="10"/>
  <c r="CN156" i="10"/>
  <c r="DL156" i="10" s="1"/>
  <c r="CA27" i="10"/>
  <c r="DJ27" i="10"/>
  <c r="CN126" i="10"/>
  <c r="DL126" i="10" s="1"/>
  <c r="CN34" i="10"/>
  <c r="DL34" i="10"/>
  <c r="BA33" i="10"/>
  <c r="DF33" i="10" s="1"/>
  <c r="CN25" i="10"/>
  <c r="DL25" i="10"/>
  <c r="BN156" i="10"/>
  <c r="AU101" i="10"/>
  <c r="CA78" i="10"/>
  <c r="DJ78" i="10"/>
  <c r="BH92" i="10"/>
  <c r="BH62" i="10"/>
  <c r="DU69" i="10"/>
  <c r="DQ156" i="10"/>
  <c r="CN84" i="10"/>
  <c r="DL84" i="10"/>
  <c r="DQ116" i="10"/>
  <c r="DU34" i="10"/>
  <c r="CN97" i="10"/>
  <c r="DL97" i="10"/>
  <c r="CA74" i="10"/>
  <c r="DJ74" i="10"/>
  <c r="CN46" i="10"/>
  <c r="DL46" i="10"/>
  <c r="CA84" i="10"/>
  <c r="DJ84" i="10"/>
  <c r="BA54" i="10"/>
  <c r="DF54" i="10"/>
  <c r="BA31" i="10"/>
  <c r="DF31" i="10"/>
  <c r="CA81" i="10"/>
  <c r="DJ81" i="10"/>
  <c r="DS74" i="10"/>
  <c r="DU46" i="10"/>
  <c r="DU168" i="10"/>
  <c r="DS132" i="10"/>
  <c r="DU109" i="10"/>
  <c r="CA75" i="10"/>
  <c r="CA45" i="10"/>
  <c r="DJ45" i="10"/>
  <c r="BN171" i="10"/>
  <c r="DH171" i="10" s="1"/>
  <c r="CN45" i="10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/>
  <c r="DW99" i="10"/>
  <c r="DQ75" i="10"/>
  <c r="BN154" i="10"/>
  <c r="DH154" i="10"/>
  <c r="CA32" i="10"/>
  <c r="CA54" i="10"/>
  <c r="DJ54" i="10"/>
  <c r="BA39" i="10"/>
  <c r="DW112" i="10"/>
  <c r="DS93" i="10"/>
  <c r="DU85" i="10"/>
  <c r="DQ53" i="10"/>
  <c r="DW69" i="10"/>
  <c r="CN99" i="10"/>
  <c r="DL99" i="10"/>
  <c r="DU166" i="10"/>
  <c r="DW165" i="10"/>
  <c r="CA111" i="10"/>
  <c r="DJ111" i="10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CN103" i="10"/>
  <c r="DL103" i="10"/>
  <c r="BH30" i="10"/>
  <c r="CN39" i="10"/>
  <c r="DL39" i="10" s="1"/>
  <c r="BA112" i="10"/>
  <c r="DF112" i="10"/>
  <c r="BA74" i="10"/>
  <c r="CN122" i="10"/>
  <c r="DL122" i="10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/>
  <c r="BH82" i="10"/>
  <c r="CH82" i="10"/>
  <c r="DU148" i="10"/>
  <c r="DW109" i="10"/>
  <c r="AU24" i="10"/>
  <c r="BH129" i="10"/>
  <c r="DQ68" i="10"/>
  <c r="DQ113" i="10"/>
  <c r="DS166" i="10"/>
  <c r="AU143" i="10"/>
  <c r="DS34" i="10"/>
  <c r="CN171" i="10"/>
  <c r="DL171" i="10" s="1"/>
  <c r="BN32" i="10"/>
  <c r="DH32" i="10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/>
  <c r="CN167" i="10"/>
  <c r="DL167" i="10" s="1"/>
  <c r="CN66" i="10"/>
  <c r="DL66" i="10"/>
  <c r="CN31" i="10"/>
  <c r="DL31" i="10" s="1"/>
  <c r="CN161" i="10"/>
  <c r="DL161" i="10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CN174" i="10"/>
  <c r="DL174" i="10"/>
  <c r="CN173" i="10"/>
  <c r="BN141" i="10"/>
  <c r="DH141" i="10"/>
  <c r="CN165" i="10"/>
  <c r="DL165" i="10" s="1"/>
  <c r="CN76" i="10"/>
  <c r="DL76" i="10"/>
  <c r="CN32" i="10"/>
  <c r="CH62" i="10"/>
  <c r="DW162" i="10"/>
  <c r="DS151" i="10"/>
  <c r="BH120" i="10"/>
  <c r="DW159" i="10"/>
  <c r="DW116" i="10"/>
  <c r="DQ94" i="10"/>
  <c r="DW126" i="10"/>
  <c r="CN154" i="10"/>
  <c r="DL154" i="10"/>
  <c r="DS163" i="10"/>
  <c r="DU173" i="10"/>
  <c r="DU162" i="10"/>
  <c r="DQ138" i="10"/>
  <c r="DQ164" i="10"/>
  <c r="DQ89" i="10"/>
  <c r="DW167" i="10"/>
  <c r="DW78" i="10"/>
  <c r="CH67" i="10"/>
  <c r="CH61" i="10" s="1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/>
  <c r="CA161" i="10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/>
  <c r="DW173" i="10"/>
  <c r="DQ100" i="10"/>
  <c r="DU111" i="10"/>
  <c r="CN95" i="10"/>
  <c r="CS95" i="10" s="1"/>
  <c r="DL95" i="10"/>
  <c r="BN172" i="10"/>
  <c r="DH172" i="10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/>
  <c r="BA27" i="10"/>
  <c r="BA36" i="10"/>
  <c r="DF36" i="10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W176" i="10" s="1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DQ176" i="10" s="1"/>
  <c r="BU67" i="10"/>
  <c r="DW68" i="10"/>
  <c r="DU113" i="10"/>
  <c r="DS64" i="10"/>
  <c r="DQ157" i="10"/>
  <c r="BH143" i="10"/>
  <c r="BH135" i="10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CA53" i="10"/>
  <c r="DJ53" i="10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/>
  <c r="DU163" i="10"/>
  <c r="DW124" i="10"/>
  <c r="DU74" i="10"/>
  <c r="AU62" i="10"/>
  <c r="AU61" i="10" s="1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AU70" i="10" s="1"/>
  <c r="AU60" i="10" s="1"/>
  <c r="AU188" i="10" s="1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U130" i="10"/>
  <c r="CT130" i="10"/>
  <c r="CT145" i="10"/>
  <c r="CT117" i="10"/>
  <c r="AM51" i="10"/>
  <c r="BN34" i="10"/>
  <c r="CQ34" i="10"/>
  <c r="BN53" i="10"/>
  <c r="DH53" i="10" s="1"/>
  <c r="BN36" i="10"/>
  <c r="DH36" i="10"/>
  <c r="BN35" i="10"/>
  <c r="DH35" i="10" s="1"/>
  <c r="AM34" i="10"/>
  <c r="BN39" i="10"/>
  <c r="DH39" i="10"/>
  <c r="BG37" i="10"/>
  <c r="BN51" i="10"/>
  <c r="DH51" i="10"/>
  <c r="BN26" i="10"/>
  <c r="BN54" i="10"/>
  <c r="DH54" i="10"/>
  <c r="BT79" i="10"/>
  <c r="BT108" i="10"/>
  <c r="AT123" i="10"/>
  <c r="BG79" i="10"/>
  <c r="CG79" i="10"/>
  <c r="BT37" i="10"/>
  <c r="DD171" i="10"/>
  <c r="AN169" i="10"/>
  <c r="DD169" i="10" s="1"/>
  <c r="AN159" i="10"/>
  <c r="DD159" i="10"/>
  <c r="DD156" i="10"/>
  <c r="AN168" i="10"/>
  <c r="DD151" i="10"/>
  <c r="AN155" i="10"/>
  <c r="DD155" i="10" s="1"/>
  <c r="DD172" i="10"/>
  <c r="AN167" i="10"/>
  <c r="DD158" i="10"/>
  <c r="AN157" i="10"/>
  <c r="DD157" i="10" s="1"/>
  <c r="AT24" i="10"/>
  <c r="AK34" i="10"/>
  <c r="AN34" i="10"/>
  <c r="DD34" i="10"/>
  <c r="BG24" i="10"/>
  <c r="CG24" i="10"/>
  <c r="AT101" i="10"/>
  <c r="AT62" i="10"/>
  <c r="AT61" i="10" s="1"/>
  <c r="AT71" i="10"/>
  <c r="CG108" i="10"/>
  <c r="AN32" i="10"/>
  <c r="DD32" i="10"/>
  <c r="AT79" i="10"/>
  <c r="BT24" i="10"/>
  <c r="AT108" i="10"/>
  <c r="BG30" i="10"/>
  <c r="CA38" i="10"/>
  <c r="DJ38" i="10"/>
  <c r="BT30" i="10"/>
  <c r="BT23" i="10" s="1"/>
  <c r="CG30" i="10"/>
  <c r="CG23" i="10" s="1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/>
  <c r="BT129" i="10"/>
  <c r="BT67" i="10"/>
  <c r="BG143" i="10"/>
  <c r="BG135" i="10"/>
  <c r="BT114" i="10"/>
  <c r="CG92" i="10"/>
  <c r="BT150" i="10"/>
  <c r="BT192" i="10"/>
  <c r="CG120" i="10"/>
  <c r="BG129" i="10"/>
  <c r="CG67" i="10"/>
  <c r="BT143" i="10"/>
  <c r="BT135" i="10" s="1"/>
  <c r="BT191" i="10"/>
  <c r="CG114" i="10"/>
  <c r="BG92" i="10"/>
  <c r="CG150" i="10"/>
  <c r="BT120" i="10"/>
  <c r="AT129" i="10"/>
  <c r="AT67" i="10"/>
  <c r="AT143" i="10"/>
  <c r="AT191" i="10"/>
  <c r="BG114" i="10"/>
  <c r="BT92" i="10"/>
  <c r="BG150" i="10"/>
  <c r="BG192" i="10" s="1"/>
  <c r="BG120" i="10"/>
  <c r="BT105" i="10"/>
  <c r="AT114" i="10"/>
  <c r="AT120" i="10"/>
  <c r="BN41" i="10"/>
  <c r="CN29" i="10"/>
  <c r="DL29" i="10"/>
  <c r="BL23" i="10"/>
  <c r="BM23" i="10"/>
  <c r="BS143" i="10"/>
  <c r="BS191" i="10"/>
  <c r="BS150" i="10"/>
  <c r="CF190" i="10"/>
  <c r="CF79" i="10"/>
  <c r="CF105" i="10"/>
  <c r="BF24" i="10"/>
  <c r="BF23" i="10" s="1"/>
  <c r="BS92" i="10"/>
  <c r="BS70" i="10" s="1"/>
  <c r="CF108" i="10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92" i="10" s="1"/>
  <c r="BF101" i="10"/>
  <c r="BF62" i="10"/>
  <c r="BF82" i="10"/>
  <c r="AS114" i="10"/>
  <c r="AS101" i="10"/>
  <c r="AS62" i="10"/>
  <c r="AS82" i="10"/>
  <c r="BF129" i="10"/>
  <c r="BF70" i="10" s="1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/>
  <c r="CE24" i="10"/>
  <c r="BR30" i="10"/>
  <c r="BE37" i="10"/>
  <c r="BR114" i="10"/>
  <c r="BE24" i="10"/>
  <c r="BE23" i="10" s="1"/>
  <c r="CE37" i="10"/>
  <c r="BR143" i="10"/>
  <c r="BR191" i="10"/>
  <c r="CN48" i="10"/>
  <c r="DL48" i="10" s="1"/>
  <c r="CE28" i="10"/>
  <c r="AR114" i="10"/>
  <c r="CN38" i="10"/>
  <c r="BR82" i="10"/>
  <c r="AR79" i="10"/>
  <c r="CE30" i="10"/>
  <c r="AR67" i="10"/>
  <c r="BE143" i="10"/>
  <c r="BE191" i="10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M48" i="10"/>
  <c r="CD120" i="10"/>
  <c r="AK47" i="10"/>
  <c r="AN47" i="10" s="1"/>
  <c r="AK39" i="10"/>
  <c r="AN39" i="10" s="1"/>
  <c r="AK46" i="10"/>
  <c r="CD150" i="10"/>
  <c r="CL188" i="10"/>
  <c r="AK26" i="10"/>
  <c r="AK49" i="10"/>
  <c r="AK54" i="10"/>
  <c r="AK48" i="10"/>
  <c r="AK53" i="10"/>
  <c r="AN53" i="10" s="1"/>
  <c r="BZ188" i="10"/>
  <c r="CA29" i="10"/>
  <c r="DJ29" i="10" s="1"/>
  <c r="AQ67" i="10"/>
  <c r="BQ67" i="10"/>
  <c r="BQ61" i="10" s="1"/>
  <c r="CD28" i="10"/>
  <c r="BD67" i="10"/>
  <c r="BQ143" i="10"/>
  <c r="BQ191" i="10"/>
  <c r="CD30" i="10"/>
  <c r="BD143" i="10"/>
  <c r="BD191" i="10"/>
  <c r="BQ37" i="10"/>
  <c r="BQ30" i="10"/>
  <c r="CA35" i="10"/>
  <c r="DJ35" i="10"/>
  <c r="CD143" i="10"/>
  <c r="CD191" i="10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D23" i="10" s="1"/>
  <c r="BQ62" i="10"/>
  <c r="CD129" i="10"/>
  <c r="BN29" i="10"/>
  <c r="BN28" i="10" s="1"/>
  <c r="DH29" i="10"/>
  <c r="CN26" i="10"/>
  <c r="DL26" i="10"/>
  <c r="AQ129" i="10"/>
  <c r="CD92" i="10"/>
  <c r="CA39" i="10"/>
  <c r="DJ39" i="10"/>
  <c r="BQ82" i="10"/>
  <c r="AQ71" i="10"/>
  <c r="BD108" i="10"/>
  <c r="BQ123" i="10"/>
  <c r="AQ101" i="10"/>
  <c r="BD92" i="10"/>
  <c r="CD105" i="10"/>
  <c r="AQ82" i="10"/>
  <c r="BD150" i="10"/>
  <c r="BD192" i="10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/>
  <c r="BQ150" i="10"/>
  <c r="BQ192" i="10"/>
  <c r="BD120" i="10"/>
  <c r="BQ79" i="10"/>
  <c r="AQ114" i="10"/>
  <c r="BD62" i="10"/>
  <c r="BQ120" i="10"/>
  <c r="CD79" i="10"/>
  <c r="BD114" i="10"/>
  <c r="BD123" i="10"/>
  <c r="AQ62" i="10"/>
  <c r="AQ143" i="10"/>
  <c r="AQ79" i="10"/>
  <c r="CD114" i="10"/>
  <c r="CD123" i="10"/>
  <c r="CD62" i="10"/>
  <c r="AQ105" i="10"/>
  <c r="BQ114" i="10"/>
  <c r="AQ123" i="10"/>
  <c r="BD101" i="10"/>
  <c r="BQ105" i="10"/>
  <c r="AK118" i="10"/>
  <c r="BC24" i="10"/>
  <c r="BP37" i="10"/>
  <c r="CC24" i="10"/>
  <c r="CC30" i="10"/>
  <c r="CC23" i="10" s="1"/>
  <c r="CC22" i="10" s="1"/>
  <c r="CC187" i="10" s="1"/>
  <c r="DJ25" i="10"/>
  <c r="AC60" i="10"/>
  <c r="AC188" i="10" s="1"/>
  <c r="CC108" i="10"/>
  <c r="CN35" i="10"/>
  <c r="CS35" i="10" s="1"/>
  <c r="DL35" i="10"/>
  <c r="AP24" i="10"/>
  <c r="W188" i="10"/>
  <c r="AE61" i="10"/>
  <c r="CA48" i="10"/>
  <c r="DJ48" i="10"/>
  <c r="BM60" i="10"/>
  <c r="BM188" i="10" s="1"/>
  <c r="AM49" i="10"/>
  <c r="BP24" i="10"/>
  <c r="AM103" i="10"/>
  <c r="AM42" i="10"/>
  <c r="CC67" i="10"/>
  <c r="AP105" i="10"/>
  <c r="AM117" i="10"/>
  <c r="BC105" i="10"/>
  <c r="BP108" i="10"/>
  <c r="AP67" i="10"/>
  <c r="AP61" i="10" s="1"/>
  <c r="AP60" i="10" s="1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/>
  <c r="CN52" i="10"/>
  <c r="DL52" i="10" s="1"/>
  <c r="BP143" i="10"/>
  <c r="BP191" i="10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CC70" i="10" s="1"/>
  <c r="CC60" i="10" s="1"/>
  <c r="BC120" i="10"/>
  <c r="AP71" i="10"/>
  <c r="AB60" i="10"/>
  <c r="AB188" i="10"/>
  <c r="AH60" i="10"/>
  <c r="AH188" i="10" s="1"/>
  <c r="BN122" i="10"/>
  <c r="DH122" i="10" s="1"/>
  <c r="BN89" i="10"/>
  <c r="DH89" i="10"/>
  <c r="BN145" i="10"/>
  <c r="BN143" i="10" s="1"/>
  <c r="BN116" i="10"/>
  <c r="DH116" i="10"/>
  <c r="BN107" i="10"/>
  <c r="DH107" i="10" s="1"/>
  <c r="BN126" i="10"/>
  <c r="DH126" i="10"/>
  <c r="BN99" i="10"/>
  <c r="DH99" i="10" s="1"/>
  <c r="BN88" i="10"/>
  <c r="DH88" i="10"/>
  <c r="BN96" i="10"/>
  <c r="DH96" i="10" s="1"/>
  <c r="BN94" i="10"/>
  <c r="DH94" i="10"/>
  <c r="BN100" i="10"/>
  <c r="DH100" i="10" s="1"/>
  <c r="BN104" i="10"/>
  <c r="DH104" i="10"/>
  <c r="BN97" i="10"/>
  <c r="CU97" i="10" s="1"/>
  <c r="BN84" i="10"/>
  <c r="DH84" i="10"/>
  <c r="BN77" i="10"/>
  <c r="CU77" i="10" s="1"/>
  <c r="BN111" i="10"/>
  <c r="DH111" i="10"/>
  <c r="BN91" i="10"/>
  <c r="DH91" i="10" s="1"/>
  <c r="BN73" i="10"/>
  <c r="DH73" i="10"/>
  <c r="BN86" i="10"/>
  <c r="DH86" i="10" s="1"/>
  <c r="BN85" i="10"/>
  <c r="DH85" i="10"/>
  <c r="BN95" i="10"/>
  <c r="DH95" i="10" s="1"/>
  <c r="BN87" i="10"/>
  <c r="DH87" i="10"/>
  <c r="BN78" i="10"/>
  <c r="CQ78" i="10" s="1"/>
  <c r="BN113" i="10"/>
  <c r="DH113" i="10"/>
  <c r="BN76" i="10"/>
  <c r="DH76" i="10" s="1"/>
  <c r="BN98" i="10"/>
  <c r="DH98" i="10"/>
  <c r="BN110" i="10"/>
  <c r="DH110" i="10" s="1"/>
  <c r="BN90" i="10"/>
  <c r="DH90" i="10"/>
  <c r="BN127" i="10"/>
  <c r="CR127" i="10" s="1"/>
  <c r="BN75" i="10"/>
  <c r="DH75" i="10"/>
  <c r="BN125" i="10"/>
  <c r="DH125" i="10" s="1"/>
  <c r="AK79" i="10"/>
  <c r="AA60" i="10"/>
  <c r="AA188" i="10" s="1"/>
  <c r="BB28" i="10"/>
  <c r="CB37" i="10"/>
  <c r="CB23" i="10" s="1"/>
  <c r="CB22" i="10" s="1"/>
  <c r="BN38" i="10"/>
  <c r="BN136" i="10"/>
  <c r="DH136" i="10" s="1"/>
  <c r="CA136" i="10"/>
  <c r="BN138" i="10"/>
  <c r="CN136" i="10"/>
  <c r="DL136" i="10" s="1"/>
  <c r="CA138" i="10"/>
  <c r="CN53" i="10"/>
  <c r="DL53" i="10" s="1"/>
  <c r="CN138" i="10"/>
  <c r="BO37" i="10"/>
  <c r="K60" i="10"/>
  <c r="K188" i="10"/>
  <c r="BL60" i="10"/>
  <c r="BL188" i="10" s="1"/>
  <c r="BO28" i="10"/>
  <c r="T188" i="10"/>
  <c r="Q188" i="10"/>
  <c r="AO24" i="10"/>
  <c r="BB30" i="10"/>
  <c r="CB24" i="10"/>
  <c r="CB30" i="10"/>
  <c r="BN46" i="10"/>
  <c r="DH46" i="10"/>
  <c r="BN66" i="10"/>
  <c r="DH66" i="10" s="1"/>
  <c r="CB28" i="10"/>
  <c r="BO24" i="10"/>
  <c r="BO23" i="10" s="1"/>
  <c r="BO22" i="10" s="1"/>
  <c r="BN65" i="10"/>
  <c r="DH65" i="10"/>
  <c r="BN47" i="10"/>
  <c r="CQ47" i="10" s="1"/>
  <c r="BN52" i="10"/>
  <c r="BO30" i="10"/>
  <c r="BN69" i="10"/>
  <c r="BN64" i="10"/>
  <c r="DH64" i="10" s="1"/>
  <c r="BN49" i="10"/>
  <c r="CQ49" i="10" s="1"/>
  <c r="O60" i="10"/>
  <c r="O188" i="10" s="1"/>
  <c r="BN48" i="10"/>
  <c r="CQ48" i="10" s="1"/>
  <c r="BN45" i="10"/>
  <c r="BA76" i="10"/>
  <c r="DF76" i="10" s="1"/>
  <c r="DF157" i="10"/>
  <c r="BA140" i="10"/>
  <c r="AO139" i="10"/>
  <c r="AO189" i="10"/>
  <c r="BA113" i="10"/>
  <c r="BA94" i="10"/>
  <c r="DF94" i="10"/>
  <c r="BA75" i="10"/>
  <c r="BA109" i="10"/>
  <c r="DF109" i="10"/>
  <c r="AO108" i="10"/>
  <c r="AO70" i="10" s="1"/>
  <c r="AO60" i="10" s="1"/>
  <c r="AO188" i="10" s="1"/>
  <c r="BA144" i="10"/>
  <c r="AO143" i="10"/>
  <c r="AO191" i="10" s="1"/>
  <c r="CN124" i="10"/>
  <c r="DL124" i="10" s="1"/>
  <c r="CB123" i="10"/>
  <c r="CN102" i="10"/>
  <c r="DL102" i="10" s="1"/>
  <c r="CB101" i="10"/>
  <c r="CN63" i="10"/>
  <c r="CB62" i="10"/>
  <c r="CN80" i="10"/>
  <c r="DL80" i="10"/>
  <c r="CB79" i="10"/>
  <c r="DF161" i="10"/>
  <c r="CN72" i="10"/>
  <c r="DL72" i="10"/>
  <c r="CB71" i="10"/>
  <c r="DF156" i="10"/>
  <c r="CA106" i="10"/>
  <c r="DJ106" i="10"/>
  <c r="BO105" i="10"/>
  <c r="BA66" i="10"/>
  <c r="DF66" i="10" s="1"/>
  <c r="BA148" i="10"/>
  <c r="DF148" i="10" s="1"/>
  <c r="BA121" i="10"/>
  <c r="DF121" i="10" s="1"/>
  <c r="AO120" i="10"/>
  <c r="BA99" i="10"/>
  <c r="CQ99" i="10" s="1"/>
  <c r="BA81" i="10"/>
  <c r="CQ81" i="10"/>
  <c r="BA89" i="10"/>
  <c r="AM89" i="10" s="1"/>
  <c r="BA88" i="10"/>
  <c r="DF88" i="10"/>
  <c r="BA127" i="10"/>
  <c r="DF127" i="10" s="1"/>
  <c r="BN106" i="10"/>
  <c r="DH106" i="10"/>
  <c r="BB105" i="10"/>
  <c r="BA104" i="10"/>
  <c r="DF104" i="10"/>
  <c r="BA93" i="10"/>
  <c r="DF93" i="10" s="1"/>
  <c r="AO92" i="10"/>
  <c r="BA38" i="10"/>
  <c r="DF38" i="10"/>
  <c r="CA41" i="10"/>
  <c r="BA97" i="10"/>
  <c r="DF97" i="10"/>
  <c r="DF163" i="10"/>
  <c r="CA140" i="10"/>
  <c r="DJ140" i="10" s="1"/>
  <c r="BN109" i="10"/>
  <c r="DH109" i="10" s="1"/>
  <c r="BB108" i="10"/>
  <c r="CA144" i="10"/>
  <c r="DJ144" i="10"/>
  <c r="BN112" i="10"/>
  <c r="DH112" i="10"/>
  <c r="BN93" i="10"/>
  <c r="DH93" i="10"/>
  <c r="BB92" i="10"/>
  <c r="BN74" i="10"/>
  <c r="CA80" i="10"/>
  <c r="BO79" i="10"/>
  <c r="DF168" i="10"/>
  <c r="BN121" i="10"/>
  <c r="BB120" i="10"/>
  <c r="BA141" i="10"/>
  <c r="DF141" i="10"/>
  <c r="BA77" i="10"/>
  <c r="DF77" i="10" s="1"/>
  <c r="BA107" i="10"/>
  <c r="DF107" i="10"/>
  <c r="BN144" i="10"/>
  <c r="DH144" i="10" s="1"/>
  <c r="BB143" i="10"/>
  <c r="BB191" i="10"/>
  <c r="DF155" i="10"/>
  <c r="BA65" i="10"/>
  <c r="DF65" i="10" s="1"/>
  <c r="CN140" i="10"/>
  <c r="CB139" i="10"/>
  <c r="CB189" i="10" s="1"/>
  <c r="CN144" i="10"/>
  <c r="DL144" i="10"/>
  <c r="CB143" i="10"/>
  <c r="CA93" i="10"/>
  <c r="DJ93" i="10" s="1"/>
  <c r="BO92" i="10"/>
  <c r="BN80" i="10"/>
  <c r="DH80" i="10"/>
  <c r="BB79" i="10"/>
  <c r="BA151" i="10"/>
  <c r="DF151" i="10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/>
  <c r="BO120" i="10"/>
  <c r="BA131" i="10"/>
  <c r="DF131" i="10" s="1"/>
  <c r="AO129" i="10"/>
  <c r="CA115" i="10"/>
  <c r="BO114" i="10"/>
  <c r="CA109" i="10"/>
  <c r="DJ109" i="10"/>
  <c r="BO108" i="10"/>
  <c r="BA86" i="10"/>
  <c r="DF86" i="10"/>
  <c r="BA126" i="10"/>
  <c r="BA125" i="10"/>
  <c r="DF125" i="10"/>
  <c r="BA85" i="10"/>
  <c r="BA64" i="10"/>
  <c r="DF64" i="10"/>
  <c r="BA68" i="10"/>
  <c r="AO67" i="10"/>
  <c r="BA138" i="10"/>
  <c r="CN93" i="10"/>
  <c r="CB92" i="10"/>
  <c r="BN119" i="10"/>
  <c r="DH119" i="10"/>
  <c r="BB118" i="10"/>
  <c r="CA151" i="10"/>
  <c r="DJ151" i="10"/>
  <c r="BN83" i="10"/>
  <c r="BB82" i="10"/>
  <c r="CN121" i="10"/>
  <c r="CS121" i="10" s="1"/>
  <c r="CB120" i="10"/>
  <c r="BN131" i="10"/>
  <c r="DH131" i="10"/>
  <c r="BB129" i="10"/>
  <c r="BA116" i="10"/>
  <c r="DF116" i="10" s="1"/>
  <c r="AE41" i="10"/>
  <c r="BN27" i="10"/>
  <c r="DF173" i="10"/>
  <c r="BA142" i="10"/>
  <c r="BN115" i="10"/>
  <c r="BB114" i="10"/>
  <c r="DF154" i="10"/>
  <c r="BN103" i="10"/>
  <c r="BN68" i="10"/>
  <c r="DH68" i="10"/>
  <c r="BB67" i="10"/>
  <c r="BA124" i="10"/>
  <c r="DF124" i="10" s="1"/>
  <c r="AO123" i="10"/>
  <c r="BA102" i="10"/>
  <c r="AO101" i="10"/>
  <c r="BA84" i="10"/>
  <c r="BA63" i="10"/>
  <c r="DF63" i="10" s="1"/>
  <c r="AO62" i="10"/>
  <c r="CN119" i="10"/>
  <c r="CB118" i="10"/>
  <c r="BA128" i="10"/>
  <c r="DF128" i="10" s="1"/>
  <c r="BB150" i="10"/>
  <c r="BB192" i="10" s="1"/>
  <c r="CA83" i="10"/>
  <c r="DJ83" i="10" s="1"/>
  <c r="BO82" i="10"/>
  <c r="BA132" i="10"/>
  <c r="DF132" i="10"/>
  <c r="BA110" i="10"/>
  <c r="BA90" i="10"/>
  <c r="DF90" i="10"/>
  <c r="BA72" i="10"/>
  <c r="AO71" i="10"/>
  <c r="CA131" i="10"/>
  <c r="DJ131" i="10"/>
  <c r="BO129" i="10"/>
  <c r="BA96" i="10"/>
  <c r="DF96" i="10"/>
  <c r="BN140" i="10"/>
  <c r="BB139" i="10"/>
  <c r="BB189" i="10"/>
  <c r="BA80" i="10"/>
  <c r="AO79" i="10"/>
  <c r="BB24" i="10"/>
  <c r="BA115" i="10"/>
  <c r="AO114" i="10"/>
  <c r="BA98" i="10"/>
  <c r="BA69" i="10"/>
  <c r="DF69" i="10" s="1"/>
  <c r="CA68" i="10"/>
  <c r="DJ68" i="10"/>
  <c r="BO67" i="10"/>
  <c r="DF152" i="10"/>
  <c r="BN124" i="10"/>
  <c r="DH124" i="10"/>
  <c r="BB123" i="10"/>
  <c r="BN102" i="10"/>
  <c r="DH102" i="10"/>
  <c r="BB101" i="10"/>
  <c r="BN63" i="10"/>
  <c r="DH63" i="10" s="1"/>
  <c r="BB62" i="10"/>
  <c r="BB61" i="10" s="1"/>
  <c r="BA119" i="10"/>
  <c r="AO118" i="10"/>
  <c r="CR128" i="10"/>
  <c r="CN151" i="10"/>
  <c r="DL151" i="10" s="1"/>
  <c r="CB150" i="10"/>
  <c r="CN83" i="10"/>
  <c r="CB82" i="10"/>
  <c r="BN72" i="10"/>
  <c r="DH72" i="10"/>
  <c r="BB71" i="10"/>
  <c r="CN131" i="10"/>
  <c r="DL131" i="10" s="1"/>
  <c r="CB129" i="10"/>
  <c r="BN117" i="10"/>
  <c r="CN106" i="10"/>
  <c r="DL106" i="10"/>
  <c r="CB105" i="10"/>
  <c r="BA78" i="10"/>
  <c r="DF78" i="10" s="1"/>
  <c r="CN115" i="10"/>
  <c r="DL115" i="10" s="1"/>
  <c r="CB114" i="10"/>
  <c r="BA95" i="10"/>
  <c r="DF172" i="10"/>
  <c r="CB108" i="10"/>
  <c r="CN68" i="10"/>
  <c r="CB67" i="10"/>
  <c r="DF171" i="10"/>
  <c r="CA124" i="10"/>
  <c r="BO123" i="10"/>
  <c r="CA102" i="10"/>
  <c r="CA101" i="10" s="1"/>
  <c r="BO101" i="10"/>
  <c r="CA63" i="10"/>
  <c r="DJ63" i="10"/>
  <c r="BO62" i="10"/>
  <c r="CA119" i="10"/>
  <c r="DJ119" i="10" s="1"/>
  <c r="BO118" i="10"/>
  <c r="BO70" i="10" s="1"/>
  <c r="CS128" i="10"/>
  <c r="DF136" i="10"/>
  <c r="BA111" i="10"/>
  <c r="DF111" i="10"/>
  <c r="BA91" i="10"/>
  <c r="BA73" i="10"/>
  <c r="DF73" i="10"/>
  <c r="CA72" i="10"/>
  <c r="BO71" i="10"/>
  <c r="BA106" i="10"/>
  <c r="DF106" i="10" s="1"/>
  <c r="AO105" i="10"/>
  <c r="BA87" i="10"/>
  <c r="DF87" i="10"/>
  <c r="F60" i="10"/>
  <c r="F188" i="10" s="1"/>
  <c r="AE37" i="10"/>
  <c r="AA23" i="10"/>
  <c r="AA22" i="10" s="1"/>
  <c r="J23" i="10"/>
  <c r="R23" i="10"/>
  <c r="R22" i="10" s="1"/>
  <c r="Z23" i="10"/>
  <c r="U23" i="10"/>
  <c r="U22" i="10" s="1"/>
  <c r="U187" i="10" s="1"/>
  <c r="V23" i="10"/>
  <c r="V22" i="10" s="1"/>
  <c r="V187" i="10" s="1"/>
  <c r="L23" i="10"/>
  <c r="N23" i="10"/>
  <c r="AD23" i="10"/>
  <c r="AB23" i="10"/>
  <c r="P23" i="10"/>
  <c r="X23" i="10"/>
  <c r="T23" i="10"/>
  <c r="AE30" i="10"/>
  <c r="AE24" i="10"/>
  <c r="CZ104" i="10"/>
  <c r="CZ113" i="10"/>
  <c r="CZ112" i="10"/>
  <c r="DA109" i="10" s="1"/>
  <c r="CZ110" i="10"/>
  <c r="CZ111" i="10"/>
  <c r="CZ109" i="10"/>
  <c r="CZ27" i="10"/>
  <c r="DA25" i="10" s="1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53" i="10"/>
  <c r="CX161" i="10"/>
  <c r="CX162" i="10"/>
  <c r="CX170" i="10"/>
  <c r="CX171" i="10"/>
  <c r="CX157" i="10"/>
  <c r="CX174" i="10"/>
  <c r="CX159" i="10"/>
  <c r="CX164" i="10"/>
  <c r="CX172" i="10"/>
  <c r="CX151" i="10"/>
  <c r="CX150" i="10"/>
  <c r="CZ96" i="10"/>
  <c r="CZ95" i="10"/>
  <c r="CZ94" i="10"/>
  <c r="CZ93" i="10"/>
  <c r="CZ98" i="10"/>
  <c r="CZ97" i="10"/>
  <c r="CZ100" i="10"/>
  <c r="CZ99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DA106" i="10" s="1"/>
  <c r="CZ107" i="10"/>
  <c r="CZ80" i="10"/>
  <c r="CZ81" i="10"/>
  <c r="CZ132" i="10"/>
  <c r="CZ131" i="10"/>
  <c r="CZ130" i="10"/>
  <c r="CZ52" i="10"/>
  <c r="CZ51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CR173" i="10"/>
  <c r="DL138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R165" i="10"/>
  <c r="CK23" i="10"/>
  <c r="CK22" i="10" s="1"/>
  <c r="CK187" i="10" s="1"/>
  <c r="AX61" i="10"/>
  <c r="BK61" i="10"/>
  <c r="AX43" i="10"/>
  <c r="BK23" i="10"/>
  <c r="AX135" i="10"/>
  <c r="CK61" i="10"/>
  <c r="AM45" i="10"/>
  <c r="BK70" i="10"/>
  <c r="AX70" i="10"/>
  <c r="BX61" i="10"/>
  <c r="BX60" i="10" s="1"/>
  <c r="BX188" i="10" s="1"/>
  <c r="BK135" i="10"/>
  <c r="BX43" i="10"/>
  <c r="BK43" i="10"/>
  <c r="CX50" i="10" s="1"/>
  <c r="BX70" i="10"/>
  <c r="CK191" i="10"/>
  <c r="CK135" i="10"/>
  <c r="CR174" i="10"/>
  <c r="CR169" i="10"/>
  <c r="CU166" i="10"/>
  <c r="CU174" i="10"/>
  <c r="BB135" i="10"/>
  <c r="DH47" i="10"/>
  <c r="DF166" i="10"/>
  <c r="DF169" i="10"/>
  <c r="DH145" i="10"/>
  <c r="CJ135" i="10"/>
  <c r="DJ127" i="10"/>
  <c r="DL173" i="10"/>
  <c r="DF165" i="10"/>
  <c r="CH135" i="10"/>
  <c r="DH34" i="10"/>
  <c r="DH48" i="10"/>
  <c r="DF167" i="10"/>
  <c r="DF159" i="10"/>
  <c r="DF142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C135" i="10"/>
  <c r="BD135" i="10"/>
  <c r="BE135" i="10"/>
  <c r="AO135" i="10"/>
  <c r="AT135" i="10"/>
  <c r="CG135" i="10"/>
  <c r="CU162" i="10"/>
  <c r="CR162" i="10"/>
  <c r="BA50" i="10"/>
  <c r="CQ151" i="10"/>
  <c r="CN50" i="10"/>
  <c r="CA44" i="10"/>
  <c r="CA50" i="10"/>
  <c r="CQ45" i="10"/>
  <c r="CQ44" i="10" s="1"/>
  <c r="CQ51" i="10"/>
  <c r="BN50" i="10"/>
  <c r="BA44" i="10"/>
  <c r="CR25" i="10"/>
  <c r="BJ192" i="10"/>
  <c r="BW61" i="10"/>
  <c r="BW70" i="10"/>
  <c r="BW191" i="10"/>
  <c r="CQ107" i="10"/>
  <c r="CQ126" i="10"/>
  <c r="CQ69" i="10"/>
  <c r="CQ110" i="10"/>
  <c r="BJ191" i="10"/>
  <c r="CQ90" i="10"/>
  <c r="CU173" i="10"/>
  <c r="CQ87" i="10"/>
  <c r="BJ61" i="10"/>
  <c r="BJ70" i="10"/>
  <c r="BJ60" i="10" s="1"/>
  <c r="BJ188" i="10" s="1"/>
  <c r="BJ194" i="10" s="1"/>
  <c r="AW191" i="10"/>
  <c r="CQ136" i="10"/>
  <c r="CQ115" i="10"/>
  <c r="CQ77" i="10"/>
  <c r="CQ132" i="10"/>
  <c r="CQ32" i="10"/>
  <c r="CQ95" i="10"/>
  <c r="CQ65" i="10"/>
  <c r="CQ97" i="10"/>
  <c r="CQ127" i="10"/>
  <c r="CQ66" i="10"/>
  <c r="CQ88" i="10"/>
  <c r="CQ54" i="10"/>
  <c r="CQ64" i="10"/>
  <c r="CQ89" i="10"/>
  <c r="CQ53" i="10"/>
  <c r="CQ116" i="10"/>
  <c r="CQ93" i="10"/>
  <c r="CQ104" i="10"/>
  <c r="CQ94" i="10"/>
  <c r="CQ73" i="10"/>
  <c r="CQ144" i="10"/>
  <c r="CQ96" i="10"/>
  <c r="CQ46" i="10"/>
  <c r="CO112" i="10"/>
  <c r="CQ112" i="10"/>
  <c r="CP154" i="10"/>
  <c r="CQ25" i="10"/>
  <c r="CQ33" i="10"/>
  <c r="CQ131" i="10"/>
  <c r="CQ36" i="10"/>
  <c r="CQ109" i="10"/>
  <c r="CQ119" i="10"/>
  <c r="CQ118" i="10" s="1"/>
  <c r="CP72" i="10"/>
  <c r="CP141" i="10"/>
  <c r="CQ141" i="10"/>
  <c r="CO141" i="10"/>
  <c r="CQ111" i="10"/>
  <c r="CQ63" i="10"/>
  <c r="CQ124" i="10"/>
  <c r="CQ31" i="10"/>
  <c r="CS99" i="10"/>
  <c r="CP66" i="10"/>
  <c r="CS159" i="10"/>
  <c r="CO86" i="10"/>
  <c r="CS122" i="10"/>
  <c r="CP78" i="10"/>
  <c r="CO80" i="10"/>
  <c r="CO173" i="10"/>
  <c r="CP173" i="10"/>
  <c r="CR106" i="10"/>
  <c r="CR97" i="10"/>
  <c r="CR102" i="10"/>
  <c r="CR68" i="10"/>
  <c r="CR67" i="10" s="1"/>
  <c r="CS144" i="10"/>
  <c r="CR69" i="10"/>
  <c r="CR110" i="10"/>
  <c r="CR145" i="10"/>
  <c r="CP158" i="10"/>
  <c r="CO158" i="10"/>
  <c r="CP159" i="10"/>
  <c r="CO159" i="10"/>
  <c r="AM74" i="10"/>
  <c r="CS112" i="10"/>
  <c r="CS97" i="10"/>
  <c r="CS165" i="10"/>
  <c r="CS172" i="10"/>
  <c r="CS66" i="10"/>
  <c r="CO65" i="10"/>
  <c r="CO91" i="10"/>
  <c r="CO95" i="10"/>
  <c r="CS148" i="10"/>
  <c r="CO69" i="10"/>
  <c r="CO154" i="10"/>
  <c r="CS77" i="10"/>
  <c r="CO122" i="10"/>
  <c r="CO172" i="10"/>
  <c r="CP172" i="10"/>
  <c r="CR152" i="10"/>
  <c r="CO174" i="10"/>
  <c r="CP174" i="10"/>
  <c r="CR112" i="10"/>
  <c r="CR65" i="10"/>
  <c r="CS124" i="10"/>
  <c r="CO164" i="10"/>
  <c r="CP164" i="10"/>
  <c r="CS151" i="10"/>
  <c r="CR144" i="10"/>
  <c r="CS106" i="10"/>
  <c r="CS105" i="10" s="1"/>
  <c r="CS138" i="10"/>
  <c r="CR98" i="10"/>
  <c r="CR94" i="10"/>
  <c r="CR89" i="10"/>
  <c r="CP169" i="10"/>
  <c r="CO169" i="10"/>
  <c r="CS91" i="10"/>
  <c r="CS84" i="10"/>
  <c r="CS142" i="10"/>
  <c r="CS76" i="10"/>
  <c r="CS88" i="10"/>
  <c r="CS132" i="10"/>
  <c r="CR163" i="10"/>
  <c r="CP65" i="10"/>
  <c r="CP95" i="10"/>
  <c r="CO66" i="10"/>
  <c r="CR124" i="10"/>
  <c r="CP171" i="10"/>
  <c r="CO171" i="10"/>
  <c r="CR72" i="10"/>
  <c r="CR119" i="10"/>
  <c r="CR118" i="10" s="1"/>
  <c r="CR66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S174" i="10"/>
  <c r="CP96" i="10"/>
  <c r="CO78" i="10"/>
  <c r="CO76" i="10"/>
  <c r="CR109" i="10"/>
  <c r="CR108" i="10" s="1"/>
  <c r="CR96" i="10"/>
  <c r="CR148" i="10"/>
  <c r="CR131" i="10"/>
  <c r="CS140" i="10"/>
  <c r="CR78" i="10"/>
  <c r="CR77" i="10"/>
  <c r="CO151" i="10"/>
  <c r="CS161" i="10"/>
  <c r="CS94" i="10"/>
  <c r="CS171" i="10"/>
  <c r="CS116" i="10"/>
  <c r="CR132" i="10"/>
  <c r="CS107" i="10"/>
  <c r="CS49" i="10"/>
  <c r="CO127" i="10"/>
  <c r="CP104" i="10"/>
  <c r="CO87" i="10"/>
  <c r="CO72" i="10"/>
  <c r="CP76" i="10"/>
  <c r="CS98" i="10"/>
  <c r="CP97" i="10"/>
  <c r="CR76" i="10"/>
  <c r="CS104" i="10"/>
  <c r="CO93" i="10"/>
  <c r="CS63" i="10"/>
  <c r="CR93" i="10"/>
  <c r="CR136" i="10"/>
  <c r="CR190" i="10" s="1"/>
  <c r="CR75" i="10"/>
  <c r="CR87" i="10"/>
  <c r="CR84" i="10"/>
  <c r="CR126" i="10"/>
  <c r="CP168" i="10"/>
  <c r="CR161" i="10"/>
  <c r="CR171" i="10"/>
  <c r="CS74" i="10"/>
  <c r="CS85" i="10"/>
  <c r="CS64" i="10"/>
  <c r="CS156" i="10"/>
  <c r="CP87" i="10"/>
  <c r="CR167" i="10"/>
  <c r="CS103" i="10"/>
  <c r="CS101" i="10" s="1"/>
  <c r="CS87" i="10"/>
  <c r="CO97" i="10"/>
  <c r="CR63" i="10"/>
  <c r="CO156" i="10"/>
  <c r="CP156" i="10"/>
  <c r="CS163" i="10"/>
  <c r="CR154" i="10"/>
  <c r="CS78" i="10"/>
  <c r="CS166" i="10"/>
  <c r="CS126" i="10"/>
  <c r="CS90" i="10"/>
  <c r="CR157" i="10"/>
  <c r="CO85" i="10"/>
  <c r="CO132" i="10"/>
  <c r="CO90" i="10"/>
  <c r="CO100" i="10"/>
  <c r="CO77" i="10"/>
  <c r="CR122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S96" i="10"/>
  <c r="CS69" i="10"/>
  <c r="CR81" i="10"/>
  <c r="CP106" i="10"/>
  <c r="CP132" i="10"/>
  <c r="CP100" i="10"/>
  <c r="CP115" i="10"/>
  <c r="CS158" i="10"/>
  <c r="CP112" i="10"/>
  <c r="CP162" i="10"/>
  <c r="CR142" i="10"/>
  <c r="CP77" i="10"/>
  <c r="CO81" i="10"/>
  <c r="AM31" i="10"/>
  <c r="CR49" i="10"/>
  <c r="CR33" i="10"/>
  <c r="CR36" i="10"/>
  <c r="CR35" i="10"/>
  <c r="CR53" i="10"/>
  <c r="BF191" i="10"/>
  <c r="CR34" i="10"/>
  <c r="AM33" i="10"/>
  <c r="CS52" i="10"/>
  <c r="CS48" i="10"/>
  <c r="CS29" i="10"/>
  <c r="CP34" i="10"/>
  <c r="CO34" i="10"/>
  <c r="CR51" i="10"/>
  <c r="CS36" i="10"/>
  <c r="AM25" i="10"/>
  <c r="CR47" i="10"/>
  <c r="CS31" i="10"/>
  <c r="CR29" i="10"/>
  <c r="CR28" i="10" s="1"/>
  <c r="CS26" i="10"/>
  <c r="CO35" i="10"/>
  <c r="CS54" i="10"/>
  <c r="CS33" i="10"/>
  <c r="CS46" i="10"/>
  <c r="CR46" i="10"/>
  <c r="CS53" i="10"/>
  <c r="CR48" i="10"/>
  <c r="CR31" i="10"/>
  <c r="CR39" i="10"/>
  <c r="CS27" i="10"/>
  <c r="CS47" i="10"/>
  <c r="CS25" i="10"/>
  <c r="CS24" i="10" s="1"/>
  <c r="CS39" i="10"/>
  <c r="CR54" i="10"/>
  <c r="CR38" i="10"/>
  <c r="BH192" i="10"/>
  <c r="BI192" i="10"/>
  <c r="BH191" i="10"/>
  <c r="BG191" i="10"/>
  <c r="CD192" i="10"/>
  <c r="CE192" i="10"/>
  <c r="CF192" i="10"/>
  <c r="CI192" i="10"/>
  <c r="CB192" i="10"/>
  <c r="CG192" i="10"/>
  <c r="CC192" i="10"/>
  <c r="AS191" i="10"/>
  <c r="BS192" i="10"/>
  <c r="BS197" i="10" s="1"/>
  <c r="CH192" i="10"/>
  <c r="BI22" i="10"/>
  <c r="CI61" i="10"/>
  <c r="CI60" i="10" s="1"/>
  <c r="CI188" i="10" s="1"/>
  <c r="BI61" i="10"/>
  <c r="BV70" i="10"/>
  <c r="BV60" i="10" s="1"/>
  <c r="BV188" i="10" s="1"/>
  <c r="AM54" i="10"/>
  <c r="CU158" i="10"/>
  <c r="CU169" i="10"/>
  <c r="CT34" i="10"/>
  <c r="CU151" i="10"/>
  <c r="CU159" i="10"/>
  <c r="CU157" i="10"/>
  <c r="CU132" i="10"/>
  <c r="AM29" i="10"/>
  <c r="BH61" i="10"/>
  <c r="AM53" i="10"/>
  <c r="AM26" i="10"/>
  <c r="CU155" i="10"/>
  <c r="AM39" i="10"/>
  <c r="CU171" i="10"/>
  <c r="CU172" i="10"/>
  <c r="BH23" i="10"/>
  <c r="BH22" i="10" s="1"/>
  <c r="AM36" i="10"/>
  <c r="AM46" i="10"/>
  <c r="AM112" i="10"/>
  <c r="BU61" i="10"/>
  <c r="BU60" i="10" s="1"/>
  <c r="BU188" i="10" s="1"/>
  <c r="CT112" i="10"/>
  <c r="CU141" i="10"/>
  <c r="AM32" i="10"/>
  <c r="CT32" i="10"/>
  <c r="BU70" i="10"/>
  <c r="AM27" i="10"/>
  <c r="BN190" i="10"/>
  <c r="CU72" i="10"/>
  <c r="CU100" i="10"/>
  <c r="CU126" i="10"/>
  <c r="CU104" i="10"/>
  <c r="CU106" i="10"/>
  <c r="CU127" i="10"/>
  <c r="CU112" i="10"/>
  <c r="CU96" i="10"/>
  <c r="CU122" i="10"/>
  <c r="CU65" i="10"/>
  <c r="CU93" i="10"/>
  <c r="CU87" i="10"/>
  <c r="CU95" i="10"/>
  <c r="CU115" i="10"/>
  <c r="CU119" i="10"/>
  <c r="CU66" i="10"/>
  <c r="CU125" i="10"/>
  <c r="CU78" i="10"/>
  <c r="CT174" i="10"/>
  <c r="CT166" i="10"/>
  <c r="CT159" i="10"/>
  <c r="CT161" i="10"/>
  <c r="CT173" i="10"/>
  <c r="CT164" i="10"/>
  <c r="CT151" i="10"/>
  <c r="CT158" i="10"/>
  <c r="BA190" i="10"/>
  <c r="CT97" i="10"/>
  <c r="CT106" i="10"/>
  <c r="CT104" i="10"/>
  <c r="CT125" i="10"/>
  <c r="CT96" i="10"/>
  <c r="CT132" i="10"/>
  <c r="CT111" i="10"/>
  <c r="CT109" i="10"/>
  <c r="CT69" i="10"/>
  <c r="CT90" i="10"/>
  <c r="CT88" i="10"/>
  <c r="CT80" i="10"/>
  <c r="CT86" i="10"/>
  <c r="CT78" i="10"/>
  <c r="CT81" i="10"/>
  <c r="CT76" i="10"/>
  <c r="CT87" i="10"/>
  <c r="CT91" i="10"/>
  <c r="CT72" i="10"/>
  <c r="CT66" i="10"/>
  <c r="CT65" i="10"/>
  <c r="CN190" i="10"/>
  <c r="CU34" i="10"/>
  <c r="CU32" i="10"/>
  <c r="CT171" i="10"/>
  <c r="CT157" i="10"/>
  <c r="CT141" i="10"/>
  <c r="CT169" i="10"/>
  <c r="CT156" i="10"/>
  <c r="CU35" i="10"/>
  <c r="CT162" i="10"/>
  <c r="CU145" i="10"/>
  <c r="CT172" i="10"/>
  <c r="CT155" i="10"/>
  <c r="AM38" i="10"/>
  <c r="BA150" i="10"/>
  <c r="BG23" i="10"/>
  <c r="AN54" i="10"/>
  <c r="DD54" i="10"/>
  <c r="AN57" i="10"/>
  <c r="DD57" i="10"/>
  <c r="AN49" i="10"/>
  <c r="AN56" i="10"/>
  <c r="DD56" i="10" s="1"/>
  <c r="DD53" i="10"/>
  <c r="AN52" i="10"/>
  <c r="DD52" i="10" s="1"/>
  <c r="AN48" i="10"/>
  <c r="DD48" i="10"/>
  <c r="DD47" i="10"/>
  <c r="AN55" i="10"/>
  <c r="DD55" i="10"/>
  <c r="AN26" i="10"/>
  <c r="DD26" i="10" s="1"/>
  <c r="AN40" i="10"/>
  <c r="AN46" i="10"/>
  <c r="DD46" i="10"/>
  <c r="AN58" i="10"/>
  <c r="DD58" i="10" s="1"/>
  <c r="DD39" i="10"/>
  <c r="CN28" i="10"/>
  <c r="AM159" i="10"/>
  <c r="AM158" i="10"/>
  <c r="BT61" i="10"/>
  <c r="BG61" i="10"/>
  <c r="AT70" i="10"/>
  <c r="CG61" i="10"/>
  <c r="CA24" i="10"/>
  <c r="BF61" i="10"/>
  <c r="BS23" i="10"/>
  <c r="BC23" i="10"/>
  <c r="CE23" i="10"/>
  <c r="BS61" i="10"/>
  <c r="CF70" i="10"/>
  <c r="CF60" i="10" s="1"/>
  <c r="CF188" i="10" s="1"/>
  <c r="CF197" i="10" s="1"/>
  <c r="CF61" i="10"/>
  <c r="AS61" i="10"/>
  <c r="AS70" i="10"/>
  <c r="BR23" i="10"/>
  <c r="AR61" i="10"/>
  <c r="CE61" i="10"/>
  <c r="BR61" i="10"/>
  <c r="BR70" i="10"/>
  <c r="BR60" i="10" s="1"/>
  <c r="BR188" i="10" s="1"/>
  <c r="BE61" i="10"/>
  <c r="AR70" i="10"/>
  <c r="DU176" i="10"/>
  <c r="DH25" i="10"/>
  <c r="CD70" i="10"/>
  <c r="CD60" i="10" s="1"/>
  <c r="CD188" i="10" s="1"/>
  <c r="CJ187" i="10"/>
  <c r="AQ61" i="10"/>
  <c r="BN30" i="10"/>
  <c r="CA28" i="10"/>
  <c r="CD23" i="10"/>
  <c r="CA37" i="10"/>
  <c r="BD61" i="10"/>
  <c r="AP70" i="10"/>
  <c r="AQ70" i="10"/>
  <c r="BP70" i="10"/>
  <c r="BP60" i="10" s="1"/>
  <c r="BP188" i="10" s="1"/>
  <c r="BP23" i="10"/>
  <c r="P22" i="10"/>
  <c r="CC61" i="10"/>
  <c r="AM162" i="10"/>
  <c r="BP61" i="10"/>
  <c r="BC61" i="10"/>
  <c r="AM78" i="10"/>
  <c r="AM124" i="10"/>
  <c r="AM122" i="10"/>
  <c r="AM77" i="10"/>
  <c r="AM163" i="10"/>
  <c r="AM113" i="10"/>
  <c r="AM167" i="10"/>
  <c r="AM136" i="10"/>
  <c r="AM171" i="10"/>
  <c r="AM115" i="10"/>
  <c r="AM114" i="10" s="1"/>
  <c r="AM132" i="10"/>
  <c r="AM169" i="10"/>
  <c r="AM63" i="10"/>
  <c r="AM145" i="10"/>
  <c r="AM125" i="10"/>
  <c r="AM65" i="10"/>
  <c r="AM99" i="10"/>
  <c r="AM116" i="10"/>
  <c r="AM86" i="10"/>
  <c r="AM141" i="10"/>
  <c r="AM97" i="10"/>
  <c r="AM66" i="10"/>
  <c r="AM109" i="10"/>
  <c r="AM76" i="10"/>
  <c r="AM73" i="10"/>
  <c r="AM69" i="10"/>
  <c r="AM72" i="10"/>
  <c r="AM128" i="10"/>
  <c r="AM173" i="10"/>
  <c r="AM68" i="10"/>
  <c r="AM107" i="10"/>
  <c r="AM168" i="10"/>
  <c r="AM88" i="10"/>
  <c r="AM96" i="10"/>
  <c r="AM154" i="10"/>
  <c r="AM64" i="10"/>
  <c r="AM155" i="10"/>
  <c r="AM121" i="10"/>
  <c r="AM161" i="10"/>
  <c r="AM87" i="10"/>
  <c r="AM91" i="10"/>
  <c r="AM152" i="10"/>
  <c r="AM90" i="10"/>
  <c r="AM93" i="10"/>
  <c r="AM174" i="10"/>
  <c r="AM165" i="10"/>
  <c r="AM164" i="10"/>
  <c r="AM166" i="10"/>
  <c r="AM100" i="10"/>
  <c r="AM156" i="10"/>
  <c r="AM94" i="10"/>
  <c r="AM157" i="10"/>
  <c r="DF25" i="10"/>
  <c r="AM111" i="10"/>
  <c r="AM172" i="10"/>
  <c r="AM131" i="10"/>
  <c r="AM104" i="10"/>
  <c r="AM81" i="10"/>
  <c r="CR113" i="10"/>
  <c r="CN71" i="10"/>
  <c r="CN101" i="10"/>
  <c r="CN129" i="10"/>
  <c r="CN150" i="10"/>
  <c r="CN192" i="10"/>
  <c r="CN143" i="10"/>
  <c r="CN191" i="10"/>
  <c r="CN114" i="10"/>
  <c r="CN105" i="10"/>
  <c r="CN120" i="10"/>
  <c r="CN79" i="10"/>
  <c r="CN24" i="10"/>
  <c r="BN37" i="10"/>
  <c r="BB23" i="10"/>
  <c r="X22" i="10"/>
  <c r="X187" i="10" s="1"/>
  <c r="AB22" i="10"/>
  <c r="AB187" i="10" s="1"/>
  <c r="AO61" i="10"/>
  <c r="BO61" i="10"/>
  <c r="CA139" i="10"/>
  <c r="CA189" i="10" s="1"/>
  <c r="CB61" i="10"/>
  <c r="AA187" i="10"/>
  <c r="AA194" i="10" s="1"/>
  <c r="BA143" i="10"/>
  <c r="BA191" i="10" s="1"/>
  <c r="BA62" i="10"/>
  <c r="N22" i="10"/>
  <c r="N187" i="10" s="1"/>
  <c r="S22" i="10"/>
  <c r="S187" i="10" s="1"/>
  <c r="BA105" i="10"/>
  <c r="CA79" i="10"/>
  <c r="BM22" i="10"/>
  <c r="BM187" i="10" s="1"/>
  <c r="Z22" i="10"/>
  <c r="Z187" i="10"/>
  <c r="CA67" i="10"/>
  <c r="BN67" i="10"/>
  <c r="CV67" i="10" s="1"/>
  <c r="BN129" i="10"/>
  <c r="CA120" i="10"/>
  <c r="CA118" i="10"/>
  <c r="BN123" i="10"/>
  <c r="BA79" i="10"/>
  <c r="BN118" i="10"/>
  <c r="BN79" i="10"/>
  <c r="CA143" i="10"/>
  <c r="CA191" i="10" s="1"/>
  <c r="CQ139" i="10"/>
  <c r="BN114" i="10"/>
  <c r="CA114" i="10"/>
  <c r="CA62" i="10"/>
  <c r="BN62" i="10"/>
  <c r="CV62" i="10" s="1"/>
  <c r="BN150" i="10"/>
  <c r="CV150" i="10" s="1"/>
  <c r="BA129" i="10"/>
  <c r="BN108" i="10"/>
  <c r="CA105" i="10"/>
  <c r="AD22" i="10"/>
  <c r="AD187" i="10" s="1"/>
  <c r="M22" i="10"/>
  <c r="M187" i="10" s="1"/>
  <c r="M194" i="10" s="1"/>
  <c r="L22" i="10"/>
  <c r="L187" i="10" s="1"/>
  <c r="BL22" i="10"/>
  <c r="BL187" i="10" s="1"/>
  <c r="R187" i="10"/>
  <c r="J22" i="10"/>
  <c r="J187" i="10" s="1"/>
  <c r="T22" i="10"/>
  <c r="T187" i="10" s="1"/>
  <c r="CX71" i="10"/>
  <c r="DA121" i="10"/>
  <c r="CX92" i="10"/>
  <c r="CX30" i="10"/>
  <c r="CX148" i="10"/>
  <c r="CX146" i="10"/>
  <c r="CX135" i="10"/>
  <c r="CX141" i="10"/>
  <c r="CX142" i="10"/>
  <c r="CX139" i="10"/>
  <c r="CX58" i="10"/>
  <c r="CX57" i="10"/>
  <c r="BA192" i="10"/>
  <c r="CO149" i="10"/>
  <c r="CK60" i="10"/>
  <c r="CK188" i="10" s="1"/>
  <c r="AX60" i="10"/>
  <c r="AX188" i="10" s="1"/>
  <c r="AM44" i="10"/>
  <c r="CQ190" i="10"/>
  <c r="DA38" i="10"/>
  <c r="BA43" i="10"/>
  <c r="AM50" i="10"/>
  <c r="DA124" i="10"/>
  <c r="CV152" i="10"/>
  <c r="BW60" i="10"/>
  <c r="BW188" i="10" s="1"/>
  <c r="CV163" i="10"/>
  <c r="CV156" i="10"/>
  <c r="BN192" i="10"/>
  <c r="CV173" i="10"/>
  <c r="CV172" i="10"/>
  <c r="CV170" i="10"/>
  <c r="CV160" i="10"/>
  <c r="CV167" i="10"/>
  <c r="CV158" i="10"/>
  <c r="CV164" i="10"/>
  <c r="CV168" i="10"/>
  <c r="CV162" i="10"/>
  <c r="CV171" i="10"/>
  <c r="BN191" i="10"/>
  <c r="CV169" i="10"/>
  <c r="CV159" i="10"/>
  <c r="CV161" i="10"/>
  <c r="CV151" i="10"/>
  <c r="CQ129" i="10"/>
  <c r="CQ62" i="10"/>
  <c r="CO40" i="10"/>
  <c r="CO54" i="10"/>
  <c r="CP54" i="10"/>
  <c r="CP26" i="10"/>
  <c r="CO26" i="10"/>
  <c r="CP55" i="10"/>
  <c r="CO55" i="10"/>
  <c r="CP53" i="10"/>
  <c r="CO53" i="10"/>
  <c r="CO56" i="10"/>
  <c r="CP56" i="10"/>
  <c r="CP52" i="10"/>
  <c r="CO52" i="10"/>
  <c r="CO47" i="10"/>
  <c r="CP47" i="10"/>
  <c r="DA130" i="10"/>
  <c r="CP58" i="10"/>
  <c r="CO58" i="10"/>
  <c r="CP49" i="10"/>
  <c r="CP46" i="10"/>
  <c r="CO46" i="10"/>
  <c r="CP48" i="10"/>
  <c r="CO48" i="10"/>
  <c r="CP57" i="10"/>
  <c r="CO57" i="10"/>
  <c r="DA80" i="10"/>
  <c r="DA93" i="10"/>
  <c r="DA83" i="10"/>
  <c r="BI187" i="10"/>
  <c r="CH22" i="10"/>
  <c r="CH187" i="10" s="1"/>
  <c r="BH60" i="10"/>
  <c r="CR129" i="10"/>
  <c r="CR79" i="10"/>
  <c r="CS120" i="10"/>
  <c r="BH187" i="10"/>
  <c r="CS62" i="10"/>
  <c r="CT47" i="10"/>
  <c r="CT53" i="10"/>
  <c r="CT46" i="10"/>
  <c r="CT48" i="10"/>
  <c r="CT52" i="10"/>
  <c r="CT54" i="10"/>
  <c r="CT26" i="10"/>
  <c r="CU52" i="10"/>
  <c r="CU47" i="10"/>
  <c r="CT57" i="10"/>
  <c r="CU57" i="10"/>
  <c r="CU40" i="10"/>
  <c r="CU46" i="10"/>
  <c r="CU48" i="10"/>
  <c r="CT55" i="10"/>
  <c r="CU55" i="10"/>
  <c r="CT56" i="10"/>
  <c r="CU56" i="10"/>
  <c r="CU54" i="10"/>
  <c r="CU53" i="10"/>
  <c r="CT58" i="10"/>
  <c r="CU58" i="10"/>
  <c r="BG22" i="10"/>
  <c r="CG22" i="10"/>
  <c r="CG187" i="10" s="1"/>
  <c r="AM190" i="10"/>
  <c r="BT22" i="10"/>
  <c r="BT187" i="10"/>
  <c r="AT60" i="10"/>
  <c r="AT188" i="10" s="1"/>
  <c r="BF60" i="10"/>
  <c r="CR37" i="10"/>
  <c r="BU23" i="10"/>
  <c r="BU22" i="10" s="1"/>
  <c r="BU187" i="10" s="1"/>
  <c r="BU194" i="10" s="1"/>
  <c r="BS60" i="10"/>
  <c r="BS188" i="10" s="1"/>
  <c r="AS60" i="10"/>
  <c r="BR22" i="10"/>
  <c r="BR187" i="10" s="1"/>
  <c r="AR60" i="10"/>
  <c r="AR188" i="10" s="1"/>
  <c r="CE22" i="10"/>
  <c r="CE187" i="10" s="1"/>
  <c r="BE22" i="10"/>
  <c r="BE187" i="10" s="1"/>
  <c r="P187" i="10"/>
  <c r="AQ60" i="10"/>
  <c r="AQ188" i="10" s="1"/>
  <c r="CD22" i="10"/>
  <c r="BD22" i="10"/>
  <c r="CR120" i="10"/>
  <c r="AP188" i="10"/>
  <c r="BP22" i="10"/>
  <c r="BP187" i="10" s="1"/>
  <c r="BC22" i="10"/>
  <c r="BC187" i="10"/>
  <c r="CC188" i="10"/>
  <c r="CC194" i="10" s="1"/>
  <c r="AN79" i="10"/>
  <c r="CT79" i="10" s="1"/>
  <c r="AM67" i="10"/>
  <c r="AM62" i="10"/>
  <c r="AM129" i="10"/>
  <c r="AM120" i="10"/>
  <c r="BB22" i="10"/>
  <c r="BB187" i="10" s="1"/>
  <c r="CR62" i="10"/>
  <c r="O21" i="10"/>
  <c r="O176" i="10"/>
  <c r="O195" i="10" s="1"/>
  <c r="BM21" i="10"/>
  <c r="BM176" i="10" s="1"/>
  <c r="AA21" i="10"/>
  <c r="AA176" i="10" s="1"/>
  <c r="AC21" i="10"/>
  <c r="AC176" i="10" s="1"/>
  <c r="CS143" i="10"/>
  <c r="CS191" i="10" s="1"/>
  <c r="CA61" i="10"/>
  <c r="BO60" i="10"/>
  <c r="BO188" i="10" s="1"/>
  <c r="CR143" i="10"/>
  <c r="CR191" i="10"/>
  <c r="BN61" i="10"/>
  <c r="CK194" i="10"/>
  <c r="CK21" i="10"/>
  <c r="CK176" i="10" s="1"/>
  <c r="BJ187" i="10"/>
  <c r="BJ21" i="10"/>
  <c r="BJ176" i="10" s="1"/>
  <c r="BJ195" i="10" s="1"/>
  <c r="BG187" i="10"/>
  <c r="BF188" i="10"/>
  <c r="BF194" i="10" s="1"/>
  <c r="BH188" i="10"/>
  <c r="BH194" i="10"/>
  <c r="BH195" i="10" s="1"/>
  <c r="BH21" i="10"/>
  <c r="BH176" i="10" s="1"/>
  <c r="BF21" i="10"/>
  <c r="BF176" i="10" s="1"/>
  <c r="BS21" i="10"/>
  <c r="BS176" i="10"/>
  <c r="BV23" i="10"/>
  <c r="BV22" i="10" s="1"/>
  <c r="AS188" i="10"/>
  <c r="CD21" i="10"/>
  <c r="CD176" i="10"/>
  <c r="CD187" i="10"/>
  <c r="CD194" i="10" s="1"/>
  <c r="CD195" i="10" s="1"/>
  <c r="BD187" i="10"/>
  <c r="CC21" i="10"/>
  <c r="CC176" i="10" s="1"/>
  <c r="CR61" i="10"/>
  <c r="AM61" i="10"/>
  <c r="AC195" i="10"/>
  <c r="AA195" i="10"/>
  <c r="F50" i="10"/>
  <c r="F43" i="10" s="1"/>
  <c r="F44" i="10"/>
  <c r="CR41" i="10"/>
  <c r="BA41" i="10"/>
  <c r="AZ41" i="10"/>
  <c r="AY41" i="10"/>
  <c r="AX41" i="10"/>
  <c r="AW41" i="10"/>
  <c r="AV41" i="10"/>
  <c r="AU41" i="10"/>
  <c r="AT41" i="10"/>
  <c r="AS41" i="10"/>
  <c r="AS22" i="10" s="1"/>
  <c r="AS21" i="10" s="1"/>
  <c r="AS176" i="10" s="1"/>
  <c r="AR41" i="10"/>
  <c r="AQ41" i="10"/>
  <c r="AP41" i="10"/>
  <c r="AO41" i="10"/>
  <c r="AM41" i="10"/>
  <c r="AH41" i="10"/>
  <c r="AG41" i="10"/>
  <c r="H41" i="10"/>
  <c r="G41" i="10"/>
  <c r="F41" i="10"/>
  <c r="G37" i="10"/>
  <c r="H37" i="10"/>
  <c r="AG37" i="10"/>
  <c r="AH37" i="10"/>
  <c r="AM37" i="10"/>
  <c r="AO37" i="10"/>
  <c r="AT37" i="10"/>
  <c r="AU37" i="10"/>
  <c r="AU23" i="10" s="1"/>
  <c r="AV37" i="10"/>
  <c r="AW37" i="10"/>
  <c r="AX37" i="10"/>
  <c r="AY37" i="10"/>
  <c r="AZ37" i="10"/>
  <c r="G30" i="10"/>
  <c r="G23" i="10" s="1"/>
  <c r="G22" i="10" s="1"/>
  <c r="H30" i="10"/>
  <c r="AG30" i="10"/>
  <c r="AH30" i="10"/>
  <c r="AO30" i="10"/>
  <c r="AT30" i="10"/>
  <c r="AU30" i="10"/>
  <c r="AV30" i="10"/>
  <c r="AW30" i="10"/>
  <c r="AW23" i="10" s="1"/>
  <c r="AW22" i="10" s="1"/>
  <c r="AX30" i="10"/>
  <c r="AY30" i="10"/>
  <c r="AZ30" i="10"/>
  <c r="F37" i="10"/>
  <c r="CS28" i="10"/>
  <c r="BA28" i="10"/>
  <c r="AZ28" i="10"/>
  <c r="AY28" i="10"/>
  <c r="AX28" i="10"/>
  <c r="AW28" i="10"/>
  <c r="AV28" i="10"/>
  <c r="AU28" i="10"/>
  <c r="AT28" i="10"/>
  <c r="AO28" i="10"/>
  <c r="AO23" i="10" s="1"/>
  <c r="AO22" i="10" s="1"/>
  <c r="AO21" i="10" s="1"/>
  <c r="AO176" i="10" s="1"/>
  <c r="AO179" i="10" s="1"/>
  <c r="AO182" i="10" s="1"/>
  <c r="AM28" i="10"/>
  <c r="AH28" i="10"/>
  <c r="AG28" i="10"/>
  <c r="AG23" i="10" s="1"/>
  <c r="AG22" i="10" s="1"/>
  <c r="H28" i="10"/>
  <c r="G28" i="10"/>
  <c r="F28" i="10"/>
  <c r="F36" i="10"/>
  <c r="AK36" i="10"/>
  <c r="AN36" i="10" s="1"/>
  <c r="CU36" i="10"/>
  <c r="BW23" i="10"/>
  <c r="BW22" i="10"/>
  <c r="BW187" i="10" s="1"/>
  <c r="BW194" i="10" s="1"/>
  <c r="AT23" i="10"/>
  <c r="AP23" i="10"/>
  <c r="AX23" i="10"/>
  <c r="F24" i="10"/>
  <c r="F23" i="10" s="1"/>
  <c r="F22" i="10" s="1"/>
  <c r="F187" i="10" s="1"/>
  <c r="F30" i="10"/>
  <c r="AQ23" i="10"/>
  <c r="AQ22" i="10" s="1"/>
  <c r="AY23" i="10"/>
  <c r="AY22" i="10" s="1"/>
  <c r="H23" i="10"/>
  <c r="H22" i="10" s="1"/>
  <c r="AH23" i="10"/>
  <c r="AR23" i="10"/>
  <c r="AR22" i="10" s="1"/>
  <c r="AZ23" i="10"/>
  <c r="AZ22" i="10" s="1"/>
  <c r="AU22" i="10"/>
  <c r="AT22" i="10"/>
  <c r="AT21" i="10" s="1"/>
  <c r="AT176" i="10" s="1"/>
  <c r="AT179" i="10" s="1"/>
  <c r="AT187" i="10"/>
  <c r="AT194" i="10" s="1"/>
  <c r="BW21" i="10"/>
  <c r="BW176" i="10"/>
  <c r="AX22" i="10"/>
  <c r="AS187" i="10"/>
  <c r="AS194" i="10" s="1"/>
  <c r="AS195" i="10" s="1"/>
  <c r="AH22" i="10"/>
  <c r="AP22" i="10"/>
  <c r="AO187" i="10"/>
  <c r="AO194" i="10" s="1"/>
  <c r="AO195" i="10" s="1"/>
  <c r="H187" i="10"/>
  <c r="AL181" i="10"/>
  <c r="AL1" i="10"/>
  <c r="BX23" i="10"/>
  <c r="BX22" i="10" s="1"/>
  <c r="BY23" i="10"/>
  <c r="BY22" i="10"/>
  <c r="BY187" i="10" s="1"/>
  <c r="BW195" i="10"/>
  <c r="BZ23" i="10"/>
  <c r="BZ22" i="10"/>
  <c r="BZ21" i="10" s="1"/>
  <c r="BZ176" i="10" s="1"/>
  <c r="BZ187" i="10"/>
  <c r="BZ194" i="10" s="1"/>
  <c r="AT195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/>
  <c r="CR40" i="10"/>
  <c r="G2" i="9"/>
  <c r="H11" i="9"/>
  <c r="H171" i="9" s="1"/>
  <c r="H12" i="9"/>
  <c r="E14" i="9"/>
  <c r="E18" i="9"/>
  <c r="E20" i="9"/>
  <c r="E29" i="9"/>
  <c r="H13" i="9"/>
  <c r="G14" i="9"/>
  <c r="G18" i="9"/>
  <c r="G20" i="9"/>
  <c r="G29" i="9"/>
  <c r="G13" i="9"/>
  <c r="G12" i="9" s="1"/>
  <c r="H14" i="9"/>
  <c r="K15" i="9"/>
  <c r="K14" i="9"/>
  <c r="Q14" i="9"/>
  <c r="S14" i="9"/>
  <c r="S18" i="9"/>
  <c r="S20" i="9"/>
  <c r="S29" i="9"/>
  <c r="S33" i="9"/>
  <c r="S36" i="9"/>
  <c r="S35" i="9" s="1"/>
  <c r="S42" i="9"/>
  <c r="U14" i="9"/>
  <c r="A15" i="9"/>
  <c r="H15" i="9"/>
  <c r="I15" i="9"/>
  <c r="J15" i="9"/>
  <c r="J14" i="9" s="1"/>
  <c r="L15" i="9"/>
  <c r="R15" i="9"/>
  <c r="T15" i="9"/>
  <c r="A16" i="9"/>
  <c r="H16" i="9"/>
  <c r="L16" i="9"/>
  <c r="I16" i="9"/>
  <c r="J16" i="9"/>
  <c r="K16" i="9"/>
  <c r="O16" i="9"/>
  <c r="A17" i="9"/>
  <c r="H17" i="9"/>
  <c r="I17" i="9"/>
  <c r="T17" i="9" s="1"/>
  <c r="J17" i="9"/>
  <c r="K17" i="9"/>
  <c r="O17" i="9"/>
  <c r="L17" i="9"/>
  <c r="H18" i="9"/>
  <c r="R18" i="9" s="1"/>
  <c r="Q18" i="9"/>
  <c r="I19" i="9"/>
  <c r="N19" i="9" s="1"/>
  <c r="I18" i="9"/>
  <c r="N18" i="9" s="1"/>
  <c r="J19" i="9"/>
  <c r="J18" i="9"/>
  <c r="U18" i="9"/>
  <c r="U20" i="9"/>
  <c r="U29" i="9"/>
  <c r="U33" i="9"/>
  <c r="U36" i="9"/>
  <c r="U42" i="9"/>
  <c r="U35" i="9"/>
  <c r="A19" i="9"/>
  <c r="H19" i="9"/>
  <c r="L19" i="9"/>
  <c r="K19" i="9"/>
  <c r="M19" i="9"/>
  <c r="R19" i="9"/>
  <c r="T19" i="9"/>
  <c r="V19" i="9"/>
  <c r="H20" i="9"/>
  <c r="L20" i="9"/>
  <c r="I21" i="9"/>
  <c r="I20" i="9"/>
  <c r="K21" i="9"/>
  <c r="K20" i="9"/>
  <c r="Q20" i="9"/>
  <c r="R20" i="9"/>
  <c r="A21" i="9"/>
  <c r="H21" i="9"/>
  <c r="L21" i="9"/>
  <c r="T21" i="9"/>
  <c r="J21" i="9"/>
  <c r="A22" i="9"/>
  <c r="H22" i="9"/>
  <c r="I22" i="9"/>
  <c r="N22" i="9" s="1"/>
  <c r="J22" i="9"/>
  <c r="K22" i="9"/>
  <c r="R22" i="9"/>
  <c r="T22" i="9"/>
  <c r="A23" i="9"/>
  <c r="H23" i="9"/>
  <c r="I23" i="9"/>
  <c r="J23" i="9"/>
  <c r="K23" i="9"/>
  <c r="O23" i="9"/>
  <c r="V23" i="9"/>
  <c r="A24" i="9"/>
  <c r="H24" i="9"/>
  <c r="I24" i="9"/>
  <c r="J24" i="9"/>
  <c r="V24" i="9" s="1"/>
  <c r="K24" i="9"/>
  <c r="T24" i="9"/>
  <c r="A25" i="9"/>
  <c r="H25" i="9"/>
  <c r="R25" i="9" s="1"/>
  <c r="L25" i="9"/>
  <c r="I25" i="9"/>
  <c r="J25" i="9"/>
  <c r="N25" i="9"/>
  <c r="K25" i="9"/>
  <c r="T25" i="9"/>
  <c r="A26" i="9"/>
  <c r="H26" i="9"/>
  <c r="I26" i="9"/>
  <c r="T26" i="9" s="1"/>
  <c r="J26" i="9"/>
  <c r="V26" i="9" s="1"/>
  <c r="N26" i="9"/>
  <c r="K26" i="9"/>
  <c r="O26" i="9"/>
  <c r="A27" i="9"/>
  <c r="H27" i="9"/>
  <c r="L27" i="9" s="1"/>
  <c r="I27" i="9"/>
  <c r="T27" i="9"/>
  <c r="J27" i="9"/>
  <c r="O27" i="9" s="1"/>
  <c r="K27" i="9"/>
  <c r="A28" i="9"/>
  <c r="H28" i="9"/>
  <c r="R28" i="9" s="1"/>
  <c r="I28" i="9"/>
  <c r="J28" i="9"/>
  <c r="N28" i="9"/>
  <c r="K28" i="9"/>
  <c r="T28" i="9"/>
  <c r="V28" i="9"/>
  <c r="H29" i="9"/>
  <c r="K30" i="9"/>
  <c r="K31" i="9"/>
  <c r="K29" i="9"/>
  <c r="Q29" i="9"/>
  <c r="Q33" i="9"/>
  <c r="Q36" i="9"/>
  <c r="Q35" i="9" s="1"/>
  <c r="Q42" i="9"/>
  <c r="A30" i="9"/>
  <c r="H30" i="9"/>
  <c r="R30" i="9" s="1"/>
  <c r="I30" i="9"/>
  <c r="J30" i="9"/>
  <c r="O30" i="9"/>
  <c r="L30" i="9"/>
  <c r="V30" i="9"/>
  <c r="A31" i="9"/>
  <c r="H31" i="9"/>
  <c r="L31" i="9" s="1"/>
  <c r="I31" i="9"/>
  <c r="J31" i="9"/>
  <c r="O31" i="9" s="1"/>
  <c r="J29" i="9"/>
  <c r="O29" i="9"/>
  <c r="T31" i="9"/>
  <c r="V31" i="9"/>
  <c r="A32" i="9"/>
  <c r="H32" i="9"/>
  <c r="L32" i="9"/>
  <c r="I32" i="9"/>
  <c r="T32" i="9" s="1"/>
  <c r="J32" i="9"/>
  <c r="K32" i="9"/>
  <c r="M32" i="9"/>
  <c r="N32" i="9"/>
  <c r="R32" i="9"/>
  <c r="E33" i="9"/>
  <c r="G33" i="9"/>
  <c r="H33" i="9"/>
  <c r="R33" i="9"/>
  <c r="A34" i="9"/>
  <c r="H34" i="9"/>
  <c r="L34" i="9"/>
  <c r="I34" i="9"/>
  <c r="T34" i="9"/>
  <c r="J34" i="9"/>
  <c r="J33" i="9"/>
  <c r="K34" i="9"/>
  <c r="O34" i="9"/>
  <c r="R34" i="9"/>
  <c r="V34" i="9"/>
  <c r="E36" i="9"/>
  <c r="E42" i="9"/>
  <c r="H35" i="9"/>
  <c r="I37" i="9"/>
  <c r="I36" i="9"/>
  <c r="I43" i="9"/>
  <c r="I42" i="9"/>
  <c r="I47" i="9"/>
  <c r="I48" i="9"/>
  <c r="I49" i="9"/>
  <c r="I50" i="9"/>
  <c r="G36" i="9"/>
  <c r="G42" i="9"/>
  <c r="G35" i="9"/>
  <c r="L35" i="9"/>
  <c r="H36" i="9"/>
  <c r="J37" i="9"/>
  <c r="V37" i="9" s="1"/>
  <c r="J36" i="9"/>
  <c r="R35" i="9"/>
  <c r="A37" i="9"/>
  <c r="H37" i="9"/>
  <c r="L37" i="9"/>
  <c r="N36" i="9"/>
  <c r="K37" i="9"/>
  <c r="O37" i="9"/>
  <c r="R37" i="9"/>
  <c r="T37" i="9"/>
  <c r="A38" i="9"/>
  <c r="H38" i="9"/>
  <c r="M38" i="9" s="1"/>
  <c r="I38" i="9"/>
  <c r="N38" i="9" s="1"/>
  <c r="J38" i="9"/>
  <c r="O38" i="9" s="1"/>
  <c r="K38" i="9"/>
  <c r="R38" i="9"/>
  <c r="T38" i="9"/>
  <c r="A39" i="9"/>
  <c r="H39" i="9"/>
  <c r="I39" i="9"/>
  <c r="J39" i="9"/>
  <c r="K39" i="9"/>
  <c r="O39" i="9"/>
  <c r="V39" i="9"/>
  <c r="A40" i="9"/>
  <c r="H40" i="9"/>
  <c r="R40" i="9" s="1"/>
  <c r="I40" i="9"/>
  <c r="T40" i="9" s="1"/>
  <c r="J40" i="9"/>
  <c r="O40" i="9" s="1"/>
  <c r="K40" i="9"/>
  <c r="N40" i="9"/>
  <c r="A41" i="9"/>
  <c r="H41" i="9"/>
  <c r="L41" i="9" s="1"/>
  <c r="I41" i="9"/>
  <c r="T41" i="9"/>
  <c r="J41" i="9"/>
  <c r="K41" i="9"/>
  <c r="H42" i="9"/>
  <c r="A43" i="9"/>
  <c r="H43" i="9"/>
  <c r="J43" i="9"/>
  <c r="V43" i="9" s="1"/>
  <c r="K43" i="9"/>
  <c r="K42" i="9"/>
  <c r="T43" i="9"/>
  <c r="A44" i="9"/>
  <c r="H44" i="9"/>
  <c r="I44" i="9"/>
  <c r="J44" i="9"/>
  <c r="K44" i="9"/>
  <c r="T44" i="9"/>
  <c r="A45" i="9"/>
  <c r="H45" i="9"/>
  <c r="L45" i="9"/>
  <c r="I45" i="9"/>
  <c r="J45" i="9"/>
  <c r="K45" i="9"/>
  <c r="R45" i="9"/>
  <c r="A46" i="9"/>
  <c r="H46" i="9"/>
  <c r="I46" i="9"/>
  <c r="T46" i="9"/>
  <c r="J46" i="9"/>
  <c r="K46" i="9"/>
  <c r="O46" i="9" s="1"/>
  <c r="A47" i="9"/>
  <c r="H47" i="9"/>
  <c r="J47" i="9"/>
  <c r="N47" i="9"/>
  <c r="K47" i="9"/>
  <c r="V47" i="9"/>
  <c r="A48" i="9"/>
  <c r="H48" i="9"/>
  <c r="J48" i="9"/>
  <c r="K48" i="9"/>
  <c r="L48" i="9"/>
  <c r="R48" i="9"/>
  <c r="V48" i="9"/>
  <c r="A49" i="9"/>
  <c r="H49" i="9"/>
  <c r="L49" i="9"/>
  <c r="J49" i="9"/>
  <c r="K49" i="9"/>
  <c r="A50" i="9"/>
  <c r="H50" i="9"/>
  <c r="M50" i="9"/>
  <c r="J50" i="9"/>
  <c r="N50" i="9" s="1"/>
  <c r="K50" i="9"/>
  <c r="T50" i="9"/>
  <c r="V50" i="9"/>
  <c r="R51" i="9"/>
  <c r="H52" i="9"/>
  <c r="H53" i="9"/>
  <c r="I55" i="9"/>
  <c r="I60" i="9"/>
  <c r="I61" i="9"/>
  <c r="I59" i="9"/>
  <c r="E54" i="9"/>
  <c r="G54" i="9"/>
  <c r="G53" i="9" s="1"/>
  <c r="G59" i="9"/>
  <c r="H54" i="9"/>
  <c r="J55" i="9"/>
  <c r="J54" i="9"/>
  <c r="Q54" i="9"/>
  <c r="Q53" i="9" s="1"/>
  <c r="Q59" i="9"/>
  <c r="S54" i="9"/>
  <c r="U54" i="9"/>
  <c r="U59" i="9"/>
  <c r="A55" i="9"/>
  <c r="H55" i="9"/>
  <c r="R55" i="9" s="1"/>
  <c r="L55" i="9"/>
  <c r="K55" i="9"/>
  <c r="N55" i="9"/>
  <c r="V55" i="9"/>
  <c r="A56" i="9"/>
  <c r="H56" i="9"/>
  <c r="L56" i="9"/>
  <c r="I56" i="9"/>
  <c r="N56" i="9" s="1"/>
  <c r="J56" i="9"/>
  <c r="K56" i="9"/>
  <c r="R56" i="9"/>
  <c r="T56" i="9"/>
  <c r="A57" i="9"/>
  <c r="H57" i="9"/>
  <c r="L57" i="9"/>
  <c r="I57" i="9"/>
  <c r="J57" i="9"/>
  <c r="K57" i="9"/>
  <c r="O57" i="9" s="1"/>
  <c r="V57" i="9"/>
  <c r="A58" i="9"/>
  <c r="H58" i="9"/>
  <c r="L58" i="9"/>
  <c r="I58" i="9"/>
  <c r="T58" i="9"/>
  <c r="J58" i="9"/>
  <c r="K58" i="9"/>
  <c r="O58" i="9"/>
  <c r="R58" i="9"/>
  <c r="V58" i="9"/>
  <c r="E59" i="9"/>
  <c r="E53" i="9"/>
  <c r="H59" i="9"/>
  <c r="S59" i="9"/>
  <c r="A60" i="9"/>
  <c r="H60" i="9"/>
  <c r="J60" i="9"/>
  <c r="K60" i="9"/>
  <c r="L60" i="9"/>
  <c r="M60" i="9"/>
  <c r="R60" i="9"/>
  <c r="T60" i="9"/>
  <c r="V60" i="9"/>
  <c r="A61" i="9"/>
  <c r="H61" i="9"/>
  <c r="L61" i="9"/>
  <c r="J61" i="9"/>
  <c r="K61" i="9"/>
  <c r="K59" i="9"/>
  <c r="R61" i="9"/>
  <c r="H62" i="9"/>
  <c r="E63" i="9"/>
  <c r="G63" i="9"/>
  <c r="H63" i="9"/>
  <c r="Q63" i="9"/>
  <c r="R63" i="9"/>
  <c r="I64" i="9"/>
  <c r="S63" i="9"/>
  <c r="U63" i="9"/>
  <c r="A64" i="9"/>
  <c r="H64" i="9"/>
  <c r="L64" i="9"/>
  <c r="J64" i="9"/>
  <c r="V64" i="9" s="1"/>
  <c r="J63" i="9"/>
  <c r="K64" i="9"/>
  <c r="R64" i="9"/>
  <c r="A65" i="9"/>
  <c r="H65" i="9"/>
  <c r="R65" i="9" s="1"/>
  <c r="I65" i="9"/>
  <c r="N65" i="9" s="1"/>
  <c r="J65" i="9"/>
  <c r="K65" i="9"/>
  <c r="O65" i="9"/>
  <c r="L65" i="9"/>
  <c r="V65" i="9"/>
  <c r="A66" i="9"/>
  <c r="H66" i="9"/>
  <c r="L66" i="9" s="1"/>
  <c r="I66" i="9"/>
  <c r="J66" i="9"/>
  <c r="N66" i="9"/>
  <c r="K66" i="9"/>
  <c r="T66" i="9"/>
  <c r="V66" i="9"/>
  <c r="A67" i="9"/>
  <c r="H67" i="9"/>
  <c r="L67" i="9"/>
  <c r="I67" i="9"/>
  <c r="T67" i="9" s="1"/>
  <c r="J67" i="9"/>
  <c r="K67" i="9"/>
  <c r="M67" i="9"/>
  <c r="R67" i="9"/>
  <c r="A68" i="9"/>
  <c r="H68" i="9"/>
  <c r="L68" i="9"/>
  <c r="I68" i="9"/>
  <c r="N68" i="9" s="1"/>
  <c r="J68" i="9"/>
  <c r="V68" i="9" s="1"/>
  <c r="K68" i="9"/>
  <c r="T68" i="9"/>
  <c r="A69" i="9"/>
  <c r="H69" i="9"/>
  <c r="L69" i="9"/>
  <c r="I69" i="9"/>
  <c r="J69" i="9"/>
  <c r="K69" i="9"/>
  <c r="T69" i="9"/>
  <c r="A70" i="9"/>
  <c r="H70" i="9"/>
  <c r="L70" i="9"/>
  <c r="I70" i="9"/>
  <c r="T70" i="9"/>
  <c r="J70" i="9"/>
  <c r="O70" i="9" s="1"/>
  <c r="V70" i="9"/>
  <c r="K70" i="9"/>
  <c r="R70" i="9"/>
  <c r="A71" i="9"/>
  <c r="H71" i="9"/>
  <c r="I71" i="9"/>
  <c r="J71" i="9"/>
  <c r="K71" i="9"/>
  <c r="L71" i="9"/>
  <c r="R71" i="9"/>
  <c r="T71" i="9"/>
  <c r="E72" i="9"/>
  <c r="G72" i="9"/>
  <c r="H72" i="9"/>
  <c r="J73" i="9"/>
  <c r="J74" i="9"/>
  <c r="J72" i="9"/>
  <c r="Q72" i="9"/>
  <c r="S72" i="9"/>
  <c r="U72" i="9"/>
  <c r="A73" i="9"/>
  <c r="H73" i="9"/>
  <c r="R73" i="9" s="1"/>
  <c r="I73" i="9"/>
  <c r="I74" i="9"/>
  <c r="I72" i="9"/>
  <c r="N72" i="9"/>
  <c r="K73" i="9"/>
  <c r="K74" i="9"/>
  <c r="K72" i="9"/>
  <c r="O72" i="9"/>
  <c r="T73" i="9"/>
  <c r="V73" i="9"/>
  <c r="A74" i="9"/>
  <c r="H74" i="9"/>
  <c r="L74" i="9"/>
  <c r="O74" i="9"/>
  <c r="N74" i="9"/>
  <c r="R74" i="9"/>
  <c r="T74" i="9"/>
  <c r="V74" i="9"/>
  <c r="E75" i="9"/>
  <c r="G75" i="9"/>
  <c r="H75" i="9"/>
  <c r="I76" i="9"/>
  <c r="M76" i="9" s="1"/>
  <c r="I75" i="9"/>
  <c r="N75" i="9" s="1"/>
  <c r="K76" i="9"/>
  <c r="K75" i="9"/>
  <c r="L75" i="9"/>
  <c r="Q75" i="9"/>
  <c r="S75" i="9"/>
  <c r="U75" i="9"/>
  <c r="A76" i="9"/>
  <c r="H76" i="9"/>
  <c r="J76" i="9"/>
  <c r="J75" i="9"/>
  <c r="O75" i="9" s="1"/>
  <c r="L76" i="9"/>
  <c r="N76" i="9"/>
  <c r="O76" i="9"/>
  <c r="R76" i="9"/>
  <c r="V76" i="9"/>
  <c r="A77" i="9"/>
  <c r="H77" i="9"/>
  <c r="I77" i="9"/>
  <c r="J77" i="9"/>
  <c r="N77" i="9"/>
  <c r="K77" i="9"/>
  <c r="T77" i="9"/>
  <c r="V77" i="9"/>
  <c r="A78" i="9"/>
  <c r="H78" i="9"/>
  <c r="I78" i="9"/>
  <c r="M78" i="9"/>
  <c r="J78" i="9"/>
  <c r="K78" i="9"/>
  <c r="R78" i="9"/>
  <c r="A79" i="9"/>
  <c r="H79" i="9"/>
  <c r="R79" i="9" s="1"/>
  <c r="L79" i="9"/>
  <c r="I79" i="9"/>
  <c r="J79" i="9"/>
  <c r="K79" i="9"/>
  <c r="O79" i="9"/>
  <c r="T79" i="9"/>
  <c r="A80" i="9"/>
  <c r="H80" i="9"/>
  <c r="R80" i="9" s="1"/>
  <c r="I80" i="9"/>
  <c r="J80" i="9"/>
  <c r="K80" i="9"/>
  <c r="T80" i="9"/>
  <c r="V80" i="9"/>
  <c r="A81" i="9"/>
  <c r="H81" i="9"/>
  <c r="L81" i="9"/>
  <c r="I81" i="9"/>
  <c r="T81" i="9" s="1"/>
  <c r="J81" i="9"/>
  <c r="K81" i="9"/>
  <c r="R81" i="9"/>
  <c r="A82" i="9"/>
  <c r="H82" i="9"/>
  <c r="I82" i="9"/>
  <c r="J82" i="9"/>
  <c r="O82" i="9" s="1"/>
  <c r="N82" i="9"/>
  <c r="K82" i="9"/>
  <c r="R82" i="9"/>
  <c r="T82" i="9"/>
  <c r="V82" i="9"/>
  <c r="A83" i="9"/>
  <c r="H83" i="9"/>
  <c r="I83" i="9"/>
  <c r="J83" i="9"/>
  <c r="O83" i="9" s="1"/>
  <c r="K83" i="9"/>
  <c r="V83" i="9"/>
  <c r="A84" i="9"/>
  <c r="H84" i="9"/>
  <c r="I84" i="9"/>
  <c r="M84" i="9"/>
  <c r="J84" i="9"/>
  <c r="K84" i="9"/>
  <c r="L84" i="9"/>
  <c r="O84" i="9"/>
  <c r="R84" i="9"/>
  <c r="T84" i="9"/>
  <c r="A85" i="9"/>
  <c r="H85" i="9"/>
  <c r="I85" i="9"/>
  <c r="J85" i="9"/>
  <c r="N85" i="9"/>
  <c r="K85" i="9"/>
  <c r="T85" i="9"/>
  <c r="V85" i="9"/>
  <c r="E86" i="9"/>
  <c r="G86" i="9"/>
  <c r="H86" i="9"/>
  <c r="J87" i="9"/>
  <c r="O87" i="9" s="1"/>
  <c r="J86" i="9"/>
  <c r="Q86" i="9"/>
  <c r="S86" i="9"/>
  <c r="U86" i="9"/>
  <c r="A87" i="9"/>
  <c r="H87" i="9"/>
  <c r="L87" i="9"/>
  <c r="I87" i="9"/>
  <c r="N87" i="9" s="1"/>
  <c r="K87" i="9"/>
  <c r="R87" i="9"/>
  <c r="V87" i="9"/>
  <c r="A88" i="9"/>
  <c r="H88" i="9"/>
  <c r="R88" i="9" s="1"/>
  <c r="I88" i="9"/>
  <c r="T88" i="9" s="1"/>
  <c r="M88" i="9"/>
  <c r="J88" i="9"/>
  <c r="K88" i="9"/>
  <c r="O88" i="9"/>
  <c r="L88" i="9"/>
  <c r="A89" i="9"/>
  <c r="H89" i="9"/>
  <c r="I89" i="9"/>
  <c r="J89" i="9"/>
  <c r="V89" i="9" s="1"/>
  <c r="N89" i="9"/>
  <c r="K89" i="9"/>
  <c r="T89" i="9"/>
  <c r="A90" i="9"/>
  <c r="H90" i="9"/>
  <c r="L90" i="9" s="1"/>
  <c r="R90" i="9"/>
  <c r="I90" i="9"/>
  <c r="J90" i="9"/>
  <c r="K90" i="9"/>
  <c r="O90" i="9"/>
  <c r="V90" i="9"/>
  <c r="A91" i="9"/>
  <c r="H91" i="9"/>
  <c r="I91" i="9"/>
  <c r="J91" i="9"/>
  <c r="O91" i="9" s="1"/>
  <c r="K91" i="9"/>
  <c r="V91" i="9"/>
  <c r="A92" i="9"/>
  <c r="H92" i="9"/>
  <c r="R92" i="9"/>
  <c r="M92" i="9"/>
  <c r="N92" i="9"/>
  <c r="O92" i="9"/>
  <c r="T92" i="9"/>
  <c r="V92" i="9"/>
  <c r="A93" i="9"/>
  <c r="H93" i="9"/>
  <c r="L93" i="9"/>
  <c r="I93" i="9"/>
  <c r="N93" i="9" s="1"/>
  <c r="J93" i="9"/>
  <c r="V93" i="9" s="1"/>
  <c r="K93" i="9"/>
  <c r="M93" i="9"/>
  <c r="O93" i="9"/>
  <c r="A94" i="9"/>
  <c r="H94" i="9"/>
  <c r="L94" i="9" s="1"/>
  <c r="I94" i="9"/>
  <c r="J94" i="9"/>
  <c r="O94" i="9" s="1"/>
  <c r="K94" i="9"/>
  <c r="A95" i="9"/>
  <c r="H95" i="9"/>
  <c r="L95" i="9" s="1"/>
  <c r="I95" i="9"/>
  <c r="J95" i="9"/>
  <c r="K95" i="9"/>
  <c r="A96" i="9"/>
  <c r="H96" i="9"/>
  <c r="R96" i="9" s="1"/>
  <c r="I96" i="9"/>
  <c r="T96" i="9" s="1"/>
  <c r="J96" i="9"/>
  <c r="O96" i="9" s="1"/>
  <c r="K96" i="9"/>
  <c r="N96" i="9"/>
  <c r="E97" i="9"/>
  <c r="G97" i="9"/>
  <c r="L97" i="9" s="1"/>
  <c r="H97" i="9"/>
  <c r="Q97" i="9"/>
  <c r="S97" i="9"/>
  <c r="U97" i="9"/>
  <c r="A98" i="9"/>
  <c r="H98" i="9"/>
  <c r="I98" i="9"/>
  <c r="T98" i="9" s="1"/>
  <c r="J98" i="9"/>
  <c r="V98" i="9" s="1"/>
  <c r="K98" i="9"/>
  <c r="O98" i="9" s="1"/>
  <c r="L98" i="9"/>
  <c r="R98" i="9"/>
  <c r="A99" i="9"/>
  <c r="H99" i="9"/>
  <c r="I99" i="9"/>
  <c r="N99" i="9" s="1"/>
  <c r="J99" i="9"/>
  <c r="J100" i="9"/>
  <c r="O100" i="9" s="1"/>
  <c r="J97" i="9"/>
  <c r="K99" i="9"/>
  <c r="K100" i="9"/>
  <c r="K97" i="9"/>
  <c r="V99" i="9"/>
  <c r="A100" i="9"/>
  <c r="H100" i="9"/>
  <c r="I100" i="9"/>
  <c r="R100" i="9"/>
  <c r="V100" i="9"/>
  <c r="E101" i="9"/>
  <c r="G101" i="9"/>
  <c r="H101" i="9"/>
  <c r="L101" i="9"/>
  <c r="I102" i="9"/>
  <c r="I103" i="9"/>
  <c r="N103" i="9" s="1"/>
  <c r="I101" i="9"/>
  <c r="J102" i="9"/>
  <c r="J103" i="9"/>
  <c r="Q101" i="9"/>
  <c r="S101" i="9"/>
  <c r="U101" i="9"/>
  <c r="A102" i="9"/>
  <c r="H102" i="9"/>
  <c r="K102" i="9"/>
  <c r="T102" i="9"/>
  <c r="A103" i="9"/>
  <c r="H103" i="9"/>
  <c r="L103" i="9"/>
  <c r="K103" i="9"/>
  <c r="R103" i="9"/>
  <c r="T103" i="9"/>
  <c r="V103" i="9"/>
  <c r="E104" i="9"/>
  <c r="G104" i="9"/>
  <c r="H104" i="9"/>
  <c r="J105" i="9"/>
  <c r="J104" i="9"/>
  <c r="O104" i="9" s="1"/>
  <c r="K105" i="9"/>
  <c r="K104" i="9"/>
  <c r="Q104" i="9"/>
  <c r="S104" i="9"/>
  <c r="U104" i="9"/>
  <c r="A105" i="9"/>
  <c r="H105" i="9"/>
  <c r="I105" i="9"/>
  <c r="N105" i="9" s="1"/>
  <c r="I104" i="9"/>
  <c r="N104" i="9" s="1"/>
  <c r="O105" i="9"/>
  <c r="T105" i="9"/>
  <c r="V105" i="9"/>
  <c r="A106" i="9"/>
  <c r="H106" i="9"/>
  <c r="I106" i="9"/>
  <c r="N106" i="9" s="1"/>
  <c r="J106" i="9"/>
  <c r="V106" i="9"/>
  <c r="K106" i="9"/>
  <c r="O106" i="9" s="1"/>
  <c r="R106" i="9"/>
  <c r="A107" i="9"/>
  <c r="H107" i="9"/>
  <c r="I107" i="9"/>
  <c r="T107" i="9" s="1"/>
  <c r="J107" i="9"/>
  <c r="K107" i="9"/>
  <c r="A108" i="9"/>
  <c r="H108" i="9"/>
  <c r="I108" i="9"/>
  <c r="J108" i="9"/>
  <c r="O108" i="9" s="1"/>
  <c r="N108" i="9"/>
  <c r="K108" i="9"/>
  <c r="T108" i="9"/>
  <c r="V108" i="9"/>
  <c r="A109" i="9"/>
  <c r="H109" i="9"/>
  <c r="R109" i="9" s="1"/>
  <c r="L109" i="9"/>
  <c r="I109" i="9"/>
  <c r="J109" i="9"/>
  <c r="K109" i="9"/>
  <c r="O109" i="9"/>
  <c r="V109" i="9"/>
  <c r="E110" i="9"/>
  <c r="G110" i="9"/>
  <c r="H110" i="9"/>
  <c r="J111" i="9"/>
  <c r="J110" i="9" s="1"/>
  <c r="J112" i="9"/>
  <c r="J113" i="9"/>
  <c r="Q110" i="9"/>
  <c r="S110" i="9"/>
  <c r="U110" i="9"/>
  <c r="A111" i="9"/>
  <c r="H111" i="9"/>
  <c r="R111" i="9" s="1"/>
  <c r="L111" i="9"/>
  <c r="I111" i="9"/>
  <c r="I112" i="9"/>
  <c r="I113" i="9"/>
  <c r="I110" i="9"/>
  <c r="N110" i="9" s="1"/>
  <c r="K111" i="9"/>
  <c r="M111" i="9"/>
  <c r="O111" i="9"/>
  <c r="T111" i="9"/>
  <c r="V111" i="9"/>
  <c r="A112" i="9"/>
  <c r="H112" i="9"/>
  <c r="K112" i="9"/>
  <c r="K113" i="9"/>
  <c r="O113" i="9" s="1"/>
  <c r="K110" i="9"/>
  <c r="L112" i="9"/>
  <c r="R112" i="9"/>
  <c r="T112" i="9"/>
  <c r="V112" i="9"/>
  <c r="A113" i="9"/>
  <c r="H113" i="9"/>
  <c r="M113" i="9" s="1"/>
  <c r="L113" i="9"/>
  <c r="N113" i="9"/>
  <c r="R113" i="9"/>
  <c r="T113" i="9"/>
  <c r="V113" i="9"/>
  <c r="E114" i="9"/>
  <c r="G114" i="9"/>
  <c r="H114" i="9"/>
  <c r="J115" i="9"/>
  <c r="J114" i="9"/>
  <c r="K115" i="9"/>
  <c r="Q114" i="9"/>
  <c r="S114" i="9"/>
  <c r="U114" i="9"/>
  <c r="A115" i="9"/>
  <c r="H115" i="9"/>
  <c r="I115" i="9"/>
  <c r="I114" i="9"/>
  <c r="N114" i="9" s="1"/>
  <c r="T115" i="9"/>
  <c r="V115" i="9"/>
  <c r="A116" i="9"/>
  <c r="H116" i="9"/>
  <c r="R116" i="9" s="1"/>
  <c r="L116" i="9"/>
  <c r="I116" i="9"/>
  <c r="J116" i="9"/>
  <c r="V116" i="9"/>
  <c r="K116" i="9"/>
  <c r="O116" i="9"/>
  <c r="E117" i="9"/>
  <c r="G117" i="9"/>
  <c r="L117" i="9" s="1"/>
  <c r="H117" i="9"/>
  <c r="I118" i="9"/>
  <c r="I117" i="9" s="1"/>
  <c r="M117" i="9" s="1"/>
  <c r="I119" i="9"/>
  <c r="T119" i="9" s="1"/>
  <c r="Q117" i="9"/>
  <c r="S117" i="9"/>
  <c r="U117" i="9"/>
  <c r="A118" i="9"/>
  <c r="H118" i="9"/>
  <c r="R118" i="9"/>
  <c r="J118" i="9"/>
  <c r="K118" i="9"/>
  <c r="K119" i="9"/>
  <c r="K117" i="9"/>
  <c r="V118" i="9"/>
  <c r="A119" i="9"/>
  <c r="H119" i="9"/>
  <c r="J119" i="9"/>
  <c r="L119" i="9"/>
  <c r="M119" i="9"/>
  <c r="R119" i="9"/>
  <c r="A120" i="9"/>
  <c r="H120" i="9"/>
  <c r="L120" i="9" s="1"/>
  <c r="I120" i="9"/>
  <c r="J120" i="9"/>
  <c r="O120" i="9" s="1"/>
  <c r="K120" i="9"/>
  <c r="A121" i="9"/>
  <c r="H121" i="9"/>
  <c r="I121" i="9"/>
  <c r="J121" i="9"/>
  <c r="N121" i="9" s="1"/>
  <c r="K121" i="9"/>
  <c r="O121" i="9" s="1"/>
  <c r="R121" i="9"/>
  <c r="T121" i="9"/>
  <c r="A122" i="9"/>
  <c r="H122" i="9"/>
  <c r="R122" i="9" s="1"/>
  <c r="I122" i="9"/>
  <c r="J122" i="9"/>
  <c r="K122" i="9"/>
  <c r="E123" i="9"/>
  <c r="E131" i="9"/>
  <c r="G123" i="9"/>
  <c r="H123" i="9"/>
  <c r="I124" i="9"/>
  <c r="T124" i="9" s="1"/>
  <c r="I123" i="9"/>
  <c r="Q123" i="9"/>
  <c r="S123" i="9"/>
  <c r="U123" i="9"/>
  <c r="A124" i="9"/>
  <c r="H124" i="9"/>
  <c r="L124" i="9" s="1"/>
  <c r="J124" i="9"/>
  <c r="J123" i="9"/>
  <c r="O123" i="9" s="1"/>
  <c r="K124" i="9"/>
  <c r="K123" i="9" s="1"/>
  <c r="N124" i="9"/>
  <c r="V124" i="9"/>
  <c r="A125" i="9"/>
  <c r="H125" i="9"/>
  <c r="I125" i="9"/>
  <c r="J125" i="9"/>
  <c r="V125" i="9" s="1"/>
  <c r="K125" i="9"/>
  <c r="A126" i="9"/>
  <c r="H126" i="9"/>
  <c r="L126" i="9" s="1"/>
  <c r="I126" i="9"/>
  <c r="J126" i="9"/>
  <c r="K126" i="9"/>
  <c r="A127" i="9"/>
  <c r="H127" i="9"/>
  <c r="R127" i="9" s="1"/>
  <c r="I127" i="9"/>
  <c r="J127" i="9"/>
  <c r="N127" i="9" s="1"/>
  <c r="K127" i="9"/>
  <c r="O127" i="9" s="1"/>
  <c r="L127" i="9"/>
  <c r="T127" i="9"/>
  <c r="A128" i="9"/>
  <c r="H128" i="9"/>
  <c r="R128" i="9" s="1"/>
  <c r="L128" i="9"/>
  <c r="I128" i="9"/>
  <c r="T128" i="9"/>
  <c r="J128" i="9"/>
  <c r="V128" i="9"/>
  <c r="K128" i="9"/>
  <c r="A129" i="9"/>
  <c r="H129" i="9"/>
  <c r="I129" i="9"/>
  <c r="J129" i="9"/>
  <c r="K129" i="9"/>
  <c r="O129" i="9"/>
  <c r="A130" i="9"/>
  <c r="H130" i="9"/>
  <c r="I130" i="9"/>
  <c r="N130" i="9" s="1"/>
  <c r="J130" i="9"/>
  <c r="V130" i="9" s="1"/>
  <c r="K130" i="9"/>
  <c r="T130" i="9"/>
  <c r="G131" i="9"/>
  <c r="H131" i="9"/>
  <c r="L131" i="9"/>
  <c r="K132" i="9"/>
  <c r="K133" i="9"/>
  <c r="K134" i="9"/>
  <c r="K131" i="9"/>
  <c r="Q131" i="9"/>
  <c r="S131" i="9"/>
  <c r="U131" i="9"/>
  <c r="A132" i="9"/>
  <c r="H132" i="9"/>
  <c r="I132" i="9"/>
  <c r="N132" i="9" s="1"/>
  <c r="T132" i="9"/>
  <c r="J132" i="9"/>
  <c r="O132" i="9" s="1"/>
  <c r="R132" i="9"/>
  <c r="V132" i="9"/>
  <c r="A133" i="9"/>
  <c r="H133" i="9"/>
  <c r="L133" i="9" s="1"/>
  <c r="I133" i="9"/>
  <c r="M133" i="9" s="1"/>
  <c r="J133" i="9"/>
  <c r="O133" i="9" s="1"/>
  <c r="R133" i="9"/>
  <c r="T133" i="9"/>
  <c r="A134" i="9"/>
  <c r="H134" i="9"/>
  <c r="I134" i="9"/>
  <c r="J134" i="9"/>
  <c r="A135" i="9"/>
  <c r="H135" i="9"/>
  <c r="L135" i="9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/>
  <c r="H139" i="9"/>
  <c r="J140" i="9"/>
  <c r="J141" i="9"/>
  <c r="V141" i="9" s="1"/>
  <c r="J139" i="9"/>
  <c r="K140" i="9"/>
  <c r="K139" i="9" s="1"/>
  <c r="K141" i="9"/>
  <c r="Q139" i="9"/>
  <c r="Q138" i="9" s="1"/>
  <c r="S139" i="9"/>
  <c r="S138" i="9"/>
  <c r="S143" i="9"/>
  <c r="S142" i="9" s="1"/>
  <c r="S146" i="9"/>
  <c r="S149" i="9"/>
  <c r="S145" i="9"/>
  <c r="U139" i="9"/>
  <c r="U138" i="9"/>
  <c r="A140" i="9"/>
  <c r="H140" i="9"/>
  <c r="I140" i="9"/>
  <c r="I141" i="9"/>
  <c r="N141" i="9" s="1"/>
  <c r="I139" i="9"/>
  <c r="I138" i="9" s="1"/>
  <c r="L140" i="9"/>
  <c r="M140" i="9"/>
  <c r="N140" i="9"/>
  <c r="O140" i="9"/>
  <c r="R140" i="9"/>
  <c r="T140" i="9"/>
  <c r="V140" i="9"/>
  <c r="A141" i="9"/>
  <c r="H141" i="9"/>
  <c r="O141" i="9"/>
  <c r="T141" i="9"/>
  <c r="E143" i="9"/>
  <c r="E142" i="9"/>
  <c r="G143" i="9"/>
  <c r="H142" i="9"/>
  <c r="H143" i="9"/>
  <c r="I144" i="9"/>
  <c r="I143" i="9"/>
  <c r="I142" i="9" s="1"/>
  <c r="J144" i="9"/>
  <c r="Q143" i="9"/>
  <c r="Q142" i="9"/>
  <c r="U143" i="9"/>
  <c r="U142" i="9" s="1"/>
  <c r="A144" i="9"/>
  <c r="H144" i="9"/>
  <c r="R144" i="9" s="1"/>
  <c r="L144" i="9"/>
  <c r="K144" i="9"/>
  <c r="K143" i="9"/>
  <c r="K142" i="9"/>
  <c r="N144" i="9"/>
  <c r="T144" i="9"/>
  <c r="V144" i="9"/>
  <c r="H145" i="9"/>
  <c r="E146" i="9"/>
  <c r="G146" i="9"/>
  <c r="G145" i="9" s="1"/>
  <c r="L145" i="9" s="1"/>
  <c r="G149" i="9"/>
  <c r="L149" i="9" s="1"/>
  <c r="H146" i="9"/>
  <c r="K147" i="9"/>
  <c r="K148" i="9"/>
  <c r="K146" i="9"/>
  <c r="Q146" i="9"/>
  <c r="Q145" i="9" s="1"/>
  <c r="Q149" i="9"/>
  <c r="U146" i="9"/>
  <c r="U145" i="9" s="1"/>
  <c r="U149" i="9"/>
  <c r="A147" i="9"/>
  <c r="H147" i="9"/>
  <c r="I147" i="9"/>
  <c r="I148" i="9"/>
  <c r="J147" i="9"/>
  <c r="V147" i="9" s="1"/>
  <c r="L147" i="9"/>
  <c r="O147" i="9"/>
  <c r="R147" i="9"/>
  <c r="A148" i="9"/>
  <c r="H148" i="9"/>
  <c r="J148" i="9"/>
  <c r="V148" i="9"/>
  <c r="E149" i="9"/>
  <c r="H149" i="9"/>
  <c r="A150" i="9"/>
  <c r="H150" i="9"/>
  <c r="L150" i="9"/>
  <c r="I150" i="9"/>
  <c r="T150" i="9" s="1"/>
  <c r="J150" i="9"/>
  <c r="O150" i="9" s="1"/>
  <c r="K150" i="9"/>
  <c r="K149" i="9"/>
  <c r="K145" i="9"/>
  <c r="R150" i="9"/>
  <c r="A151" i="9"/>
  <c r="H151" i="9"/>
  <c r="I151" i="9"/>
  <c r="J151" i="9"/>
  <c r="K151" i="9"/>
  <c r="R151" i="9"/>
  <c r="A152" i="9"/>
  <c r="H152" i="9"/>
  <c r="L152" i="9" s="1"/>
  <c r="I152" i="9"/>
  <c r="J152" i="9"/>
  <c r="K152" i="9"/>
  <c r="T152" i="9"/>
  <c r="A153" i="9"/>
  <c r="H153" i="9"/>
  <c r="I153" i="9"/>
  <c r="J153" i="9"/>
  <c r="K153" i="9"/>
  <c r="L153" i="9"/>
  <c r="R153" i="9"/>
  <c r="A154" i="9"/>
  <c r="H154" i="9"/>
  <c r="L154" i="9" s="1"/>
  <c r="I154" i="9"/>
  <c r="J154" i="9"/>
  <c r="N154" i="9"/>
  <c r="V154" i="9"/>
  <c r="K154" i="9"/>
  <c r="O154" i="9"/>
  <c r="R154" i="9"/>
  <c r="T154" i="9"/>
  <c r="A155" i="9"/>
  <c r="H155" i="9"/>
  <c r="I155" i="9"/>
  <c r="N155" i="9" s="1"/>
  <c r="J155" i="9"/>
  <c r="O155" i="9" s="1"/>
  <c r="K155" i="9"/>
  <c r="L155" i="9"/>
  <c r="M155" i="9"/>
  <c r="R155" i="9"/>
  <c r="A156" i="9"/>
  <c r="H156" i="9"/>
  <c r="I156" i="9"/>
  <c r="N156" i="9" s="1"/>
  <c r="J156" i="9"/>
  <c r="V156" i="9" s="1"/>
  <c r="K156" i="9"/>
  <c r="O156" i="9"/>
  <c r="T156" i="9"/>
  <c r="H157" i="9"/>
  <c r="E158" i="9"/>
  <c r="G158" i="9"/>
  <c r="H158" i="9"/>
  <c r="K159" i="9"/>
  <c r="K158" i="9"/>
  <c r="Q158" i="9"/>
  <c r="S158" i="9"/>
  <c r="U158" i="9"/>
  <c r="A159" i="9"/>
  <c r="H159" i="9"/>
  <c r="I159" i="9"/>
  <c r="N159" i="9" s="1"/>
  <c r="N158" i="9" s="1"/>
  <c r="J159" i="9"/>
  <c r="J158" i="9" s="1"/>
  <c r="A160" i="9"/>
  <c r="H160" i="9"/>
  <c r="I160" i="9"/>
  <c r="J160" i="9"/>
  <c r="K160" i="9"/>
  <c r="O160" i="9" s="1"/>
  <c r="V160" i="9"/>
  <c r="A161" i="9"/>
  <c r="H161" i="9"/>
  <c r="A162" i="9"/>
  <c r="H162" i="9"/>
  <c r="R162" i="9" s="1"/>
  <c r="I162" i="9"/>
  <c r="J162" i="9"/>
  <c r="K162" i="9"/>
  <c r="L162" i="9"/>
  <c r="A163" i="9"/>
  <c r="H163" i="9"/>
  <c r="L163" i="9" s="1"/>
  <c r="I163" i="9"/>
  <c r="J163" i="9"/>
  <c r="N163" i="9"/>
  <c r="K163" i="9"/>
  <c r="R163" i="9"/>
  <c r="T163" i="9"/>
  <c r="A164" i="9"/>
  <c r="H164" i="9"/>
  <c r="I164" i="9"/>
  <c r="N164" i="9" s="1"/>
  <c r="J164" i="9"/>
  <c r="K164" i="9"/>
  <c r="L164" i="9"/>
  <c r="M164" i="9"/>
  <c r="O164" i="9"/>
  <c r="R164" i="9"/>
  <c r="V164" i="9"/>
  <c r="A165" i="9"/>
  <c r="H165" i="9"/>
  <c r="L165" i="9" s="1"/>
  <c r="I165" i="9"/>
  <c r="T165" i="9" s="1"/>
  <c r="J165" i="9"/>
  <c r="K165" i="9"/>
  <c r="O165" i="9"/>
  <c r="V165" i="9"/>
  <c r="A166" i="9"/>
  <c r="H166" i="9"/>
  <c r="R166" i="9" s="1"/>
  <c r="L166" i="9"/>
  <c r="I166" i="9"/>
  <c r="T166" i="9" s="1"/>
  <c r="J166" i="9"/>
  <c r="K166" i="9"/>
  <c r="N166" i="9"/>
  <c r="O166" i="9"/>
  <c r="V166" i="9"/>
  <c r="A167" i="9"/>
  <c r="H167" i="9"/>
  <c r="L167" i="9"/>
  <c r="I167" i="9"/>
  <c r="N167" i="9" s="1"/>
  <c r="J167" i="9"/>
  <c r="O167" i="9" s="1"/>
  <c r="K167" i="9"/>
  <c r="R167" i="9"/>
  <c r="T167" i="9"/>
  <c r="A168" i="9"/>
  <c r="H168" i="9"/>
  <c r="I168" i="9"/>
  <c r="J168" i="9"/>
  <c r="N168" i="9" s="1"/>
  <c r="K168" i="9"/>
  <c r="R168" i="9"/>
  <c r="T168" i="9"/>
  <c r="A169" i="9"/>
  <c r="H169" i="9"/>
  <c r="R169" i="9" s="1"/>
  <c r="I169" i="9"/>
  <c r="J169" i="9"/>
  <c r="K169" i="9"/>
  <c r="N169" i="9"/>
  <c r="T169" i="9"/>
  <c r="V169" i="9"/>
  <c r="F1" i="10"/>
  <c r="G1" i="10"/>
  <c r="H1" i="10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/>
  <c r="AK17" i="10" s="1"/>
  <c r="BQ9" i="10"/>
  <c r="BI9" i="10"/>
  <c r="CD9" i="10"/>
  <c r="N139" i="9"/>
  <c r="BR9" i="10"/>
  <c r="BJ9" i="10"/>
  <c r="BB9" i="10"/>
  <c r="CC9" i="10"/>
  <c r="BS9" i="10"/>
  <c r="CG9" i="10"/>
  <c r="O162" i="9"/>
  <c r="V162" i="9"/>
  <c r="O159" i="9"/>
  <c r="O158" i="9" s="1"/>
  <c r="V159" i="9"/>
  <c r="CH9" i="10"/>
  <c r="I158" i="9"/>
  <c r="L151" i="9"/>
  <c r="M151" i="9"/>
  <c r="E145" i="9"/>
  <c r="V167" i="9"/>
  <c r="L156" i="9"/>
  <c r="R156" i="9"/>
  <c r="N148" i="9"/>
  <c r="T148" i="9"/>
  <c r="N165" i="9"/>
  <c r="V150" i="9"/>
  <c r="R165" i="9"/>
  <c r="I149" i="9"/>
  <c r="L168" i="9"/>
  <c r="M168" i="9"/>
  <c r="Q137" i="9"/>
  <c r="T126" i="9"/>
  <c r="N126" i="9"/>
  <c r="N123" i="9"/>
  <c r="T120" i="9"/>
  <c r="N120" i="9"/>
  <c r="M115" i="9"/>
  <c r="L115" i="9"/>
  <c r="L99" i="9"/>
  <c r="R99" i="9"/>
  <c r="T90" i="9"/>
  <c r="N90" i="9"/>
  <c r="R66" i="9"/>
  <c r="M65" i="9"/>
  <c r="O55" i="9"/>
  <c r="K54" i="9"/>
  <c r="K36" i="9"/>
  <c r="V25" i="9"/>
  <c r="O25" i="9"/>
  <c r="J20" i="9"/>
  <c r="O14" i="9"/>
  <c r="M134" i="9"/>
  <c r="L134" i="9"/>
  <c r="N133" i="9"/>
  <c r="M123" i="9"/>
  <c r="N119" i="9"/>
  <c r="O119" i="9"/>
  <c r="T94" i="9"/>
  <c r="N94" i="9"/>
  <c r="T91" i="9"/>
  <c r="N91" i="9"/>
  <c r="J59" i="9"/>
  <c r="J53" i="9"/>
  <c r="O36" i="9"/>
  <c r="O28" i="9"/>
  <c r="N21" i="9"/>
  <c r="O20" i="9"/>
  <c r="V21" i="9"/>
  <c r="N17" i="9"/>
  <c r="N15" i="9"/>
  <c r="K33" i="9"/>
  <c r="M166" i="9"/>
  <c r="M144" i="9"/>
  <c r="J138" i="9"/>
  <c r="O135" i="9"/>
  <c r="T134" i="9"/>
  <c r="V129" i="9"/>
  <c r="L123" i="9"/>
  <c r="J117" i="9"/>
  <c r="O117" i="9" s="1"/>
  <c r="R115" i="9"/>
  <c r="M112" i="9"/>
  <c r="N95" i="9"/>
  <c r="T95" i="9"/>
  <c r="N88" i="9"/>
  <c r="I86" i="9"/>
  <c r="T87" i="9"/>
  <c r="R86" i="9"/>
  <c r="L85" i="9"/>
  <c r="R85" i="9"/>
  <c r="T78" i="9"/>
  <c r="M75" i="9"/>
  <c r="N70" i="9"/>
  <c r="R69" i="9"/>
  <c r="G62" i="9"/>
  <c r="L62" i="9" s="1"/>
  <c r="L43" i="9"/>
  <c r="R43" i="9"/>
  <c r="M43" i="9"/>
  <c r="L39" i="9"/>
  <c r="R39" i="9"/>
  <c r="R36" i="9"/>
  <c r="O24" i="9"/>
  <c r="V17" i="9"/>
  <c r="V15" i="9"/>
  <c r="L139" i="9"/>
  <c r="N135" i="9"/>
  <c r="R134" i="9"/>
  <c r="V133" i="9"/>
  <c r="J131" i="9"/>
  <c r="O131" i="9"/>
  <c r="N128" i="9"/>
  <c r="V119" i="9"/>
  <c r="O110" i="9"/>
  <c r="N107" i="9"/>
  <c r="K101" i="9"/>
  <c r="O103" i="9"/>
  <c r="O102" i="9"/>
  <c r="V88" i="9"/>
  <c r="L86" i="9"/>
  <c r="T83" i="9"/>
  <c r="N83" i="9"/>
  <c r="O73" i="9"/>
  <c r="T65" i="9"/>
  <c r="G52" i="9"/>
  <c r="V46" i="9"/>
  <c r="V45" i="9"/>
  <c r="O45" i="9"/>
  <c r="R31" i="9"/>
  <c r="N30" i="9"/>
  <c r="I29" i="9"/>
  <c r="N29" i="9" s="1"/>
  <c r="L28" i="9"/>
  <c r="M28" i="9"/>
  <c r="N20" i="9"/>
  <c r="O148" i="9"/>
  <c r="I131" i="9"/>
  <c r="N115" i="9"/>
  <c r="L110" i="9"/>
  <c r="M110" i="9"/>
  <c r="M69" i="9"/>
  <c r="O68" i="9"/>
  <c r="U62" i="9"/>
  <c r="T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M132" i="9"/>
  <c r="L132" i="9"/>
  <c r="R126" i="9"/>
  <c r="O124" i="9"/>
  <c r="V122" i="9"/>
  <c r="O122" i="9"/>
  <c r="R120" i="9"/>
  <c r="L107" i="9"/>
  <c r="R107" i="9"/>
  <c r="M104" i="9"/>
  <c r="N79" i="9"/>
  <c r="V79" i="9"/>
  <c r="L73" i="9"/>
  <c r="M73" i="9"/>
  <c r="S62" i="9"/>
  <c r="O59" i="9"/>
  <c r="N60" i="9"/>
  <c r="O60" i="9"/>
  <c r="N27" i="9"/>
  <c r="O15" i="9"/>
  <c r="R152" i="9"/>
  <c r="O125" i="9"/>
  <c r="N122" i="9"/>
  <c r="M108" i="9"/>
  <c r="R108" i="9"/>
  <c r="L108" i="9"/>
  <c r="L105" i="9"/>
  <c r="R105" i="9"/>
  <c r="L104" i="9"/>
  <c r="N102" i="9"/>
  <c r="O97" i="9"/>
  <c r="M94" i="9"/>
  <c r="R93" i="9"/>
  <c r="N71" i="9"/>
  <c r="Q62" i="9"/>
  <c r="R62" i="9" s="1"/>
  <c r="N59" i="9"/>
  <c r="S53" i="9"/>
  <c r="S52" i="9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O63" i="9" s="1"/>
  <c r="K86" i="9"/>
  <c r="V56" i="9"/>
  <c r="O56" i="9"/>
  <c r="Q52" i="9"/>
  <c r="R52" i="9" s="1"/>
  <c r="M42" i="9"/>
  <c r="I33" i="9"/>
  <c r="N33" i="9"/>
  <c r="O21" i="9"/>
  <c r="T122" i="9"/>
  <c r="M102" i="9"/>
  <c r="L100" i="9"/>
  <c r="M95" i="9"/>
  <c r="R94" i="9"/>
  <c r="O86" i="9"/>
  <c r="N80" i="9"/>
  <c r="L78" i="9"/>
  <c r="N73" i="9"/>
  <c r="L72" i="9"/>
  <c r="M71" i="9"/>
  <c r="M49" i="9"/>
  <c r="N46" i="9"/>
  <c r="O43" i="9"/>
  <c r="L33" i="9"/>
  <c r="V27" i="9"/>
  <c r="M20" i="9"/>
  <c r="M15" i="9"/>
  <c r="I14" i="9"/>
  <c r="M14" i="9"/>
  <c r="O99" i="9"/>
  <c r="O85" i="9"/>
  <c r="O77" i="9"/>
  <c r="N43" i="9"/>
  <c r="J42" i="9"/>
  <c r="O42" i="9"/>
  <c r="N41" i="9"/>
  <c r="R29" i="9"/>
  <c r="O128" i="9"/>
  <c r="M127" i="9"/>
  <c r="R50" i="9"/>
  <c r="T47" i="9"/>
  <c r="V44" i="9"/>
  <c r="L36" i="9"/>
  <c r="V16" i="9"/>
  <c r="M59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85" i="9"/>
  <c r="M83" i="9"/>
  <c r="M81" i="9"/>
  <c r="M79" i="9"/>
  <c r="M77" i="9"/>
  <c r="M70" i="9"/>
  <c r="M68" i="9"/>
  <c r="M66" i="9"/>
  <c r="M64" i="9"/>
  <c r="M61" i="9"/>
  <c r="M148" i="9"/>
  <c r="M141" i="9"/>
  <c r="M139" i="9"/>
  <c r="M135" i="9"/>
  <c r="BO9" i="10"/>
  <c r="BP9" i="10"/>
  <c r="N117" i="9"/>
  <c r="M33" i="9"/>
  <c r="N86" i="9"/>
  <c r="M86" i="9"/>
  <c r="L12" i="9"/>
  <c r="J35" i="9"/>
  <c r="N42" i="9"/>
  <c r="N14" i="9"/>
  <c r="I13" i="9"/>
  <c r="K53" i="9"/>
  <c r="O54" i="9"/>
  <c r="N131" i="9"/>
  <c r="M131" i="9"/>
  <c r="O53" i="9"/>
  <c r="M149" i="9"/>
  <c r="M142" i="9"/>
  <c r="BM9" i="10"/>
  <c r="CM9" i="10"/>
  <c r="BZ9" i="10"/>
  <c r="AA179" i="10"/>
  <c r="AA182" i="10"/>
  <c r="F2" i="10"/>
  <c r="F5" i="10"/>
  <c r="F6" i="10" s="1"/>
  <c r="CL9" i="10"/>
  <c r="BY9" i="10"/>
  <c r="BL9" i="10"/>
  <c r="BX9" i="10"/>
  <c r="AK9" i="10"/>
  <c r="AP6" i="10"/>
  <c r="BB6" i="10"/>
  <c r="BS179" i="10"/>
  <c r="BS182" i="10"/>
  <c r="BF6" i="10"/>
  <c r="CN9" i="10"/>
  <c r="O179" i="10"/>
  <c r="O182" i="10"/>
  <c r="AS179" i="10"/>
  <c r="AS182" i="10"/>
  <c r="CD179" i="10"/>
  <c r="CD182" i="10"/>
  <c r="BK9" i="10"/>
  <c r="BC6" i="10"/>
  <c r="CK9" i="10"/>
  <c r="BH6" i="10"/>
  <c r="AC179" i="10"/>
  <c r="AC182" i="10"/>
  <c r="BD6" i="10"/>
  <c r="M13" i="9"/>
  <c r="AT182" i="10"/>
  <c r="BW179" i="10"/>
  <c r="BW182" i="10" s="1"/>
  <c r="DO177" i="10"/>
  <c r="DO182" i="10"/>
  <c r="CI6" i="10"/>
  <c r="AB16" i="10"/>
  <c r="BP6" i="10"/>
  <c r="BG6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BU6" i="10"/>
  <c r="BV6" i="10"/>
  <c r="BJ6" i="10"/>
  <c r="BW6" i="10"/>
  <c r="BI6" i="10"/>
  <c r="BM179" i="10"/>
  <c r="BM182" i="10" s="1"/>
  <c r="BJ179" i="10"/>
  <c r="BJ182" i="10" s="1"/>
  <c r="BH179" i="10"/>
  <c r="BH182" i="10" s="1"/>
  <c r="BF179" i="10"/>
  <c r="BF182" i="10" s="1"/>
  <c r="CC179" i="10"/>
  <c r="CC182" i="10" s="1"/>
  <c r="BL6" i="10"/>
  <c r="BN9" i="10"/>
  <c r="BA9" i="10"/>
  <c r="CQ9" i="10"/>
  <c r="CS9" i="10"/>
  <c r="CR9" i="10"/>
  <c r="CP9" i="10"/>
  <c r="CK179" i="10"/>
  <c r="CK182" i="10"/>
  <c r="BM6" i="10"/>
  <c r="BZ6" i="10"/>
  <c r="CM6" i="10"/>
  <c r="BY6" i="10"/>
  <c r="CL6" i="10"/>
  <c r="BK6" i="10"/>
  <c r="BX6" i="10"/>
  <c r="CK6" i="10"/>
  <c r="BZ179" i="10"/>
  <c r="BZ182" i="10" s="1"/>
  <c r="AK6" i="10"/>
  <c r="CN6" i="10"/>
  <c r="BN6" i="10"/>
  <c r="BA6" i="10"/>
  <c r="CQ6" i="10"/>
  <c r="BT6" i="10"/>
  <c r="CA6" i="10"/>
  <c r="CS6" i="10"/>
  <c r="CR6" i="10"/>
  <c r="CB181" i="10"/>
  <c r="BO181" i="10"/>
  <c r="AL24" i="10"/>
  <c r="AL23" i="10"/>
  <c r="AL22" i="10" s="1"/>
  <c r="AN25" i="10"/>
  <c r="CO25" i="10" s="1"/>
  <c r="CO6" i="10" s="1"/>
  <c r="AM24" i="10"/>
  <c r="CP25" i="10"/>
  <c r="CP6" i="10" s="1"/>
  <c r="H196" i="29" l="1"/>
  <c r="M196" i="29" s="1"/>
  <c r="M197" i="29"/>
  <c r="M53" i="29"/>
  <c r="H52" i="29"/>
  <c r="M35" i="29"/>
  <c r="H34" i="29"/>
  <c r="M34" i="29" s="1"/>
  <c r="H13" i="29"/>
  <c r="M157" i="29"/>
  <c r="H156" i="29"/>
  <c r="M205" i="29"/>
  <c r="H204" i="29"/>
  <c r="M204" i="29" s="1"/>
  <c r="M178" i="29"/>
  <c r="H171" i="29"/>
  <c r="M171" i="29" s="1"/>
  <c r="M214" i="29"/>
  <c r="H212" i="29"/>
  <c r="M212" i="29" s="1"/>
  <c r="H61" i="29"/>
  <c r="M61" i="29" s="1"/>
  <c r="H221" i="29"/>
  <c r="M221" i="29" s="1"/>
  <c r="M223" i="29"/>
  <c r="AL187" i="10"/>
  <c r="CN1" i="10"/>
  <c r="CP1" i="10" s="1"/>
  <c r="CQ1" i="10" s="1"/>
  <c r="CR1" i="10" s="1"/>
  <c r="CS1" i="10" s="1"/>
  <c r="CO1" i="10"/>
  <c r="AG187" i="10"/>
  <c r="AO17" i="10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AL17" i="10"/>
  <c r="M138" i="9"/>
  <c r="N138" i="9"/>
  <c r="AN6" i="10"/>
  <c r="DD25" i="10"/>
  <c r="CU25" i="10"/>
  <c r="L52" i="9"/>
  <c r="L169" i="9"/>
  <c r="T164" i="9"/>
  <c r="R160" i="9"/>
  <c r="M160" i="9"/>
  <c r="L160" i="9"/>
  <c r="L159" i="9"/>
  <c r="L158" i="9" s="1"/>
  <c r="R159" i="9"/>
  <c r="N151" i="9"/>
  <c r="L148" i="9"/>
  <c r="R148" i="9"/>
  <c r="M147" i="9"/>
  <c r="S137" i="9"/>
  <c r="O139" i="9"/>
  <c r="K138" i="9"/>
  <c r="N134" i="9"/>
  <c r="L129" i="9"/>
  <c r="R129" i="9"/>
  <c r="R124" i="9"/>
  <c r="K114" i="9"/>
  <c r="O115" i="9"/>
  <c r="L114" i="9"/>
  <c r="O107" i="9"/>
  <c r="V107" i="9"/>
  <c r="T106" i="9"/>
  <c r="V102" i="9"/>
  <c r="J101" i="9"/>
  <c r="N84" i="9"/>
  <c r="V84" i="9"/>
  <c r="V78" i="9"/>
  <c r="O78" i="9"/>
  <c r="E62" i="9"/>
  <c r="E52" i="9" s="1"/>
  <c r="I63" i="9"/>
  <c r="N64" i="9"/>
  <c r="L59" i="9"/>
  <c r="R59" i="9"/>
  <c r="U53" i="9"/>
  <c r="U52" i="9" s="1"/>
  <c r="M36" i="9"/>
  <c r="I35" i="9"/>
  <c r="E35" i="9"/>
  <c r="O32" i="9"/>
  <c r="V32" i="9"/>
  <c r="L26" i="9"/>
  <c r="M26" i="9"/>
  <c r="T23" i="9"/>
  <c r="N23" i="9"/>
  <c r="M22" i="9"/>
  <c r="S13" i="9"/>
  <c r="S12" i="9" s="1"/>
  <c r="S11" i="9" s="1"/>
  <c r="S171" i="9" s="1"/>
  <c r="BZ195" i="10"/>
  <c r="AH187" i="10"/>
  <c r="AH194" i="10" s="1"/>
  <c r="AH21" i="10"/>
  <c r="AH176" i="10" s="1"/>
  <c r="AH179" i="10" s="1"/>
  <c r="AH182" i="10" s="1"/>
  <c r="AZ187" i="10"/>
  <c r="AY187" i="10"/>
  <c r="AY194" i="10" s="1"/>
  <c r="AY21" i="10"/>
  <c r="AY176" i="10" s="1"/>
  <c r="AY179" i="10" s="1"/>
  <c r="AY182" i="10" s="1"/>
  <c r="CK195" i="10"/>
  <c r="O152" i="9"/>
  <c r="N152" i="9"/>
  <c r="R125" i="9"/>
  <c r="L125" i="9"/>
  <c r="N98" i="9"/>
  <c r="I97" i="9"/>
  <c r="L83" i="9"/>
  <c r="R83" i="9"/>
  <c r="V69" i="9"/>
  <c r="O69" i="9"/>
  <c r="O67" i="9"/>
  <c r="V67" i="9"/>
  <c r="N57" i="9"/>
  <c r="T57" i="9"/>
  <c r="L47" i="9"/>
  <c r="M47" i="9"/>
  <c r="R47" i="9"/>
  <c r="T45" i="9"/>
  <c r="N45" i="9"/>
  <c r="R42" i="9"/>
  <c r="L42" i="9"/>
  <c r="L40" i="9"/>
  <c r="M40" i="9"/>
  <c r="BX187" i="10"/>
  <c r="BX194" i="10" s="1"/>
  <c r="BX21" i="10"/>
  <c r="BX176" i="10" s="1"/>
  <c r="BX179" i="10" s="1"/>
  <c r="BX182" i="10" s="1"/>
  <c r="AU187" i="10"/>
  <c r="AR21" i="10"/>
  <c r="AR176" i="10" s="1"/>
  <c r="AR179" i="10" s="1"/>
  <c r="AR182" i="10" s="1"/>
  <c r="AR187" i="10"/>
  <c r="AR194" i="10" s="1"/>
  <c r="AR195" i="10" s="1"/>
  <c r="AQ187" i="10"/>
  <c r="BO187" i="10"/>
  <c r="CB187" i="10"/>
  <c r="CT25" i="10"/>
  <c r="N150" i="9"/>
  <c r="J149" i="9"/>
  <c r="T159" i="9"/>
  <c r="O169" i="9"/>
  <c r="V163" i="9"/>
  <c r="O163" i="9"/>
  <c r="M162" i="9"/>
  <c r="N162" i="9"/>
  <c r="T162" i="9"/>
  <c r="V155" i="9"/>
  <c r="V153" i="9"/>
  <c r="O153" i="9"/>
  <c r="V152" i="9"/>
  <c r="J143" i="9"/>
  <c r="O144" i="9"/>
  <c r="L130" i="9"/>
  <c r="R130" i="9"/>
  <c r="O126" i="9"/>
  <c r="L121" i="9"/>
  <c r="M121" i="9"/>
  <c r="O112" i="9"/>
  <c r="N112" i="9"/>
  <c r="M106" i="9"/>
  <c r="L102" i="9"/>
  <c r="R102" i="9"/>
  <c r="N100" i="9"/>
  <c r="M100" i="9"/>
  <c r="T100" i="9"/>
  <c r="T99" i="9"/>
  <c r="M98" i="9"/>
  <c r="O95" i="9"/>
  <c r="L89" i="9"/>
  <c r="R89" i="9"/>
  <c r="L82" i="9"/>
  <c r="M82" i="9"/>
  <c r="O81" i="9"/>
  <c r="V81" i="9"/>
  <c r="N81" i="9"/>
  <c r="O80" i="9"/>
  <c r="N78" i="9"/>
  <c r="R75" i="9"/>
  <c r="O71" i="9"/>
  <c r="N69" i="9"/>
  <c r="N67" i="9"/>
  <c r="O66" i="9"/>
  <c r="T64" i="9"/>
  <c r="V61" i="9"/>
  <c r="N61" i="9"/>
  <c r="O61" i="9"/>
  <c r="M57" i="9"/>
  <c r="L54" i="9"/>
  <c r="I54" i="9"/>
  <c r="T55" i="9"/>
  <c r="M55" i="9"/>
  <c r="O49" i="9"/>
  <c r="V49" i="9"/>
  <c r="O48" i="9"/>
  <c r="O47" i="9"/>
  <c r="K35" i="9"/>
  <c r="O35" i="9" s="1"/>
  <c r="M45" i="9"/>
  <c r="R26" i="9"/>
  <c r="L24" i="9"/>
  <c r="M24" i="9"/>
  <c r="R24" i="9"/>
  <c r="O22" i="9"/>
  <c r="M17" i="9"/>
  <c r="J13" i="9"/>
  <c r="U13" i="9"/>
  <c r="U12" i="9" s="1"/>
  <c r="R14" i="9"/>
  <c r="Q13" i="9"/>
  <c r="E13" i="9"/>
  <c r="E12" i="9" s="1"/>
  <c r="E11" i="9" s="1"/>
  <c r="E171" i="9" s="1"/>
  <c r="AP187" i="10"/>
  <c r="AP194" i="10" s="1"/>
  <c r="AP21" i="10"/>
  <c r="AP176" i="10" s="1"/>
  <c r="AP179" i="10" s="1"/>
  <c r="AP182" i="10" s="1"/>
  <c r="AX187" i="10"/>
  <c r="AX194" i="10" s="1"/>
  <c r="AX195" i="10" s="1"/>
  <c r="AX21" i="10"/>
  <c r="AX176" i="10" s="1"/>
  <c r="AX179" i="10" s="1"/>
  <c r="AX182" i="10" s="1"/>
  <c r="BV187" i="10"/>
  <c r="BV194" i="10" s="1"/>
  <c r="AV23" i="10"/>
  <c r="AV22" i="10" s="1"/>
  <c r="V168" i="9"/>
  <c r="O168" i="9"/>
  <c r="N160" i="9"/>
  <c r="T160" i="9"/>
  <c r="T155" i="9"/>
  <c r="T153" i="9"/>
  <c r="M153" i="9"/>
  <c r="N153" i="9"/>
  <c r="V151" i="9"/>
  <c r="O151" i="9"/>
  <c r="T147" i="9"/>
  <c r="I146" i="9"/>
  <c r="N147" i="9"/>
  <c r="U137" i="9"/>
  <c r="G142" i="9"/>
  <c r="L142" i="9" s="1"/>
  <c r="L143" i="9"/>
  <c r="E137" i="9"/>
  <c r="O134" i="9"/>
  <c r="V134" i="9"/>
  <c r="T116" i="9"/>
  <c r="N116" i="9"/>
  <c r="N109" i="9"/>
  <c r="T109" i="9"/>
  <c r="L96" i="9"/>
  <c r="M96" i="9"/>
  <c r="L91" i="9"/>
  <c r="R91" i="9"/>
  <c r="L46" i="9"/>
  <c r="R46" i="9"/>
  <c r="O44" i="9"/>
  <c r="N44" i="9"/>
  <c r="O41" i="9"/>
  <c r="V41" i="9"/>
  <c r="T39" i="9"/>
  <c r="N39" i="9"/>
  <c r="O19" i="9"/>
  <c r="K18" i="9"/>
  <c r="T16" i="9"/>
  <c r="N16" i="9"/>
  <c r="CP36" i="10"/>
  <c r="CT36" i="10"/>
  <c r="DD36" i="10"/>
  <c r="CO36" i="10"/>
  <c r="AW187" i="10"/>
  <c r="G21" i="10"/>
  <c r="G176" i="10" s="1"/>
  <c r="G179" i="10" s="1"/>
  <c r="G187" i="10"/>
  <c r="G194" i="10" s="1"/>
  <c r="G195" i="10" s="1"/>
  <c r="BF195" i="10"/>
  <c r="CC195" i="10"/>
  <c r="BN44" i="10"/>
  <c r="DH45" i="10"/>
  <c r="CR45" i="10"/>
  <c r="CR44" i="10" s="1"/>
  <c r="DH138" i="10"/>
  <c r="BN135" i="10"/>
  <c r="CR138" i="10"/>
  <c r="DH26" i="10"/>
  <c r="BN24" i="10"/>
  <c r="CQ26" i="10"/>
  <c r="CU26" i="10"/>
  <c r="DL125" i="10"/>
  <c r="CS125" i="10"/>
  <c r="CS123" i="10" s="1"/>
  <c r="BD18" i="27"/>
  <c r="AU21" i="27"/>
  <c r="BU21" i="10"/>
  <c r="BU176" i="10" s="1"/>
  <c r="BU179" i="10" s="1"/>
  <c r="BU182" i="10" s="1"/>
  <c r="M21" i="10"/>
  <c r="M176" i="10" s="1"/>
  <c r="M179" i="10" s="1"/>
  <c r="M182" i="10" s="1"/>
  <c r="CN123" i="10"/>
  <c r="DD49" i="10"/>
  <c r="CO49" i="10"/>
  <c r="CU49" i="10"/>
  <c r="CT49" i="10"/>
  <c r="DA72" i="10"/>
  <c r="DA31" i="10"/>
  <c r="DL68" i="10"/>
  <c r="CN67" i="10"/>
  <c r="CB70" i="10"/>
  <c r="CB60" i="10" s="1"/>
  <c r="CB188" i="10" s="1"/>
  <c r="CQ98" i="10"/>
  <c r="AM98" i="10"/>
  <c r="DF98" i="10"/>
  <c r="CT98" i="10"/>
  <c r="DH140" i="10"/>
  <c r="BN139" i="10"/>
  <c r="CR140" i="10"/>
  <c r="DH83" i="10"/>
  <c r="CR83" i="10"/>
  <c r="CU83" i="10"/>
  <c r="CQ83" i="10"/>
  <c r="CQ138" i="10"/>
  <c r="AM138" i="10"/>
  <c r="DF126" i="10"/>
  <c r="CT126" i="10"/>
  <c r="BA123" i="10"/>
  <c r="CO126" i="10"/>
  <c r="CP126" i="10"/>
  <c r="AM126" i="10"/>
  <c r="AM140" i="10"/>
  <c r="AM139" i="10" s="1"/>
  <c r="BA139" i="10"/>
  <c r="DF140" i="10"/>
  <c r="CJ70" i="10"/>
  <c r="Q187" i="10"/>
  <c r="Q194" i="10" s="1"/>
  <c r="Q21" i="10"/>
  <c r="Q176" i="10" s="1"/>
  <c r="Q179" i="10" s="1"/>
  <c r="Q182" i="10" s="1"/>
  <c r="Y187" i="10"/>
  <c r="K187" i="10"/>
  <c r="K194" i="10" s="1"/>
  <c r="K21" i="10"/>
  <c r="K176" i="10" s="1"/>
  <c r="K179" i="10" s="1"/>
  <c r="K182" i="10" s="1"/>
  <c r="W187" i="10"/>
  <c r="W194" i="10" s="1"/>
  <c r="W21" i="10"/>
  <c r="W176" i="10" s="1"/>
  <c r="W179" i="10" s="1"/>
  <c r="W182" i="10" s="1"/>
  <c r="AK27" i="10"/>
  <c r="AF24" i="10"/>
  <c r="AF23" i="10" s="1"/>
  <c r="AK29" i="10"/>
  <c r="AE28" i="10"/>
  <c r="AE23" i="10" s="1"/>
  <c r="DD35" i="10"/>
  <c r="CP35" i="10"/>
  <c r="DJ55" i="10"/>
  <c r="CS55" i="10"/>
  <c r="CR55" i="10"/>
  <c r="CA43" i="10"/>
  <c r="CL187" i="10"/>
  <c r="AE189" i="10"/>
  <c r="AE135" i="10"/>
  <c r="DD161" i="10"/>
  <c r="CO161" i="10"/>
  <c r="CP161" i="10"/>
  <c r="CU161" i="10"/>
  <c r="J146" i="9"/>
  <c r="O130" i="9"/>
  <c r="V126" i="9"/>
  <c r="V121" i="9"/>
  <c r="V120" i="9"/>
  <c r="T118" i="9"/>
  <c r="V96" i="9"/>
  <c r="V95" i="9"/>
  <c r="V94" i="9"/>
  <c r="O89" i="9"/>
  <c r="T76" i="9"/>
  <c r="O50" i="9"/>
  <c r="V40" i="9"/>
  <c r="L38" i="9"/>
  <c r="N24" i="9"/>
  <c r="L22" i="9"/>
  <c r="R17" i="9"/>
  <c r="CU79" i="10"/>
  <c r="CO79" i="10"/>
  <c r="BS194" i="10"/>
  <c r="BS195" i="10" s="1"/>
  <c r="DD40" i="10"/>
  <c r="CP40" i="10"/>
  <c r="CT40" i="10"/>
  <c r="CX105" i="10"/>
  <c r="CX120" i="10"/>
  <c r="CX129" i="10"/>
  <c r="CX101" i="10"/>
  <c r="CX118" i="10"/>
  <c r="CX108" i="10"/>
  <c r="CX123" i="10"/>
  <c r="BK60" i="10"/>
  <c r="CX79" i="10"/>
  <c r="CY71" i="10" s="1"/>
  <c r="CX82" i="10"/>
  <c r="CX114" i="10"/>
  <c r="CX128" i="10"/>
  <c r="CX28" i="10"/>
  <c r="CX24" i="10"/>
  <c r="BK22" i="10"/>
  <c r="CX37" i="10"/>
  <c r="DJ72" i="10"/>
  <c r="CA71" i="10"/>
  <c r="CS72" i="10"/>
  <c r="CN82" i="10"/>
  <c r="DL83" i="10"/>
  <c r="CS83" i="10"/>
  <c r="CQ84" i="10"/>
  <c r="AM84" i="10"/>
  <c r="DF84" i="10"/>
  <c r="BA82" i="10"/>
  <c r="CQ103" i="10"/>
  <c r="DH103" i="10"/>
  <c r="CR103" i="10"/>
  <c r="CR101" i="10" s="1"/>
  <c r="BN101" i="10"/>
  <c r="CP142" i="10"/>
  <c r="CO142" i="10"/>
  <c r="CT142" i="10"/>
  <c r="AM142" i="10"/>
  <c r="CQ142" i="10"/>
  <c r="CN139" i="10"/>
  <c r="DL140" i="10"/>
  <c r="DH121" i="10"/>
  <c r="CQ121" i="10"/>
  <c r="BN120" i="10"/>
  <c r="DH74" i="10"/>
  <c r="CR74" i="10"/>
  <c r="CU74" i="10"/>
  <c r="CQ74" i="10"/>
  <c r="BN71" i="10"/>
  <c r="CQ113" i="10"/>
  <c r="CQ108" i="10" s="1"/>
  <c r="DF113" i="10"/>
  <c r="BA108" i="10"/>
  <c r="DJ89" i="10"/>
  <c r="CS89" i="10"/>
  <c r="DF35" i="10"/>
  <c r="CQ35" i="10"/>
  <c r="CQ30" i="10" s="1"/>
  <c r="CT35" i="10"/>
  <c r="BA30" i="10"/>
  <c r="AM35" i="10"/>
  <c r="AM30" i="10" s="1"/>
  <c r="AM23" i="10" s="1"/>
  <c r="CO98" i="10"/>
  <c r="CU98" i="10"/>
  <c r="DD98" i="10"/>
  <c r="CP98" i="10"/>
  <c r="DD119" i="10"/>
  <c r="CP119" i="10"/>
  <c r="CP118" i="10" s="1"/>
  <c r="AN118" i="10"/>
  <c r="CO119" i="10"/>
  <c r="T151" i="9"/>
  <c r="V127" i="9"/>
  <c r="N118" i="9"/>
  <c r="T93" i="9"/>
  <c r="V71" i="9"/>
  <c r="V38" i="9"/>
  <c r="V22" i="9"/>
  <c r="CV138" i="10"/>
  <c r="BA189" i="10"/>
  <c r="BN189" i="10"/>
  <c r="BN82" i="10"/>
  <c r="CR26" i="10"/>
  <c r="CQ140" i="10"/>
  <c r="CQ117" i="10"/>
  <c r="CQ114" i="10" s="1"/>
  <c r="DH117" i="10"/>
  <c r="CU117" i="10"/>
  <c r="DL119" i="10"/>
  <c r="CS119" i="10"/>
  <c r="CS118" i="10" s="1"/>
  <c r="CN118" i="10"/>
  <c r="CQ75" i="10"/>
  <c r="DF75" i="10"/>
  <c r="BA71" i="10"/>
  <c r="AM75" i="10"/>
  <c r="AM71" i="10" s="1"/>
  <c r="CP39" i="10"/>
  <c r="CT39" i="10"/>
  <c r="CU39" i="10"/>
  <c r="CO39" i="10"/>
  <c r="DL38" i="10"/>
  <c r="CS38" i="10"/>
  <c r="CS37" i="10" s="1"/>
  <c r="CN37" i="10"/>
  <c r="DD99" i="10"/>
  <c r="CO99" i="10"/>
  <c r="CT99" i="10"/>
  <c r="CP99" i="10"/>
  <c r="DD109" i="10"/>
  <c r="CU109" i="10"/>
  <c r="CP109" i="10"/>
  <c r="CO109" i="10"/>
  <c r="CO148" i="10"/>
  <c r="DD148" i="10"/>
  <c r="CP148" i="10"/>
  <c r="CU148" i="10"/>
  <c r="CT148" i="10"/>
  <c r="DD73" i="10"/>
  <c r="CP73" i="10"/>
  <c r="CT73" i="10"/>
  <c r="CU73" i="10"/>
  <c r="CO73" i="10"/>
  <c r="AV189" i="10"/>
  <c r="AV135" i="10"/>
  <c r="BI70" i="10"/>
  <c r="BI60" i="10" s="1"/>
  <c r="CV166" i="10"/>
  <c r="CV174" i="10"/>
  <c r="CV155" i="10"/>
  <c r="CV165" i="10"/>
  <c r="CV153" i="10"/>
  <c r="CX143" i="10"/>
  <c r="CX136" i="10"/>
  <c r="CX137" i="10"/>
  <c r="CX140" i="10"/>
  <c r="CX138" i="10"/>
  <c r="DA144" i="10"/>
  <c r="DJ124" i="10"/>
  <c r="CA123" i="10"/>
  <c r="DF119" i="10"/>
  <c r="AM119" i="10"/>
  <c r="AM118" i="10" s="1"/>
  <c r="BA118" i="10"/>
  <c r="CT118" i="10" s="1"/>
  <c r="CT119" i="10"/>
  <c r="CS68" i="10"/>
  <c r="CS67" i="10" s="1"/>
  <c r="CS61" i="10" s="1"/>
  <c r="DF80" i="10"/>
  <c r="CQ80" i="10"/>
  <c r="CQ79" i="10" s="1"/>
  <c r="AM80" i="10"/>
  <c r="AM79" i="10" s="1"/>
  <c r="CS131" i="10"/>
  <c r="CS129" i="10" s="1"/>
  <c r="CA129" i="10"/>
  <c r="DL121" i="10"/>
  <c r="DF85" i="10"/>
  <c r="CQ85" i="10"/>
  <c r="CT85" i="10"/>
  <c r="AM85" i="10"/>
  <c r="CA108" i="10"/>
  <c r="AM151" i="10"/>
  <c r="CP151" i="10"/>
  <c r="DL63" i="10"/>
  <c r="CN62" i="10"/>
  <c r="CN61" i="10" s="1"/>
  <c r="DH69" i="10"/>
  <c r="CU69" i="10"/>
  <c r="DJ136" i="10"/>
  <c r="CS136" i="10"/>
  <c r="CA135" i="10"/>
  <c r="CA190" i="10"/>
  <c r="BT70" i="10"/>
  <c r="BT60" i="10" s="1"/>
  <c r="DL32" i="10"/>
  <c r="CN30" i="10"/>
  <c r="CN23" i="10" s="1"/>
  <c r="DF74" i="10"/>
  <c r="CO74" i="10"/>
  <c r="CT74" i="10"/>
  <c r="CP74" i="10"/>
  <c r="DS176" i="10"/>
  <c r="DL45" i="10"/>
  <c r="CS45" i="10"/>
  <c r="CS44" i="10" s="1"/>
  <c r="CN44" i="10"/>
  <c r="CN43" i="10" s="1"/>
  <c r="DH156" i="10"/>
  <c r="CR156" i="10"/>
  <c r="CU156" i="10"/>
  <c r="DF29" i="10"/>
  <c r="CQ29" i="10"/>
  <c r="CQ28" i="10" s="1"/>
  <c r="DJ113" i="10"/>
  <c r="CS113" i="10"/>
  <c r="DH163" i="10"/>
  <c r="AV61" i="10"/>
  <c r="AV60" i="10" s="1"/>
  <c r="AV188" i="10" s="1"/>
  <c r="AW70" i="10"/>
  <c r="AW60" i="10" s="1"/>
  <c r="AW188" i="10" s="1"/>
  <c r="DD88" i="10"/>
  <c r="CO88" i="10"/>
  <c r="CP88" i="10"/>
  <c r="CU88" i="10"/>
  <c r="CP111" i="10"/>
  <c r="CU111" i="10"/>
  <c r="CO111" i="10"/>
  <c r="BE70" i="10"/>
  <c r="BE60" i="10" s="1"/>
  <c r="BR189" i="10"/>
  <c r="BR194" i="10" s="1"/>
  <c r="BR135" i="10"/>
  <c r="BR21" i="10" s="1"/>
  <c r="BR176" i="10" s="1"/>
  <c r="BR179" i="10" s="1"/>
  <c r="BR182" i="10" s="1"/>
  <c r="CM110" i="10"/>
  <c r="CN111" i="10"/>
  <c r="CP91" i="10"/>
  <c r="BM194" i="10"/>
  <c r="BM195" i="10" s="1"/>
  <c r="CO106" i="10"/>
  <c r="AM106" i="10"/>
  <c r="AM105" i="10" s="1"/>
  <c r="CQ106" i="10"/>
  <c r="CQ105" i="10" s="1"/>
  <c r="DJ102" i="10"/>
  <c r="DF115" i="10"/>
  <c r="CT115" i="10"/>
  <c r="BA114" i="10"/>
  <c r="DF110" i="10"/>
  <c r="AM110" i="10"/>
  <c r="AM108" i="10" s="1"/>
  <c r="CQ128" i="10"/>
  <c r="DF102" i="10"/>
  <c r="CQ102" i="10"/>
  <c r="CQ101" i="10" s="1"/>
  <c r="AM102" i="10"/>
  <c r="AM101" i="10" s="1"/>
  <c r="BA101" i="10"/>
  <c r="DH27" i="10"/>
  <c r="CR27" i="10"/>
  <c r="DF68" i="10"/>
  <c r="CQ68" i="10"/>
  <c r="CQ67" i="10" s="1"/>
  <c r="CQ61" i="10" s="1"/>
  <c r="BA67" i="10"/>
  <c r="CQ122" i="10"/>
  <c r="CT122" i="10"/>
  <c r="BA120" i="10"/>
  <c r="DF89" i="10"/>
  <c r="DF99" i="10"/>
  <c r="DH127" i="10"/>
  <c r="DH78" i="10"/>
  <c r="DH77" i="10"/>
  <c r="DH97" i="10"/>
  <c r="CQ145" i="10"/>
  <c r="CQ143" i="10" s="1"/>
  <c r="CQ191" i="10" s="1"/>
  <c r="CE70" i="10"/>
  <c r="CE60" i="10" s="1"/>
  <c r="BG70" i="10"/>
  <c r="BG60" i="10" s="1"/>
  <c r="CG70" i="10"/>
  <c r="CG60" i="10" s="1"/>
  <c r="CP32" i="10"/>
  <c r="CO32" i="10"/>
  <c r="DD167" i="10"/>
  <c r="CP167" i="10"/>
  <c r="CT167" i="10"/>
  <c r="CO167" i="10"/>
  <c r="CU167" i="10"/>
  <c r="DD168" i="10"/>
  <c r="CU168" i="10"/>
  <c r="CO168" i="10"/>
  <c r="CT168" i="10"/>
  <c r="DF27" i="10"/>
  <c r="BA24" i="10"/>
  <c r="CQ27" i="10"/>
  <c r="DJ161" i="10"/>
  <c r="CA150" i="10"/>
  <c r="DL157" i="10"/>
  <c r="CS157" i="10"/>
  <c r="AU191" i="10"/>
  <c r="AU135" i="10"/>
  <c r="AU21" i="10" s="1"/>
  <c r="AU176" i="10" s="1"/>
  <c r="AU179" i="10" s="1"/>
  <c r="AU182" i="10" s="1"/>
  <c r="CH70" i="10"/>
  <c r="CH60" i="10" s="1"/>
  <c r="DJ32" i="10"/>
  <c r="CR32" i="10"/>
  <c r="CR30" i="10" s="1"/>
  <c r="CS32" i="10"/>
  <c r="CS30" i="10" s="1"/>
  <c r="CS23" i="10" s="1"/>
  <c r="CA30" i="10"/>
  <c r="CA23" i="10" s="1"/>
  <c r="CA22" i="10" s="1"/>
  <c r="CS75" i="10"/>
  <c r="DJ75" i="10"/>
  <c r="DJ100" i="10"/>
  <c r="CS100" i="10"/>
  <c r="CA92" i="10"/>
  <c r="DJ73" i="10"/>
  <c r="CS73" i="10"/>
  <c r="CR73" i="10"/>
  <c r="CR71" i="10" s="1"/>
  <c r="DH151" i="10"/>
  <c r="CR151" i="10"/>
  <c r="DH128" i="10"/>
  <c r="BP189" i="10"/>
  <c r="BP194" i="10" s="1"/>
  <c r="BP135" i="10"/>
  <c r="BP21" i="10" s="1"/>
  <c r="BP176" i="10" s="1"/>
  <c r="BP179" i="10" s="1"/>
  <c r="BP182" i="10" s="1"/>
  <c r="AN107" i="10"/>
  <c r="AK105" i="10"/>
  <c r="CU154" i="10"/>
  <c r="CT154" i="10"/>
  <c r="DD154" i="10"/>
  <c r="DD90" i="10"/>
  <c r="CP90" i="10"/>
  <c r="CU90" i="10"/>
  <c r="AN138" i="10"/>
  <c r="AK189" i="10"/>
  <c r="DD125" i="10"/>
  <c r="CP125" i="10"/>
  <c r="CO125" i="10"/>
  <c r="DD85" i="10"/>
  <c r="CP85" i="10"/>
  <c r="CU85" i="10"/>
  <c r="DD83" i="10"/>
  <c r="CO83" i="10"/>
  <c r="F191" i="10"/>
  <c r="F194" i="10" s="1"/>
  <c r="F195" i="10" s="1"/>
  <c r="F135" i="10"/>
  <c r="F21" i="10" s="1"/>
  <c r="F176" i="10" s="1"/>
  <c r="DD77" i="10"/>
  <c r="CT77" i="10"/>
  <c r="DD80" i="10"/>
  <c r="CP80" i="10"/>
  <c r="CP79" i="10" s="1"/>
  <c r="CU80" i="10"/>
  <c r="CO146" i="10"/>
  <c r="DD146" i="10"/>
  <c r="CP146" i="10"/>
  <c r="CU146" i="10"/>
  <c r="CT146" i="10"/>
  <c r="CV157" i="10"/>
  <c r="CV154" i="10"/>
  <c r="CQ50" i="10"/>
  <c r="CQ43" i="10" s="1"/>
  <c r="CX56" i="10"/>
  <c r="CX55" i="10"/>
  <c r="DF91" i="10"/>
  <c r="CQ91" i="10"/>
  <c r="DF95" i="10"/>
  <c r="CT95" i="10"/>
  <c r="AM95" i="10"/>
  <c r="AM92" i="10" s="1"/>
  <c r="BB70" i="10"/>
  <c r="BB60" i="10" s="1"/>
  <c r="DF72" i="10"/>
  <c r="CQ72" i="10"/>
  <c r="CQ71" i="10" s="1"/>
  <c r="CA82" i="10"/>
  <c r="DH115" i="10"/>
  <c r="CR115" i="10"/>
  <c r="CR114" i="10" s="1"/>
  <c r="DL93" i="10"/>
  <c r="CS93" i="10"/>
  <c r="CN92" i="10"/>
  <c r="DJ115" i="10"/>
  <c r="CS115" i="10"/>
  <c r="CS114" i="10" s="1"/>
  <c r="CT83" i="10"/>
  <c r="AM83" i="10"/>
  <c r="AM82" i="10" s="1"/>
  <c r="CB191" i="10"/>
  <c r="CB135" i="10"/>
  <c r="DJ80" i="10"/>
  <c r="CS80" i="10"/>
  <c r="CP93" i="10"/>
  <c r="CT93" i="10"/>
  <c r="BA92" i="10"/>
  <c r="CP127" i="10"/>
  <c r="AM127" i="10"/>
  <c r="AM123" i="10" s="1"/>
  <c r="CT127" i="10"/>
  <c r="CQ148" i="10"/>
  <c r="AM148" i="10"/>
  <c r="DF144" i="10"/>
  <c r="AM144" i="10"/>
  <c r="AM143" i="10" s="1"/>
  <c r="CQ52" i="10"/>
  <c r="CR52" i="10"/>
  <c r="CR50" i="10" s="1"/>
  <c r="DH38" i="10"/>
  <c r="CQ38" i="10"/>
  <c r="CQ125" i="10"/>
  <c r="CQ123" i="10" s="1"/>
  <c r="CR125" i="10"/>
  <c r="CR123" i="10" s="1"/>
  <c r="CU76" i="10"/>
  <c r="CQ76" i="10"/>
  <c r="BN92" i="10"/>
  <c r="CR95" i="10"/>
  <c r="CQ86" i="10"/>
  <c r="CR86" i="10"/>
  <c r="CU86" i="10"/>
  <c r="CR91" i="10"/>
  <c r="CU91" i="10"/>
  <c r="CQ100" i="10"/>
  <c r="CR100" i="10"/>
  <c r="CR99" i="10"/>
  <c r="CU99" i="10"/>
  <c r="CR107" i="10"/>
  <c r="CR105" i="10" s="1"/>
  <c r="CU107" i="10"/>
  <c r="BN105" i="10"/>
  <c r="BC70" i="10"/>
  <c r="BC60" i="10" s="1"/>
  <c r="AQ191" i="10"/>
  <c r="AQ135" i="10"/>
  <c r="AQ21" i="10" s="1"/>
  <c r="AQ176" i="10" s="1"/>
  <c r="AQ179" i="10" s="1"/>
  <c r="AQ182" i="10" s="1"/>
  <c r="BQ70" i="10"/>
  <c r="BQ60" i="10" s="1"/>
  <c r="BQ188" i="10" s="1"/>
  <c r="BD70" i="10"/>
  <c r="BD60" i="10" s="1"/>
  <c r="BQ23" i="10"/>
  <c r="BQ22" i="10" s="1"/>
  <c r="CF23" i="10"/>
  <c r="CF22" i="10" s="1"/>
  <c r="DL81" i="10"/>
  <c r="CS81" i="10"/>
  <c r="DF39" i="10"/>
  <c r="CQ39" i="10"/>
  <c r="BA37" i="10"/>
  <c r="CX160" i="10"/>
  <c r="CX169" i="10"/>
  <c r="CX155" i="10"/>
  <c r="CX173" i="10"/>
  <c r="CX167" i="10"/>
  <c r="CX165" i="10"/>
  <c r="CX168" i="10"/>
  <c r="CX154" i="10"/>
  <c r="CX163" i="10"/>
  <c r="CX158" i="10"/>
  <c r="CX156" i="10"/>
  <c r="CX166" i="10"/>
  <c r="CZ53" i="10"/>
  <c r="CZ54" i="10"/>
  <c r="CX44" i="10"/>
  <c r="CN41" i="10"/>
  <c r="DL42" i="10"/>
  <c r="AN144" i="10"/>
  <c r="AK143" i="10"/>
  <c r="AN68" i="10"/>
  <c r="AK67" i="10"/>
  <c r="DD115" i="10"/>
  <c r="CO115" i="10"/>
  <c r="DD81" i="10"/>
  <c r="CU81" i="10"/>
  <c r="CP81" i="10"/>
  <c r="AW135" i="10"/>
  <c r="AW189" i="10"/>
  <c r="CJ60" i="10"/>
  <c r="I60" i="10"/>
  <c r="DD165" i="10"/>
  <c r="CU165" i="10"/>
  <c r="CP165" i="10"/>
  <c r="CT165" i="10"/>
  <c r="CO165" i="10"/>
  <c r="AE193" i="10"/>
  <c r="AK170" i="10"/>
  <c r="DF42" i="10"/>
  <c r="CQ42" i="10"/>
  <c r="CQ41" i="10" s="1"/>
  <c r="CS58" i="10"/>
  <c r="AD60" i="10"/>
  <c r="CO153" i="10"/>
  <c r="DD153" i="10"/>
  <c r="CP153" i="10"/>
  <c r="CS51" i="10"/>
  <c r="CS50" i="10" s="1"/>
  <c r="CP122" i="10"/>
  <c r="CP69" i="10"/>
  <c r="CZ102" i="10"/>
  <c r="DA102" i="10" s="1"/>
  <c r="CS57" i="10"/>
  <c r="AE50" i="10"/>
  <c r="CS173" i="10"/>
  <c r="BV135" i="10"/>
  <c r="BV21" i="10" s="1"/>
  <c r="BV176" i="10" s="1"/>
  <c r="BV179" i="10" s="1"/>
  <c r="BV182" i="10" s="1"/>
  <c r="AF41" i="10"/>
  <c r="AK42" i="10"/>
  <c r="AF50" i="10"/>
  <c r="AF43" i="10" s="1"/>
  <c r="AK51" i="10"/>
  <c r="CQ57" i="10"/>
  <c r="CR57" i="10"/>
  <c r="CS56" i="10"/>
  <c r="AL60" i="10"/>
  <c r="AL188" i="10" s="1"/>
  <c r="AN140" i="10"/>
  <c r="CU140" i="10" s="1"/>
  <c r="N60" i="10"/>
  <c r="AZ70" i="10"/>
  <c r="AZ60" i="10" s="1"/>
  <c r="AD70" i="10"/>
  <c r="Z70" i="10"/>
  <c r="Z60" i="10" s="1"/>
  <c r="V70" i="10"/>
  <c r="R70" i="10"/>
  <c r="R60" i="10" s="1"/>
  <c r="J70" i="10"/>
  <c r="J60" i="10" s="1"/>
  <c r="Y70" i="10"/>
  <c r="Y60" i="10" s="1"/>
  <c r="U70" i="10"/>
  <c r="U60" i="10" s="1"/>
  <c r="AL191" i="10"/>
  <c r="AL135" i="10"/>
  <c r="L189" i="10"/>
  <c r="L194" i="10" s="1"/>
  <c r="L195" i="10" s="1"/>
  <c r="L135" i="10"/>
  <c r="L21" i="10" s="1"/>
  <c r="L176" i="10" s="1"/>
  <c r="L179" i="10" s="1"/>
  <c r="L182" i="10" s="1"/>
  <c r="T189" i="10"/>
  <c r="T194" i="10" s="1"/>
  <c r="T195" i="10" s="1"/>
  <c r="T135" i="10"/>
  <c r="T21" i="10" s="1"/>
  <c r="T176" i="10" s="1"/>
  <c r="T179" i="10" s="1"/>
  <c r="T182" i="10" s="1"/>
  <c r="AB189" i="10"/>
  <c r="AB194" i="10" s="1"/>
  <c r="AB195" i="10" s="1"/>
  <c r="AB135" i="10"/>
  <c r="AB21" i="10" s="1"/>
  <c r="AB176" i="10" s="1"/>
  <c r="AB179" i="10" s="1"/>
  <c r="AB182" i="10" s="1"/>
  <c r="BL189" i="10"/>
  <c r="BL194" i="10" s="1"/>
  <c r="BL195" i="10" s="1"/>
  <c r="BL135" i="10"/>
  <c r="BL21" i="10" s="1"/>
  <c r="BL176" i="10" s="1"/>
  <c r="BL179" i="10" s="1"/>
  <c r="BL182" i="10" s="1"/>
  <c r="AF101" i="10"/>
  <c r="AF70" i="10" s="1"/>
  <c r="AK102" i="10"/>
  <c r="AK110" i="10"/>
  <c r="AN110" i="10" s="1"/>
  <c r="CU110" i="10" s="1"/>
  <c r="AF108" i="10"/>
  <c r="AK121" i="10"/>
  <c r="AE120" i="10"/>
  <c r="AK124" i="10"/>
  <c r="AK128" i="10"/>
  <c r="AK131" i="10"/>
  <c r="AE129" i="10"/>
  <c r="AE190" i="10"/>
  <c r="AK136" i="10"/>
  <c r="AK152" i="10"/>
  <c r="AF150" i="10"/>
  <c r="AI30" i="10"/>
  <c r="AI23" i="10" s="1"/>
  <c r="AI22" i="10" s="1"/>
  <c r="AI50" i="10"/>
  <c r="CT153" i="10"/>
  <c r="AK163" i="10"/>
  <c r="AN163" i="10" s="1"/>
  <c r="CO96" i="10"/>
  <c r="AK31" i="10"/>
  <c r="AK33" i="10"/>
  <c r="AN33" i="10" s="1"/>
  <c r="AK38" i="10"/>
  <c r="AE44" i="10"/>
  <c r="AE43" i="10" s="1"/>
  <c r="AK45" i="10"/>
  <c r="CS42" i="10"/>
  <c r="CS41" i="10" s="1"/>
  <c r="AK75" i="10"/>
  <c r="AN63" i="10"/>
  <c r="CI191" i="10"/>
  <c r="CI194" i="10" s="1"/>
  <c r="CI135" i="10"/>
  <c r="CI21" i="10" s="1"/>
  <c r="CI176" i="10" s="1"/>
  <c r="CI179" i="10" s="1"/>
  <c r="CI182" i="10" s="1"/>
  <c r="V60" i="10"/>
  <c r="AZ191" i="10"/>
  <c r="AZ135" i="10"/>
  <c r="J189" i="10"/>
  <c r="J135" i="10"/>
  <c r="Z189" i="10"/>
  <c r="Z135" i="10"/>
  <c r="AK89" i="10"/>
  <c r="AN89" i="10" s="1"/>
  <c r="AK94" i="10"/>
  <c r="AE92" i="10"/>
  <c r="AK103" i="10"/>
  <c r="AN103" i="10" s="1"/>
  <c r="AK113" i="10"/>
  <c r="AE114" i="10"/>
  <c r="AK116" i="10"/>
  <c r="AF190" i="10"/>
  <c r="AF135" i="10"/>
  <c r="AE150" i="10"/>
  <c r="AI43" i="10"/>
  <c r="BO191" i="10"/>
  <c r="BO135" i="10"/>
  <c r="BO21" i="10" s="1"/>
  <c r="BO176" i="10" s="1"/>
  <c r="BO179" i="10" s="1"/>
  <c r="BO182" i="10" s="1"/>
  <c r="P62" i="10"/>
  <c r="P61" i="10" s="1"/>
  <c r="P60" i="10" s="1"/>
  <c r="AF64" i="10"/>
  <c r="AF62" i="10" s="1"/>
  <c r="AF61" i="10" s="1"/>
  <c r="Z176" i="21"/>
  <c r="CQ137" i="10"/>
  <c r="DF137" i="10"/>
  <c r="AM137" i="10"/>
  <c r="DD137" i="10"/>
  <c r="CP137" i="10"/>
  <c r="CO137" i="10"/>
  <c r="AG21" i="24"/>
  <c r="AJ70" i="24"/>
  <c r="K60" i="24"/>
  <c r="AD21" i="24"/>
  <c r="AD176" i="24" s="1"/>
  <c r="AF118" i="24"/>
  <c r="AL119" i="24"/>
  <c r="AL118" i="24" s="1"/>
  <c r="AE123" i="24"/>
  <c r="AL124" i="24"/>
  <c r="AL123" i="24" s="1"/>
  <c r="AJ135" i="24"/>
  <c r="AE143" i="24"/>
  <c r="AL144" i="24"/>
  <c r="AL143" i="24" s="1"/>
  <c r="AG176" i="24"/>
  <c r="AL151" i="24"/>
  <c r="AL150" i="24" s="1"/>
  <c r="AF150" i="24"/>
  <c r="H189" i="10"/>
  <c r="H194" i="10" s="1"/>
  <c r="H195" i="10" s="1"/>
  <c r="H135" i="10"/>
  <c r="H21" i="10" s="1"/>
  <c r="H176" i="10" s="1"/>
  <c r="H179" i="10" s="1"/>
  <c r="X189" i="10"/>
  <c r="X194" i="10" s="1"/>
  <c r="X195" i="10" s="1"/>
  <c r="X135" i="10"/>
  <c r="X21" i="10" s="1"/>
  <c r="X176" i="10" s="1"/>
  <c r="X179" i="10" s="1"/>
  <c r="X182" i="10" s="1"/>
  <c r="CL189" i="10"/>
  <c r="CL135" i="10"/>
  <c r="CL21" i="10" s="1"/>
  <c r="CL176" i="10" s="1"/>
  <c r="CL179" i="10" s="1"/>
  <c r="CL182" i="10" s="1"/>
  <c r="DF133" i="10"/>
  <c r="CT133" i="10"/>
  <c r="CQ133" i="10"/>
  <c r="CR153" i="10"/>
  <c r="CU153" i="10"/>
  <c r="CU160" i="10"/>
  <c r="CT160" i="10"/>
  <c r="AE84" i="10"/>
  <c r="AK84" i="10" s="1"/>
  <c r="S82" i="10"/>
  <c r="S70" i="10" s="1"/>
  <c r="S60" i="10" s="1"/>
  <c r="DF170" i="10"/>
  <c r="AE150" i="24"/>
  <c r="AE135" i="24"/>
  <c r="O22" i="24"/>
  <c r="H22" i="24"/>
  <c r="AL31" i="24"/>
  <c r="AL30" i="24" s="1"/>
  <c r="AJ30" i="24"/>
  <c r="AL39" i="24"/>
  <c r="AL37" i="24" s="1"/>
  <c r="AE37" i="24"/>
  <c r="AL48" i="24"/>
  <c r="AF44" i="24"/>
  <c r="AF43" i="24" s="1"/>
  <c r="AL53" i="24"/>
  <c r="AL50" i="24" s="1"/>
  <c r="AE50" i="24"/>
  <c r="AE43" i="24" s="1"/>
  <c r="G70" i="24"/>
  <c r="G60" i="24" s="1"/>
  <c r="G21" i="24" s="1"/>
  <c r="G176" i="24" s="1"/>
  <c r="X70" i="24"/>
  <c r="X60" i="24" s="1"/>
  <c r="AB70" i="24"/>
  <c r="AB60" i="24" s="1"/>
  <c r="AB21" i="24" s="1"/>
  <c r="AB176" i="24" s="1"/>
  <c r="AL74" i="24"/>
  <c r="AL71" i="24" s="1"/>
  <c r="AE71" i="24"/>
  <c r="S70" i="24"/>
  <c r="S60" i="24" s="1"/>
  <c r="P82" i="24"/>
  <c r="P70" i="24" s="1"/>
  <c r="P60" i="24" s="1"/>
  <c r="P21" i="24" s="1"/>
  <c r="AF86" i="24"/>
  <c r="O70" i="24"/>
  <c r="O60" i="24" s="1"/>
  <c r="AL142" i="24"/>
  <c r="AF143" i="24"/>
  <c r="AF135" i="24" s="1"/>
  <c r="L176" i="24"/>
  <c r="AJ150" i="24"/>
  <c r="N189" i="10"/>
  <c r="N135" i="10"/>
  <c r="V189" i="10"/>
  <c r="V135" i="10"/>
  <c r="BY189" i="10"/>
  <c r="BY194" i="10" s="1"/>
  <c r="BY195" i="10" s="1"/>
  <c r="BY135" i="10"/>
  <c r="BY21" i="10" s="1"/>
  <c r="BY176" i="10" s="1"/>
  <c r="BY179" i="10" s="1"/>
  <c r="BY182" i="10" s="1"/>
  <c r="AK64" i="10"/>
  <c r="AN64" i="10" s="1"/>
  <c r="AG191" i="10"/>
  <c r="AG135" i="10"/>
  <c r="DF55" i="10"/>
  <c r="AM55" i="10"/>
  <c r="AM43" i="10" s="1"/>
  <c r="AM146" i="10"/>
  <c r="CQ146" i="10"/>
  <c r="AG70" i="10"/>
  <c r="AG60" i="10" s="1"/>
  <c r="AG188" i="10" s="1"/>
  <c r="AI62" i="10"/>
  <c r="AI61" i="10" s="1"/>
  <c r="AI82" i="10"/>
  <c r="AI70" i="10" s="1"/>
  <c r="AI123" i="10"/>
  <c r="AI129" i="10"/>
  <c r="AI135" i="10"/>
  <c r="CQ153" i="10"/>
  <c r="CQ150" i="10" s="1"/>
  <c r="AM160" i="10"/>
  <c r="DF160" i="10"/>
  <c r="CR170" i="10"/>
  <c r="CR193" i="10" s="1"/>
  <c r="BN193" i="10"/>
  <c r="DH170" i="10"/>
  <c r="AJ21" i="10"/>
  <c r="AJ176" i="10" s="1"/>
  <c r="AJ179" i="10" s="1"/>
  <c r="AJ182" i="10" s="1"/>
  <c r="AJ187" i="10"/>
  <c r="AJ194" i="10" s="1"/>
  <c r="AF62" i="24"/>
  <c r="AF61" i="24" s="1"/>
  <c r="AF120" i="24"/>
  <c r="AL135" i="24"/>
  <c r="Z135" i="24"/>
  <c r="AS23" i="27"/>
  <c r="CR137" i="10"/>
  <c r="CU137" i="10"/>
  <c r="DH137" i="10"/>
  <c r="R21" i="24"/>
  <c r="R176" i="24" s="1"/>
  <c r="V21" i="24"/>
  <c r="V176" i="24" s="1"/>
  <c r="AF28" i="24"/>
  <c r="AL29" i="24"/>
  <c r="AL28" i="24" s="1"/>
  <c r="AJ23" i="24"/>
  <c r="AJ22" i="24" s="1"/>
  <c r="J60" i="24"/>
  <c r="J21" i="24" s="1"/>
  <c r="J176" i="24" s="1"/>
  <c r="AL96" i="24"/>
  <c r="AL92" i="24" s="1"/>
  <c r="I23" i="24"/>
  <c r="I22" i="24" s="1"/>
  <c r="I21" i="24" s="1"/>
  <c r="I176" i="24" s="1"/>
  <c r="Q23" i="24"/>
  <c r="Q22" i="24" s="1"/>
  <c r="Q21" i="24" s="1"/>
  <c r="Q176" i="24" s="1"/>
  <c r="AC23" i="24"/>
  <c r="AC22" i="24" s="1"/>
  <c r="I43" i="24"/>
  <c r="M43" i="24"/>
  <c r="M22" i="24" s="1"/>
  <c r="M21" i="24" s="1"/>
  <c r="M176" i="24" s="1"/>
  <c r="AJ62" i="24"/>
  <c r="AJ61" i="24" s="1"/>
  <c r="AJ60" i="24" s="1"/>
  <c r="F60" i="24"/>
  <c r="AE67" i="24"/>
  <c r="AE61" i="24" s="1"/>
  <c r="H70" i="24"/>
  <c r="H60" i="24" s="1"/>
  <c r="U70" i="24"/>
  <c r="U60" i="24" s="1"/>
  <c r="U21" i="24" s="1"/>
  <c r="U176" i="24" s="1"/>
  <c r="Y70" i="24"/>
  <c r="Y60" i="24" s="1"/>
  <c r="Y21" i="24" s="1"/>
  <c r="Y176" i="24" s="1"/>
  <c r="AK70" i="24"/>
  <c r="AK60" i="24" s="1"/>
  <c r="AK21" i="24" s="1"/>
  <c r="AK176" i="24" s="1"/>
  <c r="AF71" i="24"/>
  <c r="AF79" i="24"/>
  <c r="T135" i="24"/>
  <c r="T21" i="24" s="1"/>
  <c r="T176" i="24" s="1"/>
  <c r="X135" i="24"/>
  <c r="X21" i="24" s="1"/>
  <c r="X176" i="24" s="1"/>
  <c r="Z60" i="24"/>
  <c r="Z21" i="24" s="1"/>
  <c r="Z176" i="24" s="1"/>
  <c r="AL26" i="24"/>
  <c r="AL24" i="24" s="1"/>
  <c r="AL23" i="24" s="1"/>
  <c r="F24" i="24"/>
  <c r="F23" i="24" s="1"/>
  <c r="F22" i="24" s="1"/>
  <c r="F2" i="24"/>
  <c r="F5" i="24" s="1"/>
  <c r="F6" i="24" s="1"/>
  <c r="AE30" i="24"/>
  <c r="AE23" i="24" s="1"/>
  <c r="AF30" i="24"/>
  <c r="K23" i="24"/>
  <c r="K22" i="24" s="1"/>
  <c r="K21" i="24" s="1"/>
  <c r="K176" i="24" s="1"/>
  <c r="S23" i="24"/>
  <c r="S22" i="24" s="1"/>
  <c r="S21" i="24" s="1"/>
  <c r="S176" i="24" s="1"/>
  <c r="AL45" i="24"/>
  <c r="AL49" i="24"/>
  <c r="W70" i="24"/>
  <c r="W60" i="24" s="1"/>
  <c r="W21" i="24" s="1"/>
  <c r="W176" i="24" s="1"/>
  <c r="AL115" i="24"/>
  <c r="AL114" i="24" s="1"/>
  <c r="AE110" i="24"/>
  <c r="AA108" i="24"/>
  <c r="AA70" i="24" s="1"/>
  <c r="AA60" i="24" s="1"/>
  <c r="AA21" i="24" s="1"/>
  <c r="AA176" i="24" s="1"/>
  <c r="AE98" i="24"/>
  <c r="AL98" i="24" s="1"/>
  <c r="AC92" i="24"/>
  <c r="AC70" i="24" s="1"/>
  <c r="AC60" i="24" s="1"/>
  <c r="AD15" i="24" s="1"/>
  <c r="AX21" i="27"/>
  <c r="AX23" i="27" s="1"/>
  <c r="BB21" i="27"/>
  <c r="BB23" i="27" s="1"/>
  <c r="M52" i="29" l="1"/>
  <c r="H51" i="29"/>
  <c r="M51" i="29" s="1"/>
  <c r="M13" i="29"/>
  <c r="H12" i="29"/>
  <c r="H155" i="29"/>
  <c r="M156" i="29"/>
  <c r="U188" i="10"/>
  <c r="U194" i="10" s="1"/>
  <c r="U21" i="10"/>
  <c r="U176" i="10" s="1"/>
  <c r="U179" i="10" s="1"/>
  <c r="U182" i="10" s="1"/>
  <c r="CQ192" i="10"/>
  <c r="Y188" i="10"/>
  <c r="Y21" i="10"/>
  <c r="Y176" i="10" s="1"/>
  <c r="Y179" i="10" s="1"/>
  <c r="Y182" i="10" s="1"/>
  <c r="Z188" i="10"/>
  <c r="Z194" i="10" s="1"/>
  <c r="Z21" i="10"/>
  <c r="Z176" i="10" s="1"/>
  <c r="Z179" i="10" s="1"/>
  <c r="Z182" i="10" s="1"/>
  <c r="BD21" i="10"/>
  <c r="BD176" i="10" s="1"/>
  <c r="BD179" i="10" s="1"/>
  <c r="BD182" i="10" s="1"/>
  <c r="BD188" i="10"/>
  <c r="BD194" i="10" s="1"/>
  <c r="BD195" i="10" s="1"/>
  <c r="AM22" i="10"/>
  <c r="P176" i="24"/>
  <c r="S188" i="10"/>
  <c r="S194" i="10" s="1"/>
  <c r="S21" i="10"/>
  <c r="S176" i="10" s="1"/>
  <c r="S179" i="10" s="1"/>
  <c r="S182" i="10" s="1"/>
  <c r="AI187" i="10"/>
  <c r="R188" i="10"/>
  <c r="R194" i="10" s="1"/>
  <c r="R21" i="10"/>
  <c r="R176" i="10" s="1"/>
  <c r="R179" i="10" s="1"/>
  <c r="R182" i="10" s="1"/>
  <c r="AZ188" i="10"/>
  <c r="AZ21" i="10"/>
  <c r="AZ176" i="10" s="1"/>
  <c r="AZ179" i="10" s="1"/>
  <c r="AZ182" i="10" s="1"/>
  <c r="F181" i="10"/>
  <c r="F179" i="10"/>
  <c r="F182" i="10" s="1"/>
  <c r="BT188" i="10"/>
  <c r="BT194" i="10" s="1"/>
  <c r="BT195" i="10" s="1"/>
  <c r="BT21" i="10"/>
  <c r="BT176" i="10" s="1"/>
  <c r="BT179" i="10" s="1"/>
  <c r="BT182" i="10" s="1"/>
  <c r="AE22" i="24"/>
  <c r="AF23" i="24"/>
  <c r="AF22" i="24" s="1"/>
  <c r="H21" i="24"/>
  <c r="H176" i="24" s="1"/>
  <c r="O21" i="24"/>
  <c r="O176" i="24" s="1"/>
  <c r="AK82" i="10"/>
  <c r="AN84" i="10"/>
  <c r="AE192" i="10"/>
  <c r="AN94" i="10"/>
  <c r="AK92" i="10"/>
  <c r="CI195" i="10"/>
  <c r="AN38" i="10"/>
  <c r="AK37" i="10"/>
  <c r="AN136" i="10"/>
  <c r="AK190" i="10"/>
  <c r="AK135" i="10"/>
  <c r="AN128" i="10"/>
  <c r="CP128" i="10"/>
  <c r="J188" i="10"/>
  <c r="J194" i="10" s="1"/>
  <c r="J21" i="10"/>
  <c r="J176" i="10" s="1"/>
  <c r="J179" i="10" s="1"/>
  <c r="J182" i="10" s="1"/>
  <c r="CU68" i="10"/>
  <c r="CT68" i="10"/>
  <c r="AN67" i="10"/>
  <c r="DD68" i="10"/>
  <c r="CO68" i="10"/>
  <c r="CP68" i="10"/>
  <c r="CP67" i="10" s="1"/>
  <c r="CU105" i="10"/>
  <c r="CR92" i="10"/>
  <c r="DD138" i="10"/>
  <c r="CO138" i="10"/>
  <c r="CP138" i="10"/>
  <c r="DD107" i="10"/>
  <c r="CT107" i="10"/>
  <c r="AN105" i="10"/>
  <c r="CP107" i="10"/>
  <c r="CP105" i="10" s="1"/>
  <c r="CO107" i="10"/>
  <c r="CA187" i="10"/>
  <c r="CH188" i="10"/>
  <c r="CH194" i="10" s="1"/>
  <c r="CH21" i="10"/>
  <c r="CH176" i="10" s="1"/>
  <c r="CH179" i="10" s="1"/>
  <c r="CH182" i="10" s="1"/>
  <c r="BA23" i="10"/>
  <c r="CM109" i="10"/>
  <c r="CN110" i="10"/>
  <c r="AK108" i="10"/>
  <c r="CN22" i="10"/>
  <c r="AM150" i="10"/>
  <c r="CU118" i="10"/>
  <c r="CO118" i="10"/>
  <c r="CN135" i="10"/>
  <c r="CN189" i="10"/>
  <c r="CS139" i="10"/>
  <c r="CS189" i="10" s="1"/>
  <c r="CS82" i="10"/>
  <c r="CA70" i="10"/>
  <c r="CA60" i="10" s="1"/>
  <c r="CA188" i="10" s="1"/>
  <c r="BK187" i="10"/>
  <c r="CX22" i="10"/>
  <c r="CX41" i="10"/>
  <c r="CX43" i="10"/>
  <c r="BK21" i="10"/>
  <c r="BK176" i="10" s="1"/>
  <c r="BK179" i="10" s="1"/>
  <c r="BK182" i="10" s="1"/>
  <c r="CX60" i="10"/>
  <c r="BK188" i="10"/>
  <c r="CX61" i="10"/>
  <c r="CX133" i="10"/>
  <c r="AN27" i="10"/>
  <c r="AK24" i="10"/>
  <c r="K195" i="10"/>
  <c r="Q195" i="10"/>
  <c r="CP139" i="10"/>
  <c r="CT138" i="10"/>
  <c r="CQ82" i="10"/>
  <c r="BN23" i="10"/>
  <c r="CV24" i="10"/>
  <c r="CU138" i="10"/>
  <c r="M195" i="10"/>
  <c r="K13" i="9"/>
  <c r="K12" i="9" s="1"/>
  <c r="O18" i="9"/>
  <c r="AV21" i="10"/>
  <c r="AV176" i="10" s="1"/>
  <c r="AV179" i="10" s="1"/>
  <c r="AV182" i="10" s="1"/>
  <c r="AV187" i="10"/>
  <c r="AV194" i="10" s="1"/>
  <c r="AV195" i="10" s="1"/>
  <c r="Q12" i="9"/>
  <c r="R13" i="9"/>
  <c r="J142" i="9"/>
  <c r="O143" i="9"/>
  <c r="N143" i="9"/>
  <c r="N149" i="9"/>
  <c r="O149" i="9"/>
  <c r="CB194" i="10"/>
  <c r="N35" i="9"/>
  <c r="M35" i="9"/>
  <c r="N101" i="9"/>
  <c r="O101" i="9"/>
  <c r="J62" i="9"/>
  <c r="O138" i="9"/>
  <c r="K137" i="9"/>
  <c r="I12" i="9"/>
  <c r="AL44" i="24"/>
  <c r="AL43" i="24" s="1"/>
  <c r="AL22" i="24" s="1"/>
  <c r="AN113" i="10"/>
  <c r="CP113" i="10"/>
  <c r="DD89" i="10"/>
  <c r="CO89" i="10"/>
  <c r="CP89" i="10"/>
  <c r="CU89" i="10"/>
  <c r="CT89" i="10"/>
  <c r="V188" i="10"/>
  <c r="V194" i="10" s="1"/>
  <c r="V21" i="10"/>
  <c r="V176" i="10" s="1"/>
  <c r="V179" i="10" s="1"/>
  <c r="V182" i="10" s="1"/>
  <c r="AK62" i="10"/>
  <c r="AK61" i="10" s="1"/>
  <c r="CT33" i="10"/>
  <c r="CO33" i="10"/>
  <c r="DD33" i="10"/>
  <c r="CP33" i="10"/>
  <c r="CU33" i="10"/>
  <c r="AN124" i="10"/>
  <c r="AK123" i="10"/>
  <c r="DD110" i="10"/>
  <c r="CO110" i="10"/>
  <c r="CP110" i="10"/>
  <c r="CP108" i="10" s="1"/>
  <c r="CT110" i="10"/>
  <c r="AN51" i="10"/>
  <c r="AK50" i="10"/>
  <c r="AK191" i="10"/>
  <c r="CP143" i="10"/>
  <c r="CP191" i="10" s="1"/>
  <c r="CF187" i="10"/>
  <c r="CF194" i="10" s="1"/>
  <c r="CF195" i="10" s="1"/>
  <c r="CF21" i="10"/>
  <c r="CF176" i="10" s="1"/>
  <c r="CF179" i="10" s="1"/>
  <c r="CF182" i="10" s="1"/>
  <c r="CS79" i="10"/>
  <c r="BB188" i="10"/>
  <c r="BB194" i="10" s="1"/>
  <c r="BB195" i="10" s="1"/>
  <c r="BB21" i="10"/>
  <c r="BB176" i="10" s="1"/>
  <c r="BB179" i="10" s="1"/>
  <c r="BB182" i="10" s="1"/>
  <c r="CA192" i="10"/>
  <c r="CG188" i="10"/>
  <c r="CG194" i="10" s="1"/>
  <c r="CG21" i="10"/>
  <c r="CG176" i="10" s="1"/>
  <c r="CG179" i="10" s="1"/>
  <c r="CG182" i="10" s="1"/>
  <c r="CS43" i="10"/>
  <c r="CS22" i="10" s="1"/>
  <c r="CS190" i="10"/>
  <c r="CS135" i="10"/>
  <c r="BI21" i="10"/>
  <c r="BI176" i="10" s="1"/>
  <c r="BI179" i="10" s="1"/>
  <c r="BI182" i="10" s="1"/>
  <c r="BI188" i="10"/>
  <c r="BI194" i="10" s="1"/>
  <c r="CT140" i="10"/>
  <c r="CQ120" i="10"/>
  <c r="CY24" i="10"/>
  <c r="O146" i="9"/>
  <c r="J145" i="9"/>
  <c r="O145" i="9" s="1"/>
  <c r="CL194" i="10"/>
  <c r="CL195" i="10" s="1"/>
  <c r="AE22" i="10"/>
  <c r="AM189" i="10"/>
  <c r="AM135" i="10"/>
  <c r="BN43" i="10"/>
  <c r="CV44" i="10" s="1"/>
  <c r="BU195" i="10"/>
  <c r="BV195" i="10"/>
  <c r="AP195" i="10"/>
  <c r="BO194" i="10"/>
  <c r="BO195" i="10" s="1"/>
  <c r="BX195" i="10"/>
  <c r="AY195" i="10"/>
  <c r="AH195" i="10"/>
  <c r="AG21" i="10"/>
  <c r="AG176" i="10" s="1"/>
  <c r="AG179" i="10" s="1"/>
  <c r="AG182" i="10" s="1"/>
  <c r="AE108" i="24"/>
  <c r="AL110" i="24"/>
  <c r="AL108" i="24" s="1"/>
  <c r="F21" i="24"/>
  <c r="F176" i="24" s="1"/>
  <c r="AE92" i="24"/>
  <c r="AE70" i="24" s="1"/>
  <c r="AE60" i="24" s="1"/>
  <c r="AJ21" i="24"/>
  <c r="AJ176" i="24" s="1"/>
  <c r="AJ195" i="10"/>
  <c r="AL86" i="24"/>
  <c r="AL82" i="24" s="1"/>
  <c r="AL70" i="24" s="1"/>
  <c r="AL60" i="24" s="1"/>
  <c r="AF82" i="24"/>
  <c r="AF70" i="24" s="1"/>
  <c r="AF60" i="24" s="1"/>
  <c r="AF60" i="10"/>
  <c r="AF188" i="10" s="1"/>
  <c r="CP103" i="10"/>
  <c r="CT103" i="10"/>
  <c r="CO103" i="10"/>
  <c r="DD103" i="10"/>
  <c r="DD63" i="10"/>
  <c r="CP63" i="10"/>
  <c r="CT63" i="10"/>
  <c r="AN62" i="10"/>
  <c r="CO63" i="10"/>
  <c r="CU63" i="10"/>
  <c r="AK44" i="10"/>
  <c r="AK43" i="10" s="1"/>
  <c r="AN45" i="10"/>
  <c r="AN31" i="10"/>
  <c r="AK30" i="10"/>
  <c r="DD163" i="10"/>
  <c r="CO163" i="10"/>
  <c r="CT163" i="10"/>
  <c r="CP163" i="10"/>
  <c r="AF192" i="10"/>
  <c r="AN102" i="10"/>
  <c r="AK101" i="10"/>
  <c r="N188" i="10"/>
  <c r="N194" i="10" s="1"/>
  <c r="N195" i="10" s="1"/>
  <c r="N21" i="10"/>
  <c r="N176" i="10" s="1"/>
  <c r="N179" i="10" s="1"/>
  <c r="N182" i="10" s="1"/>
  <c r="I188" i="10"/>
  <c r="I194" i="10" s="1"/>
  <c r="I21" i="10"/>
  <c r="I176" i="10" s="1"/>
  <c r="I179" i="10" s="1"/>
  <c r="I182" i="10" s="1"/>
  <c r="DD144" i="10"/>
  <c r="CU144" i="10"/>
  <c r="CP144" i="10"/>
  <c r="CO144" i="10"/>
  <c r="AN143" i="10"/>
  <c r="CT144" i="10"/>
  <c r="BQ21" i="10"/>
  <c r="BQ176" i="10" s="1"/>
  <c r="BQ179" i="10" s="1"/>
  <c r="BQ182" i="10" s="1"/>
  <c r="BQ187" i="10"/>
  <c r="BQ194" i="10" s="1"/>
  <c r="BQ195" i="10" s="1"/>
  <c r="CS92" i="10"/>
  <c r="BP195" i="10"/>
  <c r="CR150" i="10"/>
  <c r="BG21" i="10"/>
  <c r="BG176" i="10" s="1"/>
  <c r="BG179" i="10" s="1"/>
  <c r="BG182" i="10" s="1"/>
  <c r="BG188" i="10"/>
  <c r="BG194" i="10" s="1"/>
  <c r="BA61" i="10"/>
  <c r="CT67" i="10"/>
  <c r="BR195" i="10"/>
  <c r="AN108" i="10"/>
  <c r="AM70" i="10"/>
  <c r="AM60" i="10" s="1"/>
  <c r="AM188" i="10" s="1"/>
  <c r="CV82" i="10"/>
  <c r="BN70" i="10"/>
  <c r="CV105" i="10" s="1"/>
  <c r="CV71" i="10"/>
  <c r="CV101" i="10"/>
  <c r="CX23" i="10"/>
  <c r="CX70" i="10"/>
  <c r="AN29" i="10"/>
  <c r="AK28" i="10"/>
  <c r="W195" i="10"/>
  <c r="Y194" i="10"/>
  <c r="Y195" i="10" s="1"/>
  <c r="BA135" i="10"/>
  <c r="CR82" i="10"/>
  <c r="CR70" i="10" s="1"/>
  <c r="CR60" i="10" s="1"/>
  <c r="CR188" i="10" s="1"/>
  <c r="CV139" i="10"/>
  <c r="CR139" i="10"/>
  <c r="BD21" i="27"/>
  <c r="AU23" i="27"/>
  <c r="BD23" i="27" s="1"/>
  <c r="CR189" i="10"/>
  <c r="CR135" i="10"/>
  <c r="AW21" i="10"/>
  <c r="AW176" i="10" s="1"/>
  <c r="AW179" i="10" s="1"/>
  <c r="AW182" i="10" s="1"/>
  <c r="I145" i="9"/>
  <c r="N146" i="9"/>
  <c r="M146" i="9"/>
  <c r="U11" i="9"/>
  <c r="U171" i="9" s="1"/>
  <c r="I53" i="9"/>
  <c r="N54" i="9"/>
  <c r="M54" i="9"/>
  <c r="AQ194" i="10"/>
  <c r="AQ195" i="10" s="1"/>
  <c r="AU194" i="10"/>
  <c r="AU195" i="10" s="1"/>
  <c r="N63" i="9"/>
  <c r="I62" i="9"/>
  <c r="M63" i="9"/>
  <c r="AG194" i="10"/>
  <c r="AG195" i="10" s="1"/>
  <c r="AL21" i="10"/>
  <c r="AL176" i="10" s="1"/>
  <c r="AL179" i="10" s="1"/>
  <c r="AL182" i="10" s="1"/>
  <c r="AC21" i="24"/>
  <c r="AC176" i="24" s="1"/>
  <c r="AI60" i="10"/>
  <c r="AI188" i="10" s="1"/>
  <c r="CP64" i="10"/>
  <c r="CO64" i="10"/>
  <c r="DD64" i="10"/>
  <c r="CT64" i="10"/>
  <c r="CU64" i="10"/>
  <c r="P188" i="10"/>
  <c r="P194" i="10" s="1"/>
  <c r="P21" i="10"/>
  <c r="AN116" i="10"/>
  <c r="AK114" i="10"/>
  <c r="AN75" i="10"/>
  <c r="AK71" i="10"/>
  <c r="AN152" i="10"/>
  <c r="AK150" i="10"/>
  <c r="AN131" i="10"/>
  <c r="AK129" i="10"/>
  <c r="AN121" i="10"/>
  <c r="AK120" i="10"/>
  <c r="CP140" i="10"/>
  <c r="DD140" i="10"/>
  <c r="AN139" i="10"/>
  <c r="CO139" i="10" s="1"/>
  <c r="CO140" i="10"/>
  <c r="AN42" i="10"/>
  <c r="AK41" i="10"/>
  <c r="AD188" i="10"/>
  <c r="AD194" i="10" s="1"/>
  <c r="AD195" i="10" s="1"/>
  <c r="AD21" i="10"/>
  <c r="AD176" i="10" s="1"/>
  <c r="AD179" i="10" s="1"/>
  <c r="AD182" i="10" s="1"/>
  <c r="AN170" i="10"/>
  <c r="AK193" i="10"/>
  <c r="CJ188" i="10"/>
  <c r="CJ194" i="10" s="1"/>
  <c r="CJ195" i="10" s="1"/>
  <c r="CJ21" i="10"/>
  <c r="CJ176" i="10" s="1"/>
  <c r="CJ179" i="10" s="1"/>
  <c r="CJ182" i="10" s="1"/>
  <c r="BC188" i="10"/>
  <c r="BC194" i="10" s="1"/>
  <c r="BC21" i="10"/>
  <c r="BC176" i="10" s="1"/>
  <c r="BC179" i="10" s="1"/>
  <c r="BC182" i="10" s="1"/>
  <c r="CQ37" i="10"/>
  <c r="AM191" i="10"/>
  <c r="AE82" i="10"/>
  <c r="AE70" i="10" s="1"/>
  <c r="AE60" i="10" s="1"/>
  <c r="AE188" i="10" s="1"/>
  <c r="CS150" i="10"/>
  <c r="CE188" i="10"/>
  <c r="CE194" i="10" s="1"/>
  <c r="CE21" i="10"/>
  <c r="CE176" i="10" s="1"/>
  <c r="CE179" i="10" s="1"/>
  <c r="CE182" i="10" s="1"/>
  <c r="DL111" i="10"/>
  <c r="CS111" i="10"/>
  <c r="BE188" i="10"/>
  <c r="BE194" i="10" s="1"/>
  <c r="BE195" i="10" s="1"/>
  <c r="BE21" i="10"/>
  <c r="BE176" i="10" s="1"/>
  <c r="BE179" i="10" s="1"/>
  <c r="BE182" i="10" s="1"/>
  <c r="CU163" i="10"/>
  <c r="BA70" i="10"/>
  <c r="CR24" i="10"/>
  <c r="CR23" i="10" s="1"/>
  <c r="CT108" i="10"/>
  <c r="CV120" i="10"/>
  <c r="CU103" i="10"/>
  <c r="CS71" i="10"/>
  <c r="AF22" i="10"/>
  <c r="CQ189" i="10"/>
  <c r="CQ135" i="10"/>
  <c r="CQ92" i="10"/>
  <c r="CQ70" i="10" s="1"/>
  <c r="CQ60" i="10" s="1"/>
  <c r="CQ188" i="10" s="1"/>
  <c r="CQ24" i="10"/>
  <c r="CV137" i="10"/>
  <c r="CV146" i="10"/>
  <c r="CV141" i="10"/>
  <c r="CV135" i="10"/>
  <c r="CV136" i="10"/>
  <c r="CV143" i="10"/>
  <c r="CV142" i="10"/>
  <c r="CV148" i="10"/>
  <c r="CR43" i="10"/>
  <c r="AW194" i="10"/>
  <c r="AW195" i="10" s="1"/>
  <c r="O13" i="9"/>
  <c r="J12" i="9"/>
  <c r="N13" i="9"/>
  <c r="CB21" i="10"/>
  <c r="CB176" i="10" s="1"/>
  <c r="CB179" i="10" s="1"/>
  <c r="CB182" i="10" s="1"/>
  <c r="N97" i="9"/>
  <c r="M97" i="9"/>
  <c r="G137" i="9"/>
  <c r="AZ194" i="10"/>
  <c r="AZ195" i="10" s="1"/>
  <c r="K62" i="9"/>
  <c r="K52" i="9" s="1"/>
  <c r="O114" i="9"/>
  <c r="CO17" i="10"/>
  <c r="CN17" i="10"/>
  <c r="CP17" i="10" s="1"/>
  <c r="CQ17" i="10" s="1"/>
  <c r="CR17" i="10" s="1"/>
  <c r="CS17" i="10" s="1"/>
  <c r="AL194" i="10"/>
  <c r="AL195" i="10" s="1"/>
  <c r="M12" i="29" l="1"/>
  <c r="H11" i="29"/>
  <c r="M11" i="29" s="1"/>
  <c r="M155" i="29"/>
  <c r="H281" i="29"/>
  <c r="CS187" i="10"/>
  <c r="AL21" i="24"/>
  <c r="AL176" i="24" s="1"/>
  <c r="L137" i="9"/>
  <c r="G11" i="9"/>
  <c r="CE195" i="10"/>
  <c r="AK192" i="10"/>
  <c r="CU139" i="10"/>
  <c r="AN191" i="10"/>
  <c r="CU143" i="10"/>
  <c r="CO143" i="10"/>
  <c r="CO191" i="10" s="1"/>
  <c r="CT143" i="10"/>
  <c r="BI195" i="10"/>
  <c r="CS110" i="10"/>
  <c r="DL110" i="10"/>
  <c r="BA22" i="10"/>
  <c r="CA194" i="10"/>
  <c r="CO189" i="10"/>
  <c r="DD128" i="10"/>
  <c r="CO128" i="10"/>
  <c r="CU128" i="10"/>
  <c r="CT128" i="10"/>
  <c r="DD94" i="10"/>
  <c r="CP94" i="10"/>
  <c r="CP92" i="10" s="1"/>
  <c r="CT94" i="10"/>
  <c r="CO94" i="10"/>
  <c r="CU94" i="10"/>
  <c r="AN92" i="10"/>
  <c r="AF21" i="24"/>
  <c r="AF176" i="24" s="1"/>
  <c r="AI194" i="10"/>
  <c r="P15" i="24"/>
  <c r="CS192" i="10"/>
  <c r="DD121" i="10"/>
  <c r="CT121" i="10"/>
  <c r="AN120" i="10"/>
  <c r="CO121" i="10"/>
  <c r="CP121" i="10"/>
  <c r="CP120" i="10" s="1"/>
  <c r="CU121" i="10"/>
  <c r="DD152" i="10"/>
  <c r="CO152" i="10"/>
  <c r="CP152" i="10"/>
  <c r="CT152" i="10"/>
  <c r="CU152" i="10"/>
  <c r="AN150" i="10"/>
  <c r="DD116" i="10"/>
  <c r="CP116" i="10"/>
  <c r="CP114" i="10" s="1"/>
  <c r="CU116" i="10"/>
  <c r="CO116" i="10"/>
  <c r="CT116" i="10"/>
  <c r="AN114" i="10"/>
  <c r="N53" i="9"/>
  <c r="I52" i="9"/>
  <c r="M53" i="9"/>
  <c r="M145" i="9"/>
  <c r="N145" i="9"/>
  <c r="I137" i="9"/>
  <c r="CR192" i="10"/>
  <c r="CP62" i="10"/>
  <c r="CP61" i="10" s="1"/>
  <c r="CV55" i="10"/>
  <c r="CV50" i="10"/>
  <c r="CV57" i="10"/>
  <c r="CV58" i="10"/>
  <c r="CV56" i="10"/>
  <c r="AE187" i="10"/>
  <c r="AE194" i="10" s="1"/>
  <c r="AE195" i="10" s="1"/>
  <c r="AE21" i="10"/>
  <c r="AE176" i="10" s="1"/>
  <c r="AE179" i="10" s="1"/>
  <c r="AN50" i="10"/>
  <c r="CO51" i="10"/>
  <c r="CO50" i="10" s="1"/>
  <c r="CP51" i="10"/>
  <c r="CP50" i="10" s="1"/>
  <c r="DD51" i="10"/>
  <c r="CT51" i="10"/>
  <c r="CU51" i="10"/>
  <c r="J52" i="9"/>
  <c r="O52" i="9" s="1"/>
  <c r="O62" i="9"/>
  <c r="R12" i="9"/>
  <c r="Q11" i="9"/>
  <c r="K11" i="9"/>
  <c r="K171" i="9" s="1"/>
  <c r="CT139" i="10"/>
  <c r="AK23" i="10"/>
  <c r="AK22" i="10" s="1"/>
  <c r="AM192" i="10"/>
  <c r="CM108" i="10"/>
  <c r="CM70" i="10" s="1"/>
  <c r="CM60" i="10" s="1"/>
  <c r="CN109" i="10"/>
  <c r="DD38" i="10"/>
  <c r="CU38" i="10"/>
  <c r="AN37" i="10"/>
  <c r="CP38" i="10"/>
  <c r="CP37" i="10" s="1"/>
  <c r="CO38" i="10"/>
  <c r="CT38" i="10"/>
  <c r="AM21" i="10"/>
  <c r="AM176" i="10" s="1"/>
  <c r="AM179" i="10" s="1"/>
  <c r="AM182" i="10" s="1"/>
  <c r="AM187" i="10"/>
  <c r="AM194" i="10" s="1"/>
  <c r="O12" i="9"/>
  <c r="CR22" i="10"/>
  <c r="AK70" i="10"/>
  <c r="AK60" i="10" s="1"/>
  <c r="AK188" i="10" s="1"/>
  <c r="P15" i="10"/>
  <c r="P176" i="10"/>
  <c r="P179" i="10" s="1"/>
  <c r="P182" i="10" s="1"/>
  <c r="BA60" i="10"/>
  <c r="I195" i="10"/>
  <c r="CU102" i="10"/>
  <c r="CP102" i="10"/>
  <c r="CP101" i="10" s="1"/>
  <c r="DD102" i="10"/>
  <c r="AN101" i="10"/>
  <c r="CO102" i="10"/>
  <c r="CT102" i="10"/>
  <c r="DD31" i="10"/>
  <c r="CT31" i="10"/>
  <c r="CU31" i="10"/>
  <c r="CP31" i="10"/>
  <c r="CP30" i="10" s="1"/>
  <c r="AN30" i="10"/>
  <c r="CO31" i="10"/>
  <c r="DD113" i="10"/>
  <c r="CO113" i="10"/>
  <c r="CU113" i="10"/>
  <c r="CT113" i="10"/>
  <c r="I11" i="9"/>
  <c r="N12" i="9"/>
  <c r="M12" i="9"/>
  <c r="CB195" i="10"/>
  <c r="CV30" i="10"/>
  <c r="CV23" i="10"/>
  <c r="BN22" i="10"/>
  <c r="CV43" i="10" s="1"/>
  <c r="CV28" i="10"/>
  <c r="CW24" i="10" s="1"/>
  <c r="CV37" i="10"/>
  <c r="DD27" i="10"/>
  <c r="CP27" i="10"/>
  <c r="CP24" i="10" s="1"/>
  <c r="CO27" i="10"/>
  <c r="CU27" i="10"/>
  <c r="CT27" i="10"/>
  <c r="AN24" i="10"/>
  <c r="CN187" i="10"/>
  <c r="CH195" i="10"/>
  <c r="AN189" i="10"/>
  <c r="CO67" i="10"/>
  <c r="CU67" i="10"/>
  <c r="J195" i="10"/>
  <c r="AE21" i="24"/>
  <c r="AE176" i="24" s="1"/>
  <c r="R195" i="10"/>
  <c r="S195" i="10"/>
  <c r="U195" i="10"/>
  <c r="CQ23" i="10"/>
  <c r="CQ22" i="10" s="1"/>
  <c r="AF21" i="10"/>
  <c r="AF176" i="10" s="1"/>
  <c r="AF179" i="10" s="1"/>
  <c r="AF187" i="10"/>
  <c r="AF194" i="10" s="1"/>
  <c r="AF195" i="10" s="1"/>
  <c r="BC195" i="10"/>
  <c r="CO170" i="10"/>
  <c r="CO193" i="10" s="1"/>
  <c r="AN193" i="10"/>
  <c r="DD170" i="10"/>
  <c r="CP170" i="10"/>
  <c r="CP193" i="10" s="1"/>
  <c r="CT170" i="10"/>
  <c r="CU170" i="10"/>
  <c r="DD42" i="10"/>
  <c r="CP42" i="10"/>
  <c r="CP41" i="10" s="1"/>
  <c r="CU42" i="10"/>
  <c r="CO42" i="10"/>
  <c r="CT42" i="10"/>
  <c r="AN41" i="10"/>
  <c r="DD131" i="10"/>
  <c r="CP131" i="10"/>
  <c r="CP129" i="10" s="1"/>
  <c r="CO131" i="10"/>
  <c r="CU131" i="10"/>
  <c r="AN129" i="10"/>
  <c r="CT131" i="10"/>
  <c r="CO75" i="10"/>
  <c r="DD75" i="10"/>
  <c r="CP75" i="10"/>
  <c r="CP71" i="10" s="1"/>
  <c r="AN71" i="10"/>
  <c r="CU75" i="10"/>
  <c r="CT75" i="10"/>
  <c r="P195" i="10"/>
  <c r="M62" i="9"/>
  <c r="N62" i="9"/>
  <c r="DD29" i="10"/>
  <c r="CU29" i="10"/>
  <c r="CP29" i="10"/>
  <c r="CP28" i="10" s="1"/>
  <c r="CT29" i="10"/>
  <c r="CO29" i="10"/>
  <c r="AN28" i="10"/>
  <c r="CV123" i="10"/>
  <c r="CV114" i="10"/>
  <c r="CV79" i="10"/>
  <c r="CW71" i="10" s="1"/>
  <c r="CV128" i="10"/>
  <c r="CV118" i="10"/>
  <c r="CV129" i="10"/>
  <c r="CV108" i="10"/>
  <c r="CV70" i="10"/>
  <c r="BN60" i="10"/>
  <c r="CU108" i="10"/>
  <c r="CO108" i="10"/>
  <c r="BG195" i="10"/>
  <c r="DD45" i="10"/>
  <c r="AN44" i="10"/>
  <c r="CO45" i="10"/>
  <c r="CO44" i="10" s="1"/>
  <c r="CO43" i="10" s="1"/>
  <c r="CP45" i="10"/>
  <c r="CP44" i="10" s="1"/>
  <c r="CP43" i="10" s="1"/>
  <c r="CT45" i="10"/>
  <c r="CU45" i="10"/>
  <c r="CO62" i="10"/>
  <c r="CU62" i="10"/>
  <c r="AN61" i="10"/>
  <c r="CT61" i="10" s="1"/>
  <c r="CT62" i="10"/>
  <c r="CG195" i="10"/>
  <c r="CV92" i="10"/>
  <c r="DD124" i="10"/>
  <c r="CO124" i="10"/>
  <c r="CU124" i="10"/>
  <c r="CT124" i="10"/>
  <c r="CP124" i="10"/>
  <c r="CP123" i="10" s="1"/>
  <c r="AN123" i="10"/>
  <c r="V195" i="10"/>
  <c r="J137" i="9"/>
  <c r="O137" i="9" s="1"/>
  <c r="N142" i="9"/>
  <c r="O142" i="9"/>
  <c r="BK194" i="10"/>
  <c r="BK195" i="10" s="1"/>
  <c r="CA21" i="10"/>
  <c r="CA176" i="10" s="1"/>
  <c r="CA179" i="10" s="1"/>
  <c r="CA182" i="10" s="1"/>
  <c r="CT105" i="10"/>
  <c r="CO105" i="10"/>
  <c r="CP189" i="10"/>
  <c r="DD136" i="10"/>
  <c r="CO136" i="10"/>
  <c r="CU136" i="10"/>
  <c r="CP136" i="10"/>
  <c r="AN190" i="10"/>
  <c r="CT136" i="10"/>
  <c r="AN135" i="10"/>
  <c r="CU135" i="10" s="1"/>
  <c r="DD84" i="10"/>
  <c r="CP84" i="10"/>
  <c r="CP82" i="10" s="1"/>
  <c r="CU84" i="10"/>
  <c r="AN82" i="10"/>
  <c r="CO84" i="10"/>
  <c r="CT84" i="10"/>
  <c r="AI21" i="10"/>
  <c r="AI176" i="10" s="1"/>
  <c r="AI179" i="10" s="1"/>
  <c r="AI182" i="10" s="1"/>
  <c r="Z195" i="10"/>
  <c r="AM195" i="10" l="1"/>
  <c r="CN108" i="10"/>
  <c r="CN70" i="10" s="1"/>
  <c r="CN60" i="10" s="1"/>
  <c r="DL109" i="10"/>
  <c r="CS109" i="10"/>
  <c r="CS108" i="10" s="1"/>
  <c r="CS70" i="10" s="1"/>
  <c r="CS60" i="10" s="1"/>
  <c r="AK21" i="10"/>
  <c r="AK176" i="10" s="1"/>
  <c r="AK179" i="10" s="1"/>
  <c r="AK182" i="10" s="1"/>
  <c r="AK187" i="10"/>
  <c r="AK194" i="10" s="1"/>
  <c r="AK195" i="10" s="1"/>
  <c r="Q171" i="9"/>
  <c r="R11" i="9"/>
  <c r="CO120" i="10"/>
  <c r="CT120" i="10"/>
  <c r="CU120" i="10"/>
  <c r="CO92" i="10"/>
  <c r="CU92" i="10"/>
  <c r="CT92" i="10"/>
  <c r="CP190" i="10"/>
  <c r="CP135" i="10"/>
  <c r="CU28" i="10"/>
  <c r="CO28" i="10"/>
  <c r="CT28" i="10"/>
  <c r="CO71" i="10"/>
  <c r="AN70" i="10"/>
  <c r="CT71" i="10"/>
  <c r="CU71" i="10"/>
  <c r="I171" i="9"/>
  <c r="M11" i="9"/>
  <c r="M171" i="9" s="1"/>
  <c r="CR21" i="10"/>
  <c r="CR176" i="10" s="1"/>
  <c r="CR187" i="10"/>
  <c r="CR194" i="10" s="1"/>
  <c r="CR195" i="10" s="1"/>
  <c r="CO37" i="10"/>
  <c r="CU37" i="10"/>
  <c r="CT37" i="10"/>
  <c r="CM188" i="10"/>
  <c r="CM194" i="10" s="1"/>
  <c r="CM21" i="10"/>
  <c r="CM176" i="10" s="1"/>
  <c r="CM179" i="10" s="1"/>
  <c r="CM182" i="10" s="1"/>
  <c r="CO114" i="10"/>
  <c r="CU114" i="10"/>
  <c r="CT114" i="10"/>
  <c r="BA21" i="10"/>
  <c r="BA187" i="10"/>
  <c r="CU123" i="10"/>
  <c r="CO123" i="10"/>
  <c r="CT123" i="10"/>
  <c r="CT44" i="10"/>
  <c r="AN43" i="10"/>
  <c r="CU44" i="10"/>
  <c r="CP70" i="10"/>
  <c r="CP60" i="10" s="1"/>
  <c r="CP188" i="10" s="1"/>
  <c r="CT129" i="10"/>
  <c r="CO129" i="10"/>
  <c r="CU129" i="10"/>
  <c r="CQ187" i="10"/>
  <c r="CQ194" i="10" s="1"/>
  <c r="CQ195" i="10" s="1"/>
  <c r="CQ21" i="10"/>
  <c r="CQ176" i="10" s="1"/>
  <c r="CO24" i="10"/>
  <c r="AN23" i="10"/>
  <c r="CT24" i="10"/>
  <c r="CU24" i="10"/>
  <c r="CP23" i="10"/>
  <c r="CP22" i="10" s="1"/>
  <c r="CO101" i="10"/>
  <c r="CU101" i="10"/>
  <c r="CT101" i="10"/>
  <c r="J11" i="9"/>
  <c r="N11" i="9" s="1"/>
  <c r="N171" i="9" s="1"/>
  <c r="CU50" i="10"/>
  <c r="CT50" i="10"/>
  <c r="CP150" i="10"/>
  <c r="AI195" i="10"/>
  <c r="CO82" i="10"/>
  <c r="CT82" i="10"/>
  <c r="CU82" i="10"/>
  <c r="CO190" i="10"/>
  <c r="CO135" i="10"/>
  <c r="CO61" i="10"/>
  <c r="AN60" i="10"/>
  <c r="CU60" i="10" s="1"/>
  <c r="CU61" i="10"/>
  <c r="BN188" i="10"/>
  <c r="CV60" i="10"/>
  <c r="CV133" i="10"/>
  <c r="CV61" i="10"/>
  <c r="CT135" i="10"/>
  <c r="CO41" i="10"/>
  <c r="CU41" i="10"/>
  <c r="CT41" i="10"/>
  <c r="CV22" i="10"/>
  <c r="BN21" i="10"/>
  <c r="BN187" i="10"/>
  <c r="CV41" i="10"/>
  <c r="CU30" i="10"/>
  <c r="CO30" i="10"/>
  <c r="CT30" i="10"/>
  <c r="CT60" i="10"/>
  <c r="BA188" i="10"/>
  <c r="M137" i="9"/>
  <c r="N137" i="9"/>
  <c r="N52" i="9"/>
  <c r="M52" i="9"/>
  <c r="AN192" i="10"/>
  <c r="CT150" i="10"/>
  <c r="CO150" i="10"/>
  <c r="CU150" i="10"/>
  <c r="CA195" i="10"/>
  <c r="G171" i="9"/>
  <c r="L11" i="9"/>
  <c r="L171" i="9" s="1"/>
  <c r="CO192" i="10" l="1"/>
  <c r="BA194" i="10"/>
  <c r="AN22" i="10"/>
  <c r="CO23" i="10"/>
  <c r="CT23" i="10"/>
  <c r="CU23" i="10"/>
  <c r="BA176" i="10"/>
  <c r="CO70" i="10"/>
  <c r="CT70" i="10"/>
  <c r="CU70" i="10"/>
  <c r="CN188" i="10"/>
  <c r="CN194" i="10" s="1"/>
  <c r="CN21" i="10"/>
  <c r="CN176" i="10" s="1"/>
  <c r="CN179" i="10" s="1"/>
  <c r="CN182" i="10" s="1"/>
  <c r="BN194" i="10"/>
  <c r="J171" i="9"/>
  <c r="O11" i="9"/>
  <c r="O171" i="9" s="1"/>
  <c r="CP21" i="10"/>
  <c r="CP187" i="10"/>
  <c r="CT43" i="10"/>
  <c r="CU43" i="10"/>
  <c r="CM195" i="10"/>
  <c r="BN176" i="10"/>
  <c r="AN188" i="10"/>
  <c r="CO60" i="10"/>
  <c r="CO188" i="10" s="1"/>
  <c r="CP192" i="10"/>
  <c r="CP176" i="10"/>
  <c r="CS188" i="10"/>
  <c r="CS194" i="10" s="1"/>
  <c r="CS21" i="10"/>
  <c r="CS176" i="10" s="1"/>
  <c r="BA179" i="10" l="1"/>
  <c r="BA182" i="10" s="1"/>
  <c r="AN187" i="10"/>
  <c r="AN194" i="10" s="1"/>
  <c r="CO22" i="10"/>
  <c r="CO187" i="10" s="1"/>
  <c r="CO194" i="10" s="1"/>
  <c r="AN21" i="10"/>
  <c r="CT22" i="10"/>
  <c r="CU22" i="10"/>
  <c r="BN179" i="10"/>
  <c r="BN182" i="10" s="1"/>
  <c r="CP194" i="10"/>
  <c r="CP195" i="10" s="1"/>
  <c r="BN195" i="10"/>
  <c r="BA195" i="10"/>
  <c r="CS195" i="10"/>
  <c r="CN195" i="10"/>
  <c r="CO21" i="10" l="1"/>
  <c r="CO176" i="10" s="1"/>
  <c r="CO195" i="10" s="1"/>
  <c r="AN176" i="10"/>
  <c r="CT21" i="10"/>
  <c r="CU21" i="10"/>
  <c r="AN179" i="10" l="1"/>
  <c r="AN182" i="10" s="1"/>
  <c r="CT176" i="10"/>
  <c r="CU176" i="10"/>
  <c r="AN19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 Salazar</author>
  </authors>
  <commentList>
    <comment ref="AH14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Angela Salazar: VALOR NO DESAGREGADO. MEDIANTE OFICIO 50-305 DE DIC/07/16 SUSCRITO POR DRA CLAUDIA CONTRERAS A MIN,HACIENDA SOLICITA SUMAR EL APLAZAMIENTO 56,100,000 DEL FONDO ESPECIAL COMISIÓN DE BUSQUEDA AL RUBRO ACCIONES DE GRUPO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Sistemas</author>
    <author>Yineth Montenegro</author>
  </authors>
  <commentList>
    <comment ref="F17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 xr:uid="{00000000-0006-0000-0700-000002000000}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 xr:uid="{00000000-0006-0000-0700-000003000000}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<sst xmlns="http://schemas.openxmlformats.org/spreadsheetml/2006/main" count="18106" uniqueCount="1269">
  <si>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</si>
  <si>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</si>
  <si>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</si>
  <si>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</si>
  <si>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</si>
  <si>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</si>
  <si>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</si>
  <si>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</si>
  <si>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</si>
  <si>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</si>
  <si>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</si>
  <si>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</si>
  <si>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</si>
  <si>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</si>
  <si>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</si>
  <si>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</si>
  <si>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</si>
  <si>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</si>
  <si>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</si>
  <si>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</si>
  <si>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</si>
  <si>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</si>
  <si>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</si>
  <si>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</si>
  <si>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</si>
  <si>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</si>
  <si>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</si>
  <si>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</si>
  <si>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</si>
  <si>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</si>
  <si>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</si>
  <si>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</si>
  <si>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</si>
  <si>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</si>
  <si>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</si>
  <si>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</si>
  <si>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</si>
  <si>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</si>
  <si>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</si>
  <si>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</si>
  <si>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</si>
  <si>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</si>
  <si>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</si>
  <si>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</si>
  <si>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</si>
  <si>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</si>
  <si>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</si>
  <si>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</si>
  <si>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</si>
  <si>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</si>
  <si>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</si>
  <si>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</si>
  <si>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</si>
  <si>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</si>
  <si>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</si>
  <si>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</si>
  <si>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</si>
  <si>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</si>
  <si>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</si>
  <si>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</si>
  <si>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</si>
  <si>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</si>
  <si>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</si>
  <si>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</si>
  <si>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</si>
  <si>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</si>
  <si>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</si>
  <si>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</si>
  <si>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</si>
  <si>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</si>
  <si>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</si>
  <si>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</si>
  <si>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</si>
  <si>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</si>
  <si>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</si>
  <si>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</si>
  <si>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</si>
  <si>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</si>
  <si>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</si>
  <si>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</si>
  <si>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</si>
  <si>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</si>
  <si>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</si>
  <si>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</si>
  <si>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</si>
  <si>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</si>
  <si>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</si>
  <si>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</si>
  <si>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</si>
  <si>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</si>
  <si>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</si>
  <si>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</si>
  <si>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</si>
  <si>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</si>
  <si>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</si>
  <si>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</si>
  <si>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</si>
  <si>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</si>
  <si>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</si>
  <si>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</si>
  <si>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</si>
  <si>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</si>
  <si>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</si>
  <si>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</si>
  <si>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</si>
  <si>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</si>
  <si>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</si>
  <si>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</si>
  <si>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</si>
  <si>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</si>
  <si>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</si>
  <si>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</si>
  <si>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</si>
  <si>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</si>
  <si>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</si>
  <si>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</si>
  <si>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</si>
  <si>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</si>
  <si>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</si>
  <si>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</si>
  <si>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</si>
  <si>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</si>
  <si>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</si>
  <si>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</si>
  <si>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</si>
  <si>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</si>
  <si>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</si>
  <si>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</si>
  <si>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</si>
  <si>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</si>
  <si>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</si>
  <si>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</si>
  <si>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</si>
  <si>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</si>
  <si>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</si>
  <si>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</si>
  <si>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</si>
  <si>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</si>
  <si>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</si>
  <si>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</si>
  <si>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</si>
  <si>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</si>
  <si>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</si>
  <si>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</si>
  <si>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</si>
  <si>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</si>
  <si>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</si>
  <si>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</si>
  <si>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</si>
  <si>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</si>
  <si>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</si>
  <si>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</si>
  <si>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</si>
  <si>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</si>
  <si>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</si>
  <si>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</si>
  <si>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</si>
  <si>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</si>
  <si>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</si>
  <si>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</si>
  <si>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</si>
  <si>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</si>
  <si>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</si>
  <si>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</si>
  <si>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</si>
  <si>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</si>
  <si>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</si>
  <si>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</si>
  <si>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</si>
  <si>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</si>
  <si>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</si>
  <si>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</si>
  <si>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</si>
  <si>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</si>
  <si>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</si>
  <si>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</si>
  <si>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</si>
  <si>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</si>
  <si>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</si>
  <si>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</si>
  <si>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</si>
  <si>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</si>
  <si>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</si>
  <si>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</si>
  <si>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</si>
  <si>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</si>
  <si>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</si>
  <si>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</si>
  <si>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</si>
  <si>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</si>
  <si>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</si>
  <si>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</si>
  <si>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</si>
  <si>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</si>
  <si>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</si>
  <si>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</si>
  <si>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</si>
  <si>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</si>
  <si>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</si>
  <si>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</si>
  <si>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</si>
  <si>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</si>
  <si>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</si>
  <si>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</si>
  <si>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</si>
  <si>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</si>
  <si>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</si>
  <si>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</si>
  <si>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</si>
  <si>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</si>
  <si>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</si>
  <si>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</si>
  <si>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</si>
  <si>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</si>
  <si>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</si>
  <si>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</si>
  <si>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</si>
  <si>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</si>
  <si>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</si>
  <si>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</si>
  <si>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</si>
  <si>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</si>
  <si>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</si>
  <si>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</si>
  <si>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</si>
  <si>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</si>
  <si>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</si>
  <si>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</si>
  <si>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</si>
  <si>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</si>
  <si>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</si>
  <si>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</si>
  <si>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</si>
  <si>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</si>
  <si>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</si>
  <si>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</si>
  <si>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</si>
  <si>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</si>
  <si>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</si>
  <si>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</si>
  <si>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</si>
  <si>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</si>
  <si>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</si>
  <si>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</si>
  <si>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</si>
  <si>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</si>
  <si>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</si>
  <si>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</si>
  <si>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</si>
  <si>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</si>
  <si>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</si>
  <si>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</si>
  <si>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</si>
  <si>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</si>
  <si>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</si>
  <si>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</si>
  <si>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</si>
  <si>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</si>
  <si>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</si>
  <si>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</si>
  <si>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</si>
  <si>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</si>
  <si>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</si>
  <si>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</si>
  <si>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</si>
  <si>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</si>
  <si>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</si>
  <si>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</si>
  <si>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</si>
  <si>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</si>
  <si>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</si>
  <si>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</si>
  <si>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</si>
  <si>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</si>
  <si>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</si>
  <si>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</si>
  <si>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</si>
  <si>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</si>
  <si>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</si>
  <si>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</si>
  <si>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</si>
  <si>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</si>
  <si>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</si>
  <si>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</si>
  <si>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</si>
  <si>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</si>
  <si>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</si>
  <si>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</si>
  <si>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</si>
  <si>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</si>
  <si>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</si>
  <si>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</si>
  <si>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</si>
  <si>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</si>
  <si>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</si>
  <si>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</si>
  <si>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</si>
  <si>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</si>
  <si>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</si>
  <si>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</si>
  <si>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</si>
  <si>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</si>
  <si>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</si>
  <si>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</si>
  <si>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</si>
  <si>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</si>
  <si>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</si>
  <si>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</si>
  <si>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</si>
  <si>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</si>
  <si>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</si>
  <si>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</si>
  <si>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</si>
  <si>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</si>
  <si>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</si>
  <si>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</si>
  <si>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</si>
  <si>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</si>
  <si>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</si>
  <si>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</si>
  <si>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</si>
  <si>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</si>
  <si>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</si>
  <si>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</si>
  <si>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</si>
  <si>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</si>
  <si>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</si>
  <si>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</si>
  <si>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</si>
  <si>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</si>
  <si>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</si>
  <si>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</si>
  <si>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</si>
  <si>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</si>
  <si>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</si>
  <si>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</si>
  <si>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</si>
  <si>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</si>
  <si>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</si>
  <si>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</si>
  <si>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</si>
  <si>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</si>
  <si>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</si>
  <si>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</si>
  <si>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</si>
  <si>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</si>
  <si>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</si>
  <si>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</si>
  <si>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</si>
  <si>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</si>
  <si>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</si>
  <si>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</si>
  <si>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</si>
  <si>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</si>
  <si>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</si>
  <si>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</si>
  <si>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</si>
  <si>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</si>
  <si>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</si>
  <si>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</si>
  <si>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</si>
  <si>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</si>
  <si>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</si>
  <si>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</si>
  <si>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</si>
  <si>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</si>
  <si>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</si>
  <si>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</si>
  <si>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</si>
  <si>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</si>
  <si>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</si>
  <si>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</si>
  <si>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</si>
  <si>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</si>
  <si>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</si>
  <si>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</si>
  <si>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</si>
  <si>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</si>
  <si>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</si>
  <si>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</si>
  <si>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</si>
  <si>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</si>
  <si>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</si>
  <si>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</si>
  <si>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</si>
  <si>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</si>
  <si>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</si>
  <si>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</si>
  <si>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</si>
  <si>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</si>
  <si>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</si>
  <si>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</si>
  <si>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</si>
  <si>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</si>
  <si>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</si>
  <si>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</si>
  <si>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</si>
  <si>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</si>
  <si>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</si>
  <si>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</si>
  <si>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</si>
  <si>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</si>
  <si>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</si>
  <si>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</si>
  <si>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</si>
  <si>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</si>
  <si>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</si>
  <si>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</si>
  <si>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</si>
  <si>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</si>
  <si>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</si>
  <si>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</si>
  <si>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</si>
  <si>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</si>
  <si>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</si>
  <si>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</si>
  <si>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</si>
  <si>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</si>
  <si>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</si>
  <si>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</si>
  <si>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</si>
  <si>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</si>
  <si>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</si>
  <si>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</si>
  <si>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</si>
  <si>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</si>
  <si>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</si>
  <si>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</si>
  <si>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</si>
  <si>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</si>
  <si>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</si>
  <si>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</si>
  <si>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</si>
  <si>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</si>
  <si>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</si>
  <si>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</si>
  <si>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</si>
  <si>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</si>
  <si>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</si>
  <si>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</si>
  <si>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</si>
  <si>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</si>
  <si>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</si>
  <si>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</si>
  <si>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</si>
  <si>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</si>
  <si>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</si>
  <si>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</si>
  <si>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</si>
  <si>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</si>
  <si>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</si>
  <si>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</si>
  <si>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</si>
  <si>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</si>
  <si>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</si>
  <si>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</si>
  <si>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</si>
  <si>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</si>
  <si>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</si>
  <si>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</si>
  <si>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</si>
  <si>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</si>
  <si>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</si>
  <si>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</si>
  <si>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</si>
  <si>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</si>
  <si>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</si>
  <si>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</si>
  <si>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</si>
  <si>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</si>
  <si>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</si>
  <si>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</si>
  <si>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</si>
  <si>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</si>
  <si>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</si>
  <si>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</si>
  <si>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</si>
  <si>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</si>
  <si>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</si>
  <si>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</si>
  <si>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</si>
  <si>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</si>
  <si>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</si>
  <si>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</si>
  <si>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</si>
  <si>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</si>
  <si>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</si>
  <si>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</si>
  <si>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</si>
  <si>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</si>
  <si>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</si>
  <si>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</si>
  <si>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</si>
  <si>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</si>
  <si>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</si>
  <si>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</si>
  <si>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</si>
  <si>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</si>
  <si>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</si>
  <si>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</si>
  <si>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</si>
  <si>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</si>
  <si>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</si>
  <si>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</si>
  <si>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</si>
  <si>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</si>
  <si>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</si>
  <si>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</si>
  <si>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</si>
  <si>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</si>
  <si>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</si>
  <si>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</si>
  <si>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</si>
  <si>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</si>
  <si>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</si>
  <si>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</si>
  <si>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</si>
  <si>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</si>
  <si>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</si>
  <si>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</si>
  <si>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</si>
  <si>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</si>
  <si>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</si>
  <si>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</si>
  <si>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</si>
  <si>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</si>
  <si>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</si>
  <si>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</si>
  <si>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</si>
  <si>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</si>
  <si>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</si>
  <si>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</si>
  <si>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</si>
  <si>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</si>
  <si>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</si>
  <si>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</si>
  <si>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</si>
  <si>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</si>
  <si>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</si>
  <si>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</si>
  <si>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</si>
  <si>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</si>
  <si>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</si>
  <si>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</si>
  <si>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</si>
  <si>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</si>
  <si>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</si>
  <si>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</si>
  <si>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</si>
  <si>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</si>
  <si>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</si>
  <si>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</si>
  <si>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</si>
  <si>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</si>
  <si>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</si>
  <si>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</si>
  <si>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</si>
  <si>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</si>
  <si>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</si>
  <si>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</si>
  <si>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</si>
  <si>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</si>
  <si>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</si>
  <si>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</si>
  <si>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</si>
  <si>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</si>
  <si>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</si>
  <si>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</si>
  <si>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</si>
  <si>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</si>
  <si>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</si>
  <si>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</si>
  <si>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</si>
  <si>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</si>
  <si>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</si>
  <si>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</si>
  <si>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</si>
  <si>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</si>
  <si>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</si>
  <si>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</si>
  <si>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</si>
  <si>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</si>
  <si>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</si>
  <si>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</si>
  <si>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</si>
  <si>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</si>
  <si>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</si>
  <si>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</si>
  <si>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</si>
  <si>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</si>
  <si>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</si>
  <si>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</si>
  <si>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</si>
  <si>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</si>
  <si>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</si>
  <si>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</si>
  <si>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</si>
  <si>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</si>
  <si>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</si>
  <si>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</si>
  <si>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</si>
  <si>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</si>
  <si>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</si>
  <si>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</si>
  <si>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</si>
  <si>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</si>
  <si>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</si>
  <si>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</si>
  <si>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</si>
  <si>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</si>
  <si>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</si>
  <si>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</si>
  <si>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</si>
  <si>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</si>
  <si>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</si>
  <si>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</si>
  <si>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</si>
  <si>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</si>
  <si>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</si>
  <si>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</si>
  <si>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</si>
  <si>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</si>
  <si>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</si>
  <si>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</si>
  <si>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</si>
  <si>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</si>
  <si>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</si>
  <si>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</si>
  <si>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</si>
  <si>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</si>
  <si>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</si>
  <si>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</si>
  <si>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</si>
  <si>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</si>
  <si>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</si>
  <si>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</si>
  <si>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</si>
  <si>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</si>
  <si>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</si>
  <si>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</si>
  <si>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</si>
  <si>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</si>
  <si>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</si>
  <si>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</si>
  <si>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</si>
  <si>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</si>
  <si>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</si>
  <si>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</si>
  <si>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</si>
  <si>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</si>
  <si>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</si>
  <si>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</si>
  <si>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</si>
  <si>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</si>
  <si>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</si>
  <si>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</si>
  <si>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</si>
  <si>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</si>
  <si>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</si>
  <si>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</si>
  <si>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</si>
  <si>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</si>
  <si>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</si>
  <si>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</si>
  <si>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</si>
  <si>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</si>
  <si>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</si>
  <si>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</si>
  <si>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</si>
  <si>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</si>
  <si>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</si>
  <si>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</si>
  <si>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</si>
  <si>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</si>
  <si>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</si>
  <si>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</si>
  <si>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</si>
  <si>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</si>
  <si>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</si>
  <si>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</si>
  <si>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</si>
  <si>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</si>
  <si>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</si>
  <si>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</si>
  <si>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</si>
  <si>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</si>
  <si>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</si>
  <si>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</si>
  <si>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</si>
  <si>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</si>
  <si>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</si>
  <si>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</si>
  <si>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</si>
  <si>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</si>
  <si>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</si>
  <si>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</si>
  <si>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</si>
  <si>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</si>
  <si>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</si>
  <si>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</si>
  <si>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</si>
  <si>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</si>
  <si>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</si>
  <si>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</si>
  <si>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</si>
  <si>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</si>
  <si>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</si>
  <si>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</si>
  <si>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</si>
  <si>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</si>
  <si>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</si>
  <si>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</si>
  <si>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</si>
  <si>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</si>
  <si>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</si>
  <si>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</si>
  <si>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</si>
  <si>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</si>
  <si>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</si>
  <si>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</si>
  <si>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</si>
  <si>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</si>
  <si>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</si>
  <si>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</si>
  <si>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</si>
  <si>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</si>
  <si>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</si>
  <si>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</si>
  <si>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</si>
  <si>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</si>
  <si>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</si>
  <si>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</si>
  <si>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</si>
  <si>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</si>
  <si>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</si>
  <si>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</si>
  <si>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</si>
  <si>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</si>
  <si>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</si>
  <si>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</si>
  <si>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</si>
  <si>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</si>
  <si>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</si>
  <si>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</si>
  <si>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</si>
  <si>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</si>
  <si>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</si>
  <si>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</si>
  <si>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</si>
  <si>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</si>
  <si>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</si>
  <si>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</si>
  <si>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</si>
  <si>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</si>
  <si>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</si>
  <si>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</si>
  <si>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</si>
  <si>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</si>
  <si>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</si>
  <si>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</si>
  <si>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</si>
  <si>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</si>
  <si>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</si>
  <si>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</si>
  <si>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</si>
  <si>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</si>
  <si>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</si>
  <si>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</si>
  <si>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</si>
  <si>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</si>
  <si>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</si>
  <si>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</si>
  <si>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</si>
  <si>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</si>
  <si>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</si>
  <si>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</si>
  <si>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</si>
  <si>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</si>
  <si>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</si>
  <si>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</si>
  <si>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</si>
  <si>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</si>
  <si>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</si>
  <si>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</si>
  <si>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</si>
  <si>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</si>
  <si>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</si>
  <si>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</si>
  <si>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</si>
  <si>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</si>
  <si>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</si>
  <si>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</si>
  <si>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</si>
  <si>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</si>
  <si>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</si>
  <si>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</si>
  <si>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</si>
  <si>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</si>
  <si>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</si>
  <si>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</si>
  <si>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</si>
  <si>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</si>
  <si>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</si>
  <si>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</si>
  <si>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</si>
  <si>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</si>
  <si>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</si>
  <si>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</si>
  <si>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</si>
  <si>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</si>
  <si>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</si>
  <si>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</si>
  <si>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</si>
  <si>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</si>
  <si>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</si>
  <si>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</si>
  <si>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</si>
  <si>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</si>
  <si>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</si>
  <si>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</si>
  <si>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</si>
  <si>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</si>
  <si>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</si>
  <si>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</si>
  <si>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</si>
  <si>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</si>
  <si>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</si>
  <si>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</si>
  <si>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</si>
  <si>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</si>
  <si>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</si>
  <si>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</si>
  <si>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</si>
  <si>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</si>
  <si>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</si>
  <si>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</si>
  <si>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</si>
  <si>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</si>
  <si>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</si>
  <si>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</si>
  <si>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</si>
  <si>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</si>
  <si>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</si>
  <si>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</si>
  <si>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A10199910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</si>
  <si>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</si>
  <si>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</si>
  <si>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</si>
  <si>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</si>
  <si>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</si>
  <si>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</si>
  <si>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</si>
  <si>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</si>
  <si>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</si>
  <si>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</si>
  <si>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</si>
  <si>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</si>
  <si>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</si>
  <si>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</si>
  <si>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</si>
  <si>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</si>
  <si>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</si>
  <si>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</si>
  <si>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</si>
  <si>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</si>
  <si>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A2041310</t>
  </si>
  <si>
    <t>A2041410</t>
  </si>
  <si>
    <t>A2041610</t>
  </si>
  <si>
    <t>A2041810</t>
  </si>
  <si>
    <t>A2041910</t>
  </si>
  <si>
    <t>A20411610</t>
  </si>
  <si>
    <t>A20412510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</si>
  <si>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</si>
  <si>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</si>
  <si>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</si>
  <si>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</si>
  <si>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</si>
  <si>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</si>
  <si>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</si>
  <si>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</si>
  <si>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</si>
  <si>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A20442110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</si>
  <si>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</si>
  <si>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</si>
  <si>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</si>
  <si>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</si>
  <si>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</si>
  <si>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</si>
  <si>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</si>
  <si>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</si>
  <si>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A20451310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</si>
  <si>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</si>
  <si>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</si>
  <si>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</si>
  <si>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</si>
  <si>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</si>
  <si>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</si>
  <si>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</si>
  <si>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</si>
  <si>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</si>
  <si>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</si>
  <si>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</si>
  <si>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</si>
  <si>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</si>
  <si>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</si>
  <si>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</si>
  <si>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</si>
  <si>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</si>
  <si>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</si>
  <si>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</si>
  <si>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</si>
  <si>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</si>
  <si>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A204411310</t>
  </si>
  <si>
    <t>A20441210</t>
  </si>
  <si>
    <t>A20499910</t>
  </si>
  <si>
    <t>A321110</t>
  </si>
  <si>
    <t>A321111</t>
  </si>
  <si>
    <t>A3534410</t>
  </si>
  <si>
    <t>A3611210</t>
  </si>
  <si>
    <t>A363410</t>
  </si>
  <si>
    <t>A363710</t>
  </si>
  <si>
    <t>A36311116</t>
  </si>
  <si>
    <t>A36311216</t>
  </si>
  <si>
    <t>A3636616</t>
  </si>
  <si>
    <t>A3631910</t>
  </si>
  <si>
    <t>A36399910</t>
  </si>
  <si>
    <t>C121800110</t>
  </si>
  <si>
    <t>C122800210</t>
  </si>
  <si>
    <t>C122800310</t>
  </si>
  <si>
    <t>C213800110</t>
  </si>
  <si>
    <t>C3101504110</t>
  </si>
  <si>
    <t>C3101504210</t>
  </si>
  <si>
    <t>C3101507110</t>
  </si>
  <si>
    <t>C310150730210</t>
  </si>
  <si>
    <t>C310150730310</t>
  </si>
  <si>
    <t>C3101507510</t>
  </si>
  <si>
    <t>C3101507410</t>
  </si>
  <si>
    <t>C320307110</t>
  </si>
  <si>
    <t>C3201304110</t>
  </si>
  <si>
    <t>C320150710210</t>
  </si>
  <si>
    <t>C3201507210</t>
  </si>
  <si>
    <t>C3201507310</t>
  </si>
  <si>
    <t>C510704110</t>
  </si>
  <si>
    <t>C51080020210</t>
  </si>
  <si>
    <t>C51080020310</t>
  </si>
  <si>
    <t>C510800215</t>
  </si>
  <si>
    <t>C520800310</t>
  </si>
  <si>
    <t>C670150730210</t>
  </si>
  <si>
    <t>C670150730310</t>
  </si>
  <si>
    <t>C6701508110</t>
  </si>
  <si>
    <t>ABS(CELDA)</t>
  </si>
  <si>
    <t>MHamsalaza ANGELA MILENA SALAZAR FERNANDEZ</t>
  </si>
  <si>
    <t>2017-01-23-8:09 a. m.</t>
  </si>
  <si>
    <t>01/01/2016 A 31/12/2016</t>
  </si>
  <si>
    <t>Ejecución</t>
  </si>
  <si>
    <t>TOTAL FUNCIONAMIENTO</t>
  </si>
  <si>
    <t>TOTAL INVERSIÓN</t>
  </si>
  <si>
    <t>NO DESAGREGADO</t>
  </si>
  <si>
    <t>A DICIEMBRE DE 2016</t>
  </si>
  <si>
    <r>
      <t xml:space="preserve">COMPROMISO POR OBLIGAR
DEP.GSTOS
</t>
    </r>
    <r>
      <rPr>
        <b/>
        <sz val="14"/>
        <color rgb="FFFF0000"/>
        <rFont val="Arial Narrow"/>
        <family val="2"/>
      </rPr>
      <t>VALOR DE LA RESERVA PRESUPUESTAL</t>
    </r>
  </si>
  <si>
    <t>APROPIACION 
INICIAL 
Decreto 2550 / 30 Dic 2015</t>
  </si>
  <si>
    <t>TOTAL MODIFICACIONES
ENERO A DICIEMBRE 2016</t>
  </si>
  <si>
    <t>INFORME DE EJECUCIÓN PRESUPUESTAL VIGENCIA 2017</t>
  </si>
  <si>
    <t>A NOVIEMBRE/2017</t>
  </si>
  <si>
    <t>Fuente: Consolidación de Informes del Sistema de Información Financiera SIIF</t>
  </si>
  <si>
    <t>APROPIACION 
VIGENTE</t>
  </si>
  <si>
    <t>Decreto 2170 /27 dic 2016</t>
  </si>
  <si>
    <t>A1</t>
  </si>
  <si>
    <t>A-1-0-1-5</t>
  </si>
  <si>
    <t>A101810</t>
  </si>
  <si>
    <t>A-1-0-1-8</t>
  </si>
  <si>
    <t>OTROS GASTOS PERSONALES- PREVIO CONCEPTO DGPPN</t>
  </si>
  <si>
    <t>A1011010</t>
  </si>
  <si>
    <t>A-1-0-1-10</t>
  </si>
  <si>
    <t xml:space="preserve"> 10  - 13</t>
  </si>
  <si>
    <t>10-13</t>
  </si>
  <si>
    <t>A2041313</t>
  </si>
  <si>
    <t>A2041613</t>
  </si>
  <si>
    <t>A2041813</t>
  </si>
  <si>
    <t xml:space="preserve">VEHÍCULOS </t>
  </si>
  <si>
    <t>A20411613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</si>
  <si>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</si>
  <si>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</si>
  <si>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</si>
  <si>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</si>
  <si>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</si>
  <si>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</si>
  <si>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</si>
  <si>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</si>
  <si>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</si>
  <si>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A2046810</t>
  </si>
  <si>
    <t>A-2-0-4-6-8</t>
  </si>
  <si>
    <t>OTROS COMUNICACIONES Y TRANSPORTE</t>
  </si>
  <si>
    <t>A20410110</t>
  </si>
  <si>
    <t>A-2-0-4-10-1</t>
  </si>
  <si>
    <t>ARRENDAMIENTOS BIENES MUEBLES</t>
  </si>
  <si>
    <t>A20411113</t>
  </si>
  <si>
    <t>A20411213</t>
  </si>
  <si>
    <t>A-2-0-4-14</t>
  </si>
  <si>
    <t xml:space="preserve">GASTOS JUDICIALES     </t>
  </si>
  <si>
    <t>A20421113</t>
  </si>
  <si>
    <t>A20421413</t>
  </si>
  <si>
    <t>A20421513</t>
  </si>
  <si>
    <t>A20421813</t>
  </si>
  <si>
    <t>A-2-0-4-40</t>
  </si>
  <si>
    <t>A20441213</t>
  </si>
  <si>
    <t>A-2-0-4-41-5-10</t>
  </si>
  <si>
    <t xml:space="preserve">OTROS GASTOS POR ADQUISICIÓN DE SERVICIOS </t>
  </si>
  <si>
    <t>C-2502-1000-1</t>
  </si>
  <si>
    <t>10 -15</t>
  </si>
  <si>
    <t>C-2502-1000-1-0-2</t>
  </si>
  <si>
    <t>POBLACIÓN VÍCITMA NO DESPLAZADA</t>
  </si>
  <si>
    <t>C25021000102110</t>
  </si>
  <si>
    <t>C-2502-1000-1-0-2-1</t>
  </si>
  <si>
    <t>CONTRATOS DE PRESTACIÓN DE SERVICIOS TÉCNICOS O PROFESIONALES</t>
  </si>
  <si>
    <t>C25021000102210</t>
  </si>
  <si>
    <t>C-2502-1000-1-0-2-2</t>
  </si>
  <si>
    <t>SERVICIOS DE LOGÍSTICA</t>
  </si>
  <si>
    <t>C25021000102310</t>
  </si>
  <si>
    <t>C-2502-1000-1-0-2-3</t>
  </si>
  <si>
    <t>TIQUETES AÉREOS</t>
  </si>
  <si>
    <t>C25021000102410</t>
  </si>
  <si>
    <t>C-2502-1000-1-0-2-4</t>
  </si>
  <si>
    <t xml:space="preserve">VIÁTICOS Y GASTOS DE VIAJE AL INTERIOR </t>
  </si>
  <si>
    <t>C-2502-1000-1-0-2-7</t>
  </si>
  <si>
    <t>COMPRA DE EQUIPOS TIC</t>
  </si>
  <si>
    <t>C25021000102610</t>
  </si>
  <si>
    <t>C-2502-1000-1-0-2-6</t>
  </si>
  <si>
    <t>SERVICIOS DE EDICIÓN IMPRESIÓN Y REPRODUCCIÓN</t>
  </si>
  <si>
    <t>C250210001021110</t>
  </si>
  <si>
    <t>C-2502-1000-1-0-2-11</t>
  </si>
  <si>
    <t xml:space="preserve">OTROS SERVICIOS </t>
  </si>
  <si>
    <t>C-2502-1000-1-0-3</t>
  </si>
  <si>
    <t>POBLACIÓN GENERAL</t>
  </si>
  <si>
    <t>C25021000103115</t>
  </si>
  <si>
    <t>C-2502-1000-1-0-3-1</t>
  </si>
  <si>
    <t>C25021000103215</t>
  </si>
  <si>
    <t>C-2502-1000-1-0-3-2</t>
  </si>
  <si>
    <t>C25021000103315</t>
  </si>
  <si>
    <t>C-2502-1000-1-0-3-3</t>
  </si>
  <si>
    <t>C25021000103415</t>
  </si>
  <si>
    <t>C-2502-1000-1-0-3-4</t>
  </si>
  <si>
    <t>C250210001031115</t>
  </si>
  <si>
    <t>C-2502-1000-1-0-3-11</t>
  </si>
  <si>
    <t>C-2502-1000-2</t>
  </si>
  <si>
    <t>C-2502-1000-2-0-1</t>
  </si>
  <si>
    <t>POBLACIÓN VICTIMA DESPLAZADA</t>
  </si>
  <si>
    <t>C25021000201110</t>
  </si>
  <si>
    <t>C-2502-1000-2-0-1-1</t>
  </si>
  <si>
    <t>C25021000201210</t>
  </si>
  <si>
    <t>C-2502-1000-2-0-1-2</t>
  </si>
  <si>
    <t>SERVICIOS DE LOGISTICA</t>
  </si>
  <si>
    <t>C25021000201310</t>
  </si>
  <si>
    <t>C-2502-1000-2-0-1-3</t>
  </si>
  <si>
    <t>TIQUETES AEREOS</t>
  </si>
  <si>
    <t>C25021000201410</t>
  </si>
  <si>
    <t>C-2502-1000-2-0-1-4</t>
  </si>
  <si>
    <t>C-2502-1000-2-0-2</t>
  </si>
  <si>
    <t>POBLACIÓN VICTIMA NO DESPLAZADA</t>
  </si>
  <si>
    <t>C25021000202110</t>
  </si>
  <si>
    <t>C-2502-1000-2-0-2-1</t>
  </si>
  <si>
    <t>C25021000202210</t>
  </si>
  <si>
    <t>C-2502-1000-2-0-2-2</t>
  </si>
  <si>
    <t>C25021000202310</t>
  </si>
  <si>
    <t>C-2502-1000-2-0-2-3</t>
  </si>
  <si>
    <t>C25021000202410</t>
  </si>
  <si>
    <t>C-2502-1000-2-0-2-4</t>
  </si>
  <si>
    <t>C25021000202610</t>
  </si>
  <si>
    <t>C-2502-1000-2-0-2-6</t>
  </si>
  <si>
    <t>C250210002021110</t>
  </si>
  <si>
    <t>C-2502-1000-2-0-2-11</t>
  </si>
  <si>
    <t>OTROS SERVICIOS</t>
  </si>
  <si>
    <t>C-2502-1000-3</t>
  </si>
  <si>
    <t>C-2502-1000-3-0-2</t>
  </si>
  <si>
    <t>C25021000302110</t>
  </si>
  <si>
    <t>C-2502-1000-3-0-2-1</t>
  </si>
  <si>
    <t>C25021000302210</t>
  </si>
  <si>
    <t>C-2502-1000-3-0-2-2</t>
  </si>
  <si>
    <t>C250210003021210</t>
  </si>
  <si>
    <t>C-2502-1000-3-0-2-12</t>
  </si>
  <si>
    <t>OTROS BIENES CONSUMIBLES</t>
  </si>
  <si>
    <t>C25021000302710</t>
  </si>
  <si>
    <t>C-2502-1000-3-0-2-7</t>
  </si>
  <si>
    <t>C25021000302810</t>
  </si>
  <si>
    <t>C-2502-1000-3-0-2-8</t>
  </si>
  <si>
    <t>COMPRA DE LICENCIAS</t>
  </si>
  <si>
    <t>C25021000302310</t>
  </si>
  <si>
    <t>C-2502-1000-3-0-2-3</t>
  </si>
  <si>
    <t>C25021000302410</t>
  </si>
  <si>
    <t>C-2502-1000-3-0-2-4</t>
  </si>
  <si>
    <t>C25021000302610</t>
  </si>
  <si>
    <t>C-2502-1000-3-0-2-6</t>
  </si>
  <si>
    <t>C250210003021110</t>
  </si>
  <si>
    <t>C-2502-1000-3-0-2-11</t>
  </si>
  <si>
    <t>C-2502-1000-4</t>
  </si>
  <si>
    <t>C-2502-1000-4-0-2</t>
  </si>
  <si>
    <t>C25021000402110</t>
  </si>
  <si>
    <t>C-2502-1000-4-0-2-1</t>
  </si>
  <si>
    <t>C25021000402210</t>
  </si>
  <si>
    <t>C-2502-1000-4-0-2-2</t>
  </si>
  <si>
    <t>C25021000402310</t>
  </si>
  <si>
    <t>C-2502-1000-4-0-2-3</t>
  </si>
  <si>
    <t>C25021000402410</t>
  </si>
  <si>
    <t>C-2502-1000-4-0-2-4</t>
  </si>
  <si>
    <t>C25021000402610</t>
  </si>
  <si>
    <t>C-2502-1000-4-0-2-6</t>
  </si>
  <si>
    <t>C250210004021110</t>
  </si>
  <si>
    <t>C-2502-1000-4-0-2-11</t>
  </si>
  <si>
    <t>C-2502-1000-5</t>
  </si>
  <si>
    <t>IMPLEMENTACIÓN IMPLEMENTACIÓN DEL PROGRAMA ESPECIALIZADO PARA EL ACOMPAÑAMIENTO Y ASESORÍA, SEGUIMIENTO  DE LOS DECRETOS LEY  4633, 463 , , NACIONAL</t>
  </si>
  <si>
    <t>C-2502-1000-5-0-2</t>
  </si>
  <si>
    <t>C25021000502110</t>
  </si>
  <si>
    <t>C-2502-1000-5-0-2-1</t>
  </si>
  <si>
    <t>C25021000502210</t>
  </si>
  <si>
    <t>C-2502-1000-5-0-2-2</t>
  </si>
  <si>
    <t>C25021000502310</t>
  </si>
  <si>
    <t>C-2502-1000-5-0-2-3</t>
  </si>
  <si>
    <t>C25021000502410</t>
  </si>
  <si>
    <t>C-2502-1000-5-0-2-4</t>
  </si>
  <si>
    <t>C25021000502610</t>
  </si>
  <si>
    <t>C-2502-1000-5-0-2-6</t>
  </si>
  <si>
    <t>C250210005021110</t>
  </si>
  <si>
    <t>C-2502-1000-5-0-2-11</t>
  </si>
  <si>
    <t>C-2502-1000-6</t>
  </si>
  <si>
    <t>FORTALECIMIENTO DE LAS COMUNIDADES EN RIESGO Y SITUACIÓN DE DESPLAZAMIENTO FORZADO, PARA LA EXIGIBILIDAD DE SUS DERECHOS , , NACIONAL</t>
  </si>
  <si>
    <t>C-2502-1000-6-0-1</t>
  </si>
  <si>
    <t>POBLACIÓN VÍCTIMA DESPLAZADA</t>
  </si>
  <si>
    <t>C25021000601110</t>
  </si>
  <si>
    <t>C-2502-1000-6-0-1-1</t>
  </si>
  <si>
    <t>C25021000601210</t>
  </si>
  <si>
    <t>C-2502-1000-6-0-1-2</t>
  </si>
  <si>
    <t>C25021000601310</t>
  </si>
  <si>
    <t>C-2502-1000-6-0-1-3</t>
  </si>
  <si>
    <t>C25021000601410</t>
  </si>
  <si>
    <t>C-2502-1000-6-0-1-4</t>
  </si>
  <si>
    <t>C250210006011210</t>
  </si>
  <si>
    <t>C-2502-1000-6-0-1-12</t>
  </si>
  <si>
    <t>C25021000601710</t>
  </si>
  <si>
    <t>C-2502-1000-6-0-1-7</t>
  </si>
  <si>
    <t>COMPRA DE EQUIPOS DE TIC</t>
  </si>
  <si>
    <t>C-2502-1000-7</t>
  </si>
  <si>
    <t>ASESORIA ORIENTACIÓN Y ACOMPAÑAMIENTO  A LAS VÍCTIMAS INDIVIDUALES Y COLECTIVAS NO ÉTNICAS DEL CONFLICTO ARMADO INTERNO (APV) ,  NACIONAL</t>
  </si>
  <si>
    <t>C-2502-1000-7-0-2</t>
  </si>
  <si>
    <t>POBLACIÓN VÍCTIMA NO DESPLAZADA</t>
  </si>
  <si>
    <t>C25021000702110</t>
  </si>
  <si>
    <t>C-2502-1000-7-0-2-1</t>
  </si>
  <si>
    <t>C25021000702210</t>
  </si>
  <si>
    <t>C-2502-1000-7-0-2-2</t>
  </si>
  <si>
    <t>C25021000702310</t>
  </si>
  <si>
    <t>C-2502-1000-7-0-2-3</t>
  </si>
  <si>
    <t>C25021000702410</t>
  </si>
  <si>
    <t>C-2502-1000-7-0-2-4</t>
  </si>
  <si>
    <t>C25021000702610</t>
  </si>
  <si>
    <t>C-2502-1000-7-0-2-6</t>
  </si>
  <si>
    <t>C250210007021110</t>
  </si>
  <si>
    <t>C-2502-1000-7-0-2-11</t>
  </si>
  <si>
    <t>C-2502-1000-8</t>
  </si>
  <si>
    <t>FORTALECIMIENTO SERVICIO DE INVESTIGACION DEFENSORIAL DE LA DIRECCION NACIONAL DE DEFENSORIA PUBLICA NACIONAL</t>
  </si>
  <si>
    <t>C250210008031010</t>
  </si>
  <si>
    <t>C-2502-1000-8-0-3-10</t>
  </si>
  <si>
    <t xml:space="preserve">OTROS EQUIPOS </t>
  </si>
  <si>
    <t>C250210008031110</t>
  </si>
  <si>
    <t>C-2502-1000-8-0-3-11</t>
  </si>
  <si>
    <t>C250210008021010</t>
  </si>
  <si>
    <t>C-2502-1000-8-0-2-10</t>
  </si>
  <si>
    <t>C250210008021110</t>
  </si>
  <si>
    <t>C-2502-1000-8-0-2-11</t>
  </si>
  <si>
    <t>C-2502-1000-9</t>
  </si>
  <si>
    <t>FORTALECIMIENTO PARA LA PROMOCIÓN Y SEGUIMIENTO AL CUMPLIMIENTO DE LOS DERECHOS DE LAS MUJERES A NIVEL NACIONAL</t>
  </si>
  <si>
    <t>C-2502-1000-9-0-2</t>
  </si>
  <si>
    <t>C25021000902110</t>
  </si>
  <si>
    <t>C-2502-1000-9-0-2-1</t>
  </si>
  <si>
    <t>C25021000902210</t>
  </si>
  <si>
    <t>C-2502-1000-9-0-2-2</t>
  </si>
  <si>
    <t>C25021000902310</t>
  </si>
  <si>
    <t>C-2502-1000-9-0-2-3</t>
  </si>
  <si>
    <t>C25021000902410</t>
  </si>
  <si>
    <t>C-2502-1000-9-0-2-4</t>
  </si>
  <si>
    <t>C25021000902610</t>
  </si>
  <si>
    <t>C-2502-1000-9-0-2-6</t>
  </si>
  <si>
    <t>C-2502-1000-12</t>
  </si>
  <si>
    <t>IMPLEMENTACIÓN DE LA ESTRATEGIA PARA LA DIVULGACIÓN, PREVENCIÓN Y DEFENSA DE LOS DERECHOS COLECTIVOS Y DEL AMBIENTE</t>
  </si>
  <si>
    <t>C250210001202110</t>
  </si>
  <si>
    <t>C-2502-1000-12-0-2-1</t>
  </si>
  <si>
    <t>C250210001202210</t>
  </si>
  <si>
    <t>C-2502-1000-12-0-2-2</t>
  </si>
  <si>
    <t>C250210001202310</t>
  </si>
  <si>
    <t>C-2502-1000-12-0-2-3</t>
  </si>
  <si>
    <t>C250210001202410</t>
  </si>
  <si>
    <t>C-2502-1000-12-0-2-4</t>
  </si>
  <si>
    <t>C250210001202610</t>
  </si>
  <si>
    <t>C-2502-1000-12-0-2-6</t>
  </si>
  <si>
    <t>C-2502-1000-14</t>
  </si>
  <si>
    <t>IMPLEMENTACIÓN MEJORAR EL ACCESO Y OPORTUNIDAD DE LA ATENCIÓN, BOGOTÁ</t>
  </si>
  <si>
    <t>C250210001402110</t>
  </si>
  <si>
    <t>C-2502-1000-14-0-2-1</t>
  </si>
  <si>
    <t>C250210001402210</t>
  </si>
  <si>
    <t>C-2502-1000-14-0-2-2</t>
  </si>
  <si>
    <t>C-2599-1000-1</t>
  </si>
  <si>
    <t>C25991000110</t>
  </si>
  <si>
    <t>C25991000113</t>
  </si>
  <si>
    <t>C259910002</t>
  </si>
  <si>
    <t>C-2599-1000-2</t>
  </si>
  <si>
    <t>ADQUISICION, COMPRA, MEJORAMIENTO, CONSTRUCCION Y ADECUACION DE SEDES EN LAS REGIONALES Y SECCIONALES PARA LA DEFENSORIA DEL PUEBLO CAPITALES DE DEPARTAMENTOS Y SECCIONALES A NIVEL NACIONAL</t>
  </si>
  <si>
    <t>C259910002021310</t>
  </si>
  <si>
    <t>C-2599-1000-2-0-2-13</t>
  </si>
  <si>
    <t xml:space="preserve">COMPRA DE INMUEBLES </t>
  </si>
  <si>
    <t>C259910002031110</t>
  </si>
  <si>
    <t>C-2599-1000-2-0-3-11</t>
  </si>
  <si>
    <t>C259910002031310</t>
  </si>
  <si>
    <t>C-2599-1000-2-0-3-13</t>
  </si>
  <si>
    <t>C-2599-1000-3</t>
  </si>
  <si>
    <t>C259910003031110</t>
  </si>
  <si>
    <t>C-2599-1000-3-0-3-11</t>
  </si>
  <si>
    <t>C-2599-1000-4</t>
  </si>
  <si>
    <t>C-2599-1000-4-0-2</t>
  </si>
  <si>
    <t>C25991000402110</t>
  </si>
  <si>
    <t>C-2599-1000-4-0-2-1</t>
  </si>
  <si>
    <t>C25991000402310</t>
  </si>
  <si>
    <t>C-2599-1000-4-0-2-3</t>
  </si>
  <si>
    <t>C25991000402410</t>
  </si>
  <si>
    <t>C-2599-1000-4-0-2-4</t>
  </si>
  <si>
    <t>C25991000402710</t>
  </si>
  <si>
    <t>C-2599-1000-4-0-2-7</t>
  </si>
  <si>
    <t>COMPRA EQUIPOS TIC</t>
  </si>
  <si>
    <t>C25991000403710</t>
  </si>
  <si>
    <t>C-2599-1000-4-0-3-7</t>
  </si>
  <si>
    <t>C-2599-1000-5</t>
  </si>
  <si>
    <t>IMPLEMENTACIÓN DEL MODELO ORGANIZACIONAL PARA LA CUALIFICACIÓN INTEGRAL DEL TALENTO HUMANO A NIVEL NACIONAL</t>
  </si>
  <si>
    <t>C-2599-1000-5-0-2</t>
  </si>
  <si>
    <t>C25991000502110</t>
  </si>
  <si>
    <t>C-2599-1000-5-0-2-1</t>
  </si>
  <si>
    <t>C-2599-1000-6</t>
  </si>
  <si>
    <t>IMPLEMENTACIÓN DEL SISTEMA INTEGRADO DE GESTIÓN EN LA DEFENSORÍA DEL PUEBLO , , NACIONAL</t>
  </si>
  <si>
    <t>C-2599-1000-6-0-2</t>
  </si>
  <si>
    <t>C25991000602110</t>
  </si>
  <si>
    <t>C-2599-1000-6-0-2-1</t>
  </si>
  <si>
    <t>C25991000602310</t>
  </si>
  <si>
    <t>C-2599-1000-6-0-2-3</t>
  </si>
  <si>
    <t>C25991000602410</t>
  </si>
  <si>
    <t>C-2599-1000-6-0-2-4</t>
  </si>
  <si>
    <t>C25991000602810</t>
  </si>
  <si>
    <t>C-2599-1000-6-0-2-8</t>
  </si>
  <si>
    <t>C259910006021110</t>
  </si>
  <si>
    <t>C-2599-1000-6-0-2-11</t>
  </si>
  <si>
    <t>2017-12-01-8:21 a. m.</t>
  </si>
  <si>
    <t>2017</t>
  </si>
  <si>
    <t>01/01/2017 A 31/12/2017</t>
  </si>
  <si>
    <t>EJEC</t>
  </si>
  <si>
    <t>CSF - SSF</t>
  </si>
  <si>
    <t>10-16-11</t>
  </si>
  <si>
    <t>10-15-13</t>
  </si>
  <si>
    <t>RECURSOS DEL CREDITO EXTERNO PREVIA AUTORIZACION</t>
  </si>
  <si>
    <t>OTROS GASTOS PERSONALES - DISTRIBUCION PREVIO CONCEPTO DGPPN</t>
  </si>
  <si>
    <t>OTROS GASTOS PERSONALES - PREVIO CONCEPTO DGPPN</t>
  </si>
  <si>
    <t>GASTOS JUDICIALES</t>
  </si>
  <si>
    <t>2502</t>
  </si>
  <si>
    <t>PROMOCIÓN, PROTECCIÓN Y DEFENSA DE LOS DERECHOS HUMANOS Y EL DERECHO INTERNACIONAL HUMANITARIO</t>
  </si>
  <si>
    <t>1000</t>
  </si>
  <si>
    <t>INTERSUBSECTORIAL GOBIERNO</t>
  </si>
  <si>
    <t>OTROS BIENES (CONSUMIBLES)</t>
  </si>
  <si>
    <t>OTROS EQUIPOS</t>
  </si>
  <si>
    <t>POBLACION GENERAL</t>
  </si>
  <si>
    <t>IMPLEMENTACIÓN DE UNA ESTRATEGIA PARA LA DIVULGACIÓN, PREVENCIÓN Y DEFENSA DE LOS DERECHOS COLECTIVOS Y DEL AMBIENTE BOGOTÁ</t>
  </si>
  <si>
    <t>2599</t>
  </si>
  <si>
    <t>FORTALECIMIENTO DE LA GESTIÓN Y DIRECCIÓN DEL SECTOR ORGANISMOS DE CONTROL</t>
  </si>
  <si>
    <t>COMPRA DE INMUEBLES</t>
  </si>
  <si>
    <t>OTRO SERVICIOS</t>
  </si>
  <si>
    <t>IMPLEMENTACIÓN DEL SISTEMA INTEGRADO DE GESTIÓN EN LA DEFENSORÍA DEL PUEBLO,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</si>
</sst>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1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4"/>
      <name val="Calibri"/>
      <family val="2"/>
    </font>
    <font>
      <sz val="14"/>
      <color rgb="FF000000"/>
      <name val="Arial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  <font>
      <sz val="10"/>
      <name val="Arial"/>
    </font>
    <font>
      <b/>
      <sz val="14"/>
      <color rgb="FFFF33CC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1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FF33CC"/>
      <name val="Cambria"/>
      <family val="1"/>
      <scheme val="major"/>
    </font>
    <font>
      <sz val="14"/>
      <color rgb="FF0070C0"/>
      <name val="Cambria"/>
      <family val="1"/>
      <scheme val="major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b/>
      <sz val="9"/>
      <color rgb="FF000000"/>
      <name val="Arial Narrow"/>
      <family val="2"/>
    </font>
    <font>
      <sz val="9"/>
      <name val="Calibri"/>
      <family val="2"/>
    </font>
    <font>
      <sz val="4"/>
      <color rgb="FF000000"/>
      <name val="Arial Narrow"/>
      <family val="2"/>
    </font>
    <font>
      <sz val="4"/>
      <name val="Calibri"/>
      <family val="2"/>
    </font>
    <font>
      <b/>
      <sz val="4"/>
      <color rgb="FFFF0000"/>
      <name val="Arial Narrow"/>
      <family val="2"/>
    </font>
    <font>
      <b/>
      <sz val="4"/>
      <color rgb="FFFF0000"/>
      <name val="Calibri"/>
      <family val="2"/>
    </font>
    <font>
      <b/>
      <sz val="4"/>
      <color rgb="FF000000"/>
      <name val="Arial Narrow"/>
      <family val="2"/>
    </font>
    <font>
      <b/>
      <sz val="10"/>
      <color rgb="FF00B0F0"/>
      <name val="Calibri"/>
      <family val="2"/>
    </font>
    <font>
      <sz val="10"/>
      <color rgb="FF00B0F0"/>
      <name val="Arial Narrow"/>
      <family val="2"/>
    </font>
    <font>
      <sz val="10"/>
      <color rgb="FF00B0F0"/>
      <name val="Calibri"/>
      <family val="2"/>
    </font>
    <font>
      <sz val="4"/>
      <color rgb="FF00B0F0"/>
      <name val="Arial Narrow"/>
      <family val="2"/>
    </font>
    <font>
      <sz val="4"/>
      <color rgb="FF00B0F0"/>
      <name val="Calibri"/>
      <family val="2"/>
    </font>
    <font>
      <b/>
      <sz val="10"/>
      <name val="Calibri"/>
      <family val="2"/>
    </font>
    <font>
      <b/>
      <sz val="10"/>
      <name val="Arial Narrow"/>
      <family val="2"/>
    </font>
    <font>
      <b/>
      <sz val="4"/>
      <name val="Arial Narrow"/>
      <family val="2"/>
    </font>
    <font>
      <sz val="10"/>
      <name val="Arial Narrow"/>
      <family val="2"/>
    </font>
    <font>
      <sz val="4"/>
      <name val="Arial Narrow"/>
      <family val="2"/>
    </font>
    <font>
      <b/>
      <sz val="10"/>
      <color rgb="FF00B0F0"/>
      <name val="Arial Narrow"/>
      <family val="2"/>
    </font>
    <font>
      <b/>
      <sz val="4"/>
      <color rgb="FF00B0F0"/>
      <name val="Arial Narrow"/>
      <family val="2"/>
    </font>
    <font>
      <sz val="4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rgb="FFFFFF00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ED0F9"/>
        <bgColor indexed="64"/>
      </patternFill>
    </fill>
    <fill>
      <patternFill patternType="solid">
        <fgColor rgb="FF7AF8A1"/>
        <bgColor indexed="64"/>
      </patternFill>
    </fill>
    <fill>
      <patternFill patternType="solid">
        <fgColor rgb="FFFFFF99"/>
        <bgColor rgb="FFDCDCDC"/>
      </patternFill>
    </fill>
    <fill>
      <patternFill patternType="solid">
        <fgColor theme="6" tint="0.79998168889431442"/>
        <bgColor rgb="FFDCDCDC"/>
      </patternFill>
    </fill>
    <fill>
      <patternFill patternType="solid">
        <fgColor theme="5" tint="0.79998168889431442"/>
        <bgColor rgb="FFDCDCDC"/>
      </patternFill>
    </fill>
    <fill>
      <patternFill patternType="solid">
        <fgColor theme="8" tint="0.79998168889431442"/>
        <b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2" fontId="81" fillId="0" borderId="0" applyFont="0" applyFill="0" applyBorder="0" applyAlignment="0" applyProtection="0"/>
  </cellStyleXfs>
  <cellXfs count="1829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21" fillId="3" borderId="0" xfId="0" applyFont="1" applyFill="1"/>
    <xf numFmtId="165" fontId="21" fillId="3" borderId="17" xfId="1" applyFont="1" applyFill="1" applyBorder="1" applyAlignment="1">
      <alignment horizontal="center"/>
    </xf>
    <xf numFmtId="165" fontId="14" fillId="3" borderId="17" xfId="1" applyFont="1" applyFill="1" applyBorder="1" applyAlignment="1">
      <alignment horizontal="left" vertical="top"/>
    </xf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4" fontId="14" fillId="3" borderId="8" xfId="0" applyNumberFormat="1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left" vertical="top" wrapText="1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71" fillId="0" borderId="8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21" fillId="0" borderId="0" xfId="0" applyFont="1" applyFill="1" applyAlignment="1">
      <alignment horizontal="left" vertical="center"/>
    </xf>
    <xf numFmtId="168" fontId="14" fillId="4" borderId="18" xfId="1" applyNumberFormat="1" applyFont="1" applyFill="1" applyBorder="1" applyAlignment="1">
      <alignment horizontal="left" vertical="top"/>
    </xf>
    <xf numFmtId="168" fontId="21" fillId="3" borderId="58" xfId="1" applyNumberFormat="1" applyFont="1" applyFill="1" applyBorder="1" applyAlignment="1">
      <alignment horizontal="left" vertical="top"/>
    </xf>
    <xf numFmtId="0" fontId="28" fillId="3" borderId="0" xfId="0" applyFont="1" applyFill="1" applyAlignment="1">
      <alignment vertical="top"/>
    </xf>
    <xf numFmtId="0" fontId="21" fillId="21" borderId="0" xfId="0" applyFont="1" applyFill="1"/>
    <xf numFmtId="0" fontId="16" fillId="21" borderId="0" xfId="0" applyFont="1" applyFill="1"/>
    <xf numFmtId="0" fontId="21" fillId="21" borderId="33" xfId="0" applyFont="1" applyFill="1" applyBorder="1" applyAlignment="1">
      <alignment horizontal="left"/>
    </xf>
    <xf numFmtId="0" fontId="21" fillId="21" borderId="10" xfId="0" applyNumberFormat="1" applyFont="1" applyFill="1" applyBorder="1" applyAlignment="1">
      <alignment horizontal="center"/>
    </xf>
    <xf numFmtId="0" fontId="21" fillId="21" borderId="34" xfId="0" applyFont="1" applyFill="1" applyBorder="1" applyAlignment="1">
      <alignment horizontal="left" vertical="top"/>
    </xf>
    <xf numFmtId="168" fontId="21" fillId="21" borderId="24" xfId="0" applyNumberFormat="1" applyFont="1" applyFill="1" applyBorder="1" applyAlignment="1">
      <alignment horizontal="center"/>
    </xf>
    <xf numFmtId="168" fontId="21" fillId="21" borderId="26" xfId="0" applyNumberFormat="1" applyFont="1" applyFill="1" applyBorder="1" applyAlignment="1">
      <alignment horizontal="center"/>
    </xf>
    <xf numFmtId="0" fontId="21" fillId="21" borderId="29" xfId="0" applyFont="1" applyFill="1" applyBorder="1" applyAlignment="1">
      <alignment horizontal="left"/>
    </xf>
    <xf numFmtId="0" fontId="21" fillId="21" borderId="8" xfId="0" applyNumberFormat="1" applyFont="1" applyFill="1" applyBorder="1" applyAlignment="1">
      <alignment horizontal="center"/>
    </xf>
    <xf numFmtId="0" fontId="21" fillId="21" borderId="30" xfId="0" applyFont="1" applyFill="1" applyBorder="1" applyAlignment="1">
      <alignment horizontal="left" vertical="top" wrapText="1"/>
    </xf>
    <xf numFmtId="168" fontId="21" fillId="21" borderId="17" xfId="0" applyNumberFormat="1" applyFont="1" applyFill="1" applyBorder="1" applyAlignment="1">
      <alignment horizontal="center"/>
    </xf>
    <xf numFmtId="168" fontId="21" fillId="21" borderId="27" xfId="0" applyNumberFormat="1" applyFont="1" applyFill="1" applyBorder="1" applyAlignment="1">
      <alignment horizontal="center"/>
    </xf>
    <xf numFmtId="0" fontId="31" fillId="21" borderId="30" xfId="0" applyFont="1" applyFill="1" applyBorder="1" applyAlignment="1">
      <alignment horizontal="left" vertical="center" wrapText="1"/>
    </xf>
    <xf numFmtId="0" fontId="21" fillId="0" borderId="20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top"/>
    </xf>
    <xf numFmtId="14" fontId="16" fillId="3" borderId="0" xfId="0" applyNumberFormat="1" applyFont="1" applyFill="1" applyAlignment="1">
      <alignment horizontal="left" vertical="top"/>
    </xf>
    <xf numFmtId="168" fontId="22" fillId="0" borderId="17" xfId="0" applyNumberFormat="1" applyFont="1" applyFill="1" applyBorder="1" applyAlignment="1">
      <alignment horizontal="center" vertical="center"/>
    </xf>
    <xf numFmtId="14" fontId="19" fillId="3" borderId="0" xfId="0" applyNumberFormat="1" applyFont="1" applyFill="1" applyAlignment="1">
      <alignment horizontal="left" vertical="top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37" xfId="0" applyNumberFormat="1" applyFont="1" applyFill="1" applyBorder="1" applyAlignment="1">
      <alignment horizontal="center" vertical="top"/>
    </xf>
    <xf numFmtId="168" fontId="21" fillId="0" borderId="18" xfId="0" applyNumberFormat="1" applyFont="1" applyFill="1" applyBorder="1" applyAlignment="1">
      <alignment horizontal="center" vertical="top"/>
    </xf>
    <xf numFmtId="172" fontId="73" fillId="4" borderId="0" xfId="11" applyNumberFormat="1" applyFont="1" applyFill="1" applyBorder="1"/>
    <xf numFmtId="172" fontId="73" fillId="0" borderId="0" xfId="11" applyNumberFormat="1" applyFont="1" applyFill="1" applyBorder="1"/>
    <xf numFmtId="0" fontId="73" fillId="0" borderId="0" xfId="6" applyFont="1" applyFill="1" applyBorder="1"/>
    <xf numFmtId="172" fontId="74" fillId="4" borderId="0" xfId="11" applyNumberFormat="1" applyFont="1" applyFill="1" applyBorder="1" applyAlignment="1">
      <alignment vertical="top" wrapText="1" readingOrder="1"/>
    </xf>
    <xf numFmtId="172" fontId="74" fillId="0" borderId="0" xfId="11" applyNumberFormat="1" applyFont="1" applyFill="1" applyBorder="1" applyAlignment="1">
      <alignment vertical="top" wrapText="1" readingOrder="1"/>
    </xf>
    <xf numFmtId="0" fontId="74" fillId="0" borderId="0" xfId="6" applyNumberFormat="1" applyFont="1" applyFill="1" applyBorder="1" applyAlignment="1">
      <alignment vertical="top" wrapText="1" readingOrder="1"/>
    </xf>
    <xf numFmtId="4" fontId="74" fillId="0" borderId="0" xfId="6" applyNumberFormat="1" applyFont="1" applyFill="1" applyBorder="1" applyAlignment="1">
      <alignment vertical="top" wrapText="1" readingOrder="1"/>
    </xf>
    <xf numFmtId="172" fontId="75" fillId="19" borderId="8" xfId="11" applyNumberFormat="1" applyFont="1" applyFill="1" applyBorder="1" applyAlignment="1">
      <alignment horizontal="center" vertical="top" wrapText="1" readingOrder="1"/>
    </xf>
    <xf numFmtId="172" fontId="75" fillId="12" borderId="8" xfId="11" applyNumberFormat="1" applyFont="1" applyFill="1" applyBorder="1" applyAlignment="1">
      <alignment horizontal="center" vertical="top" wrapText="1" readingOrder="1"/>
    </xf>
    <xf numFmtId="0" fontId="75" fillId="12" borderId="8" xfId="6" applyNumberFormat="1" applyFont="1" applyFill="1" applyBorder="1" applyAlignment="1">
      <alignment horizontal="center" vertical="top" wrapText="1" readingOrder="1"/>
    </xf>
    <xf numFmtId="172" fontId="76" fillId="4" borderId="8" xfId="11" applyNumberFormat="1" applyFont="1" applyFill="1" applyBorder="1" applyAlignment="1">
      <alignment horizontal="right" vertical="center" wrapText="1" readingOrder="1"/>
    </xf>
    <xf numFmtId="172" fontId="76" fillId="0" borderId="8" xfId="11" applyNumberFormat="1" applyFont="1" applyFill="1" applyBorder="1" applyAlignment="1">
      <alignment horizontal="right" vertical="center" wrapText="1" readingOrder="1"/>
    </xf>
    <xf numFmtId="9" fontId="76" fillId="0" borderId="8" xfId="12" applyFont="1" applyFill="1" applyBorder="1" applyAlignment="1">
      <alignment horizontal="center" vertical="center" wrapText="1" readingOrder="1"/>
    </xf>
    <xf numFmtId="9" fontId="75" fillId="12" borderId="8" xfId="12" applyFont="1" applyFill="1" applyBorder="1" applyAlignment="1">
      <alignment horizontal="center" vertical="top" wrapText="1" readingOrder="1"/>
    </xf>
    <xf numFmtId="0" fontId="70" fillId="0" borderId="0" xfId="6" applyFont="1" applyFill="1" applyBorder="1" applyAlignment="1">
      <alignment vertical="top"/>
    </xf>
    <xf numFmtId="0" fontId="64" fillId="0" borderId="8" xfId="6" applyNumberFormat="1" applyFont="1" applyFill="1" applyBorder="1" applyAlignment="1">
      <alignment horizontal="center" vertical="top" wrapText="1"/>
    </xf>
    <xf numFmtId="172" fontId="77" fillId="4" borderId="8" xfId="11" applyNumberFormat="1" applyFont="1" applyFill="1" applyBorder="1" applyAlignment="1">
      <alignment horizontal="right" vertical="top" wrapText="1"/>
    </xf>
    <xf numFmtId="172" fontId="77" fillId="0" borderId="8" xfId="11" applyNumberFormat="1" applyFont="1" applyFill="1" applyBorder="1" applyAlignment="1">
      <alignment horizontal="right" vertical="top" wrapText="1"/>
    </xf>
    <xf numFmtId="9" fontId="77" fillId="0" borderId="8" xfId="12" applyFont="1" applyFill="1" applyBorder="1" applyAlignment="1">
      <alignment horizontal="center" vertical="top" wrapText="1"/>
    </xf>
    <xf numFmtId="0" fontId="33" fillId="0" borderId="0" xfId="6" applyFont="1" applyFill="1" applyBorder="1" applyAlignment="1">
      <alignment vertical="top"/>
    </xf>
    <xf numFmtId="0" fontId="71" fillId="0" borderId="8" xfId="6" applyNumberFormat="1" applyFont="1" applyFill="1" applyBorder="1" applyAlignment="1">
      <alignment horizontal="center" vertical="top" wrapText="1"/>
    </xf>
    <xf numFmtId="172" fontId="76" fillId="4" borderId="8" xfId="11" applyNumberFormat="1" applyFont="1" applyFill="1" applyBorder="1" applyAlignment="1">
      <alignment horizontal="right" vertical="top" wrapText="1"/>
    </xf>
    <xf numFmtId="172" fontId="76" fillId="0" borderId="8" xfId="11" applyNumberFormat="1" applyFont="1" applyFill="1" applyBorder="1" applyAlignment="1">
      <alignment horizontal="right" vertical="top" wrapText="1"/>
    </xf>
    <xf numFmtId="9" fontId="76" fillId="0" borderId="8" xfId="12" applyFont="1" applyFill="1" applyBorder="1" applyAlignment="1">
      <alignment horizontal="center" vertical="top" wrapText="1"/>
    </xf>
    <xf numFmtId="0" fontId="67" fillId="0" borderId="8" xfId="6" applyNumberFormat="1" applyFont="1" applyFill="1" applyBorder="1" applyAlignment="1">
      <alignment horizontal="center" vertical="top" wrapText="1"/>
    </xf>
    <xf numFmtId="172" fontId="75" fillId="4" borderId="8" xfId="11" applyNumberFormat="1" applyFont="1" applyFill="1" applyBorder="1" applyAlignment="1">
      <alignment horizontal="right" vertical="top" wrapText="1"/>
    </xf>
    <xf numFmtId="172" fontId="75" fillId="0" borderId="8" xfId="11" applyNumberFormat="1" applyFont="1" applyFill="1" applyBorder="1" applyAlignment="1">
      <alignment horizontal="right" vertical="top" wrapText="1"/>
    </xf>
    <xf numFmtId="9" fontId="75" fillId="0" borderId="8" xfId="12" applyFont="1" applyFill="1" applyBorder="1" applyAlignment="1">
      <alignment horizontal="center" vertical="top" wrapText="1"/>
    </xf>
    <xf numFmtId="0" fontId="70" fillId="9" borderId="0" xfId="6" applyFont="1" applyFill="1" applyBorder="1" applyAlignment="1">
      <alignment vertical="top"/>
    </xf>
    <xf numFmtId="0" fontId="67" fillId="9" borderId="8" xfId="6" applyNumberFormat="1" applyFont="1" applyFill="1" applyBorder="1" applyAlignment="1">
      <alignment horizontal="center" vertical="top" wrapText="1"/>
    </xf>
    <xf numFmtId="172" fontId="75" fillId="9" borderId="8" xfId="11" applyNumberFormat="1" applyFont="1" applyFill="1" applyBorder="1" applyAlignment="1">
      <alignment horizontal="right" vertical="top" wrapText="1"/>
    </xf>
    <xf numFmtId="9" fontId="75" fillId="9" borderId="8" xfId="12" applyFont="1" applyFill="1" applyBorder="1" applyAlignment="1">
      <alignment horizontal="center" vertical="top" wrapText="1"/>
    </xf>
    <xf numFmtId="0" fontId="33" fillId="9" borderId="0" xfId="6" applyFont="1" applyFill="1" applyBorder="1" applyAlignment="1">
      <alignment vertical="top"/>
    </xf>
    <xf numFmtId="0" fontId="70" fillId="4" borderId="0" xfId="6" applyFont="1" applyFill="1" applyBorder="1" applyAlignment="1">
      <alignment vertical="top"/>
    </xf>
    <xf numFmtId="0" fontId="64" fillId="4" borderId="8" xfId="6" applyNumberFormat="1" applyFont="1" applyFill="1" applyBorder="1" applyAlignment="1">
      <alignment horizontal="center" vertical="top" wrapText="1"/>
    </xf>
    <xf numFmtId="9" fontId="77" fillId="4" borderId="8" xfId="12" applyFont="1" applyFill="1" applyBorder="1" applyAlignment="1">
      <alignment horizontal="center" vertical="top" wrapText="1"/>
    </xf>
    <xf numFmtId="0" fontId="33" fillId="4" borderId="0" xfId="6" applyFont="1" applyFill="1" applyBorder="1" applyAlignment="1">
      <alignment vertical="top"/>
    </xf>
    <xf numFmtId="0" fontId="38" fillId="0" borderId="0" xfId="6" applyNumberFormat="1" applyFont="1" applyFill="1" applyBorder="1" applyAlignment="1">
      <alignment vertical="top" wrapText="1"/>
    </xf>
    <xf numFmtId="172" fontId="74" fillId="4" borderId="0" xfId="11" applyNumberFormat="1" applyFont="1" applyFill="1" applyBorder="1" applyAlignment="1">
      <alignment vertical="top" wrapText="1"/>
    </xf>
    <xf numFmtId="172" fontId="74" fillId="0" borderId="0" xfId="11" applyNumberFormat="1" applyFont="1" applyFill="1" applyBorder="1" applyAlignment="1">
      <alignment vertical="top" wrapText="1"/>
    </xf>
    <xf numFmtId="0" fontId="74" fillId="0" borderId="0" xfId="6" applyNumberFormat="1" applyFont="1" applyFill="1" applyBorder="1" applyAlignment="1">
      <alignment vertical="top" wrapText="1"/>
    </xf>
    <xf numFmtId="0" fontId="13" fillId="14" borderId="1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26" fillId="22" borderId="1" xfId="0" applyFont="1" applyFill="1" applyBorder="1" applyAlignment="1">
      <alignment horizontal="center" vertical="center" wrapText="1"/>
    </xf>
    <xf numFmtId="0" fontId="26" fillId="22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6" fillId="22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4" borderId="58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8" xfId="6" applyNumberFormat="1" applyFont="1" applyFill="1" applyBorder="1" applyAlignment="1">
      <alignment horizontal="left" vertical="center" wrapText="1" readingOrder="1"/>
    </xf>
    <xf numFmtId="0" fontId="33" fillId="0" borderId="8" xfId="6" applyNumberFormat="1" applyFont="1" applyFill="1" applyBorder="1" applyAlignment="1">
      <alignment vertical="top" wrapText="1"/>
    </xf>
    <xf numFmtId="0" fontId="39" fillId="12" borderId="61" xfId="6" applyNumberFormat="1" applyFont="1" applyFill="1" applyBorder="1" applyAlignment="1">
      <alignment horizontal="left" vertical="center" wrapText="1" readingOrder="1"/>
    </xf>
    <xf numFmtId="0" fontId="40" fillId="4" borderId="59" xfId="6" applyNumberFormat="1" applyFont="1" applyFill="1" applyBorder="1" applyAlignment="1">
      <alignment horizontal="left" vertical="center" wrapText="1" readingOrder="1"/>
    </xf>
    <xf numFmtId="0" fontId="33" fillId="4" borderId="60" xfId="6" applyNumberFormat="1" applyFont="1" applyFill="1" applyBorder="1" applyAlignment="1">
      <alignment vertical="top" wrapText="1"/>
    </xf>
    <xf numFmtId="0" fontId="33" fillId="4" borderId="61" xfId="6" applyNumberFormat="1" applyFont="1" applyFill="1" applyBorder="1" applyAlignment="1">
      <alignment vertical="top" wrapText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69" fillId="0" borderId="8" xfId="6" applyNumberFormat="1" applyFont="1" applyFill="1" applyBorder="1" applyAlignment="1">
      <alignment horizontal="center" vertical="center" wrapText="1" readingOrder="1"/>
    </xf>
    <xf numFmtId="0" fontId="70" fillId="0" borderId="8" xfId="6" applyFont="1" applyFill="1" applyBorder="1"/>
    <xf numFmtId="0" fontId="69" fillId="0" borderId="8" xfId="6" applyNumberFormat="1" applyFont="1" applyFill="1" applyBorder="1" applyAlignment="1">
      <alignment vertical="center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68" xfId="6" applyNumberFormat="1" applyFont="1" applyFill="1" applyBorder="1" applyAlignment="1">
      <alignment horizontal="left" vertical="top" wrapText="1" readingOrder="1"/>
    </xf>
    <xf numFmtId="0" fontId="33" fillId="0" borderId="67" xfId="6" applyNumberFormat="1" applyFont="1" applyFill="1" applyBorder="1" applyAlignment="1">
      <alignment vertical="top" wrapText="1"/>
    </xf>
    <xf numFmtId="0" fontId="33" fillId="0" borderId="69" xfId="6" applyNumberFormat="1" applyFont="1" applyFill="1" applyBorder="1" applyAlignment="1">
      <alignment vertical="top" wrapText="1"/>
    </xf>
    <xf numFmtId="0" fontId="40" fillId="0" borderId="69" xfId="6" applyNumberFormat="1" applyFont="1" applyFill="1" applyBorder="1" applyAlignment="1">
      <alignment horizontal="left" vertical="top" wrapText="1" readingOrder="1"/>
    </xf>
    <xf numFmtId="0" fontId="72" fillId="0" borderId="8" xfId="6" applyNumberFormat="1" applyFont="1" applyFill="1" applyBorder="1" applyAlignment="1">
      <alignment horizontal="left" vertical="center" wrapText="1" readingOrder="1"/>
    </xf>
    <xf numFmtId="0" fontId="78" fillId="0" borderId="8" xfId="6" applyNumberFormat="1" applyFont="1" applyFill="1" applyBorder="1" applyAlignment="1">
      <alignment horizontal="center" vertical="top" wrapText="1"/>
    </xf>
    <xf numFmtId="0" fontId="33" fillId="0" borderId="8" xfId="6" applyFont="1" applyFill="1" applyBorder="1" applyAlignment="1">
      <alignment vertical="top"/>
    </xf>
    <xf numFmtId="0" fontId="78" fillId="0" borderId="8" xfId="6" applyNumberFormat="1" applyFont="1" applyFill="1" applyBorder="1" applyAlignment="1">
      <alignment vertical="top" wrapText="1"/>
    </xf>
    <xf numFmtId="0" fontId="63" fillId="0" borderId="8" xfId="6" applyNumberFormat="1" applyFont="1" applyFill="1" applyBorder="1" applyAlignment="1">
      <alignment horizontal="center" vertical="top" wrapText="1"/>
    </xf>
    <xf numFmtId="0" fontId="65" fillId="0" borderId="8" xfId="6" applyNumberFormat="1" applyFont="1" applyFill="1" applyBorder="1" applyAlignment="1">
      <alignment horizontal="left" vertical="top" wrapText="1"/>
    </xf>
    <xf numFmtId="0" fontId="79" fillId="0" borderId="8" xfId="6" applyNumberFormat="1" applyFont="1" applyFill="1" applyBorder="1" applyAlignment="1">
      <alignment horizontal="center" vertical="top" wrapText="1"/>
    </xf>
    <xf numFmtId="0" fontId="70" fillId="0" borderId="8" xfId="6" applyFont="1" applyFill="1" applyBorder="1" applyAlignment="1">
      <alignment vertical="top"/>
    </xf>
    <xf numFmtId="0" fontId="79" fillId="0" borderId="8" xfId="6" applyNumberFormat="1" applyFont="1" applyFill="1" applyBorder="1" applyAlignment="1">
      <alignment vertical="top" wrapText="1"/>
    </xf>
    <xf numFmtId="0" fontId="69" fillId="0" borderId="8" xfId="6" applyNumberFormat="1" applyFont="1" applyFill="1" applyBorder="1" applyAlignment="1">
      <alignment horizontal="center" vertical="top" wrapText="1"/>
    </xf>
    <xf numFmtId="0" fontId="72" fillId="0" borderId="8" xfId="6" applyNumberFormat="1" applyFont="1" applyFill="1" applyBorder="1" applyAlignment="1">
      <alignment horizontal="left" vertical="top" wrapText="1"/>
    </xf>
    <xf numFmtId="0" fontId="80" fillId="0" borderId="8" xfId="6" applyNumberFormat="1" applyFont="1" applyFill="1" applyBorder="1" applyAlignment="1">
      <alignment horizontal="center" vertical="top" wrapText="1"/>
    </xf>
    <xf numFmtId="0" fontId="80" fillId="0" borderId="8" xfId="6" applyNumberFormat="1" applyFont="1" applyFill="1" applyBorder="1" applyAlignment="1">
      <alignment vertical="top" wrapText="1"/>
    </xf>
    <xf numFmtId="0" fontId="66" fillId="0" borderId="8" xfId="6" applyNumberFormat="1" applyFont="1" applyFill="1" applyBorder="1" applyAlignment="1">
      <alignment horizontal="center" vertical="top" wrapText="1"/>
    </xf>
    <xf numFmtId="0" fontId="68" fillId="0" borderId="8" xfId="6" applyNumberFormat="1" applyFont="1" applyFill="1" applyBorder="1" applyAlignment="1">
      <alignment horizontal="left" vertical="top" wrapText="1"/>
    </xf>
    <xf numFmtId="0" fontId="80" fillId="9" borderId="8" xfId="6" applyNumberFormat="1" applyFont="1" applyFill="1" applyBorder="1" applyAlignment="1">
      <alignment horizontal="center" vertical="top" wrapText="1"/>
    </xf>
    <xf numFmtId="0" fontId="33" fillId="9" borderId="8" xfId="6" applyFont="1" applyFill="1" applyBorder="1" applyAlignment="1">
      <alignment vertical="top"/>
    </xf>
    <xf numFmtId="0" fontId="68" fillId="9" borderId="8" xfId="6" applyNumberFormat="1" applyFont="1" applyFill="1" applyBorder="1" applyAlignment="1">
      <alignment horizontal="left" vertical="top" wrapText="1"/>
    </xf>
    <xf numFmtId="0" fontId="80" fillId="9" borderId="8" xfId="6" applyNumberFormat="1" applyFont="1" applyFill="1" applyBorder="1" applyAlignment="1">
      <alignment vertical="top" wrapText="1"/>
    </xf>
    <xf numFmtId="0" fontId="66" fillId="9" borderId="8" xfId="6" applyNumberFormat="1" applyFont="1" applyFill="1" applyBorder="1" applyAlignment="1">
      <alignment horizontal="center" vertical="top" wrapText="1"/>
    </xf>
    <xf numFmtId="0" fontId="65" fillId="4" borderId="8" xfId="6" applyNumberFormat="1" applyFont="1" applyFill="1" applyBorder="1" applyAlignment="1">
      <alignment horizontal="left" vertical="top" wrapText="1"/>
    </xf>
    <xf numFmtId="0" fontId="33" fillId="4" borderId="8" xfId="6" applyFont="1" applyFill="1" applyBorder="1" applyAlignment="1">
      <alignment vertical="top"/>
    </xf>
    <xf numFmtId="0" fontId="78" fillId="4" borderId="8" xfId="6" applyNumberFormat="1" applyFont="1" applyFill="1" applyBorder="1" applyAlignment="1">
      <alignment horizontal="center" vertical="top" wrapText="1"/>
    </xf>
    <xf numFmtId="0" fontId="78" fillId="4" borderId="8" xfId="6" applyNumberFormat="1" applyFont="1" applyFill="1" applyBorder="1" applyAlignment="1">
      <alignment vertical="top" wrapText="1"/>
    </xf>
    <xf numFmtId="0" fontId="63" fillId="4" borderId="8" xfId="6" applyNumberFormat="1" applyFont="1" applyFill="1" applyBorder="1" applyAlignment="1">
      <alignment horizontal="center" vertical="top" wrapText="1"/>
    </xf>
    <xf numFmtId="0" fontId="38" fillId="0" borderId="0" xfId="6" applyNumberFormat="1" applyFont="1" applyFill="1" applyBorder="1" applyAlignment="1">
      <alignment vertical="top" wrapText="1"/>
    </xf>
    <xf numFmtId="0" fontId="33" fillId="0" borderId="0" xfId="6" applyFont="1" applyFill="1" applyBorder="1" applyAlignment="1">
      <alignment vertical="top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0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0" fontId="33" fillId="0" borderId="0" xfId="0" applyFont="1" applyFill="1" applyBorder="1"/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0" fontId="38" fillId="0" borderId="0" xfId="0" applyNumberFormat="1" applyFont="1" applyFill="1" applyBorder="1" applyAlignment="1">
      <alignment vertical="top" wrapText="1" readingOrder="1"/>
    </xf>
    <xf numFmtId="0" fontId="19" fillId="23" borderId="0" xfId="0" applyFont="1" applyFill="1"/>
    <xf numFmtId="0" fontId="14" fillId="23" borderId="0" xfId="0" applyFont="1" applyFill="1"/>
    <xf numFmtId="0" fontId="19" fillId="23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center" wrapText="1"/>
    </xf>
    <xf numFmtId="9" fontId="13" fillId="3" borderId="1" xfId="4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top"/>
    </xf>
    <xf numFmtId="0" fontId="13" fillId="4" borderId="5" xfId="0" applyFont="1" applyFill="1" applyBorder="1" applyAlignment="1">
      <alignment horizontal="center" vertical="center" wrapText="1"/>
    </xf>
    <xf numFmtId="1" fontId="13" fillId="3" borderId="3" xfId="4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top"/>
    </xf>
    <xf numFmtId="0" fontId="16" fillId="23" borderId="0" xfId="0" applyFont="1" applyFill="1" applyAlignment="1">
      <alignment vertical="top"/>
    </xf>
    <xf numFmtId="0" fontId="21" fillId="5" borderId="40" xfId="0" applyFont="1" applyFill="1" applyBorder="1" applyAlignment="1">
      <alignment horizontal="left" vertical="top"/>
    </xf>
    <xf numFmtId="168" fontId="21" fillId="5" borderId="1" xfId="0" applyNumberFormat="1" applyFont="1" applyFill="1" applyBorder="1" applyAlignment="1">
      <alignment horizontal="center" vertical="top"/>
    </xf>
    <xf numFmtId="9" fontId="21" fillId="5" borderId="1" xfId="4" applyFont="1" applyFill="1" applyBorder="1" applyAlignment="1">
      <alignment horizontal="center" vertical="top"/>
    </xf>
    <xf numFmtId="0" fontId="21" fillId="5" borderId="35" xfId="0" applyFont="1" applyFill="1" applyBorder="1" applyAlignment="1">
      <alignment horizontal="left" vertical="top"/>
    </xf>
    <xf numFmtId="168" fontId="21" fillId="5" borderId="13" xfId="0" applyNumberFormat="1" applyFont="1" applyFill="1" applyBorder="1" applyAlignment="1">
      <alignment horizontal="center" vertical="top"/>
    </xf>
    <xf numFmtId="9" fontId="21" fillId="5" borderId="13" xfId="4" applyFont="1" applyFill="1" applyBorder="1" applyAlignment="1">
      <alignment horizontal="center" vertical="top"/>
    </xf>
    <xf numFmtId="0" fontId="21" fillId="21" borderId="33" xfId="0" applyFont="1" applyFill="1" applyBorder="1" applyAlignment="1">
      <alignment horizontal="left" vertical="top"/>
    </xf>
    <xf numFmtId="0" fontId="21" fillId="21" borderId="10" xfId="0" applyNumberFormat="1" applyFont="1" applyFill="1" applyBorder="1" applyAlignment="1">
      <alignment horizontal="center" vertical="center"/>
    </xf>
    <xf numFmtId="0" fontId="21" fillId="21" borderId="34" xfId="0" applyFont="1" applyFill="1" applyBorder="1" applyAlignment="1">
      <alignment horizontal="left" vertical="top" wrapText="1"/>
    </xf>
    <xf numFmtId="168" fontId="21" fillId="21" borderId="24" xfId="0" applyNumberFormat="1" applyFont="1" applyFill="1" applyBorder="1" applyAlignment="1">
      <alignment horizontal="center" vertical="top"/>
    </xf>
    <xf numFmtId="9" fontId="21" fillId="21" borderId="24" xfId="4" applyFont="1" applyFill="1" applyBorder="1" applyAlignment="1">
      <alignment horizontal="center" vertical="top"/>
    </xf>
    <xf numFmtId="0" fontId="21" fillId="23" borderId="27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center"/>
    </xf>
    <xf numFmtId="9" fontId="21" fillId="9" borderId="17" xfId="4" applyFont="1" applyFill="1" applyBorder="1" applyAlignment="1">
      <alignment horizontal="center" vertical="top"/>
    </xf>
    <xf numFmtId="0" fontId="82" fillId="23" borderId="27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8" xfId="0" applyNumberFormat="1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left" vertical="top"/>
    </xf>
    <xf numFmtId="0" fontId="22" fillId="20" borderId="27" xfId="0" applyFont="1" applyFill="1" applyBorder="1" applyAlignment="1">
      <alignment horizontal="left" vertical="top"/>
    </xf>
    <xf numFmtId="14" fontId="21" fillId="20" borderId="29" xfId="0" applyNumberFormat="1" applyFont="1" applyFill="1" applyBorder="1" applyAlignment="1">
      <alignment horizontal="left" vertical="top"/>
    </xf>
    <xf numFmtId="0" fontId="22" fillId="20" borderId="8" xfId="0" applyNumberFormat="1" applyFont="1" applyFill="1" applyBorder="1" applyAlignment="1">
      <alignment horizontal="center" vertical="center"/>
    </xf>
    <xf numFmtId="0" fontId="83" fillId="20" borderId="30" xfId="0" applyFont="1" applyFill="1" applyBorder="1" applyAlignment="1">
      <alignment horizontal="left" vertical="top" wrapText="1"/>
    </xf>
    <xf numFmtId="168" fontId="22" fillId="20" borderId="17" xfId="1" applyNumberFormat="1" applyFont="1" applyFill="1" applyBorder="1" applyAlignment="1">
      <alignment horizontal="left" vertical="top"/>
    </xf>
    <xf numFmtId="168" fontId="22" fillId="20" borderId="27" xfId="1" applyNumberFormat="1" applyFont="1" applyFill="1" applyBorder="1" applyAlignment="1">
      <alignment horizontal="left" vertical="top"/>
    </xf>
    <xf numFmtId="168" fontId="22" fillId="9" borderId="17" xfId="1" applyNumberFormat="1" applyFont="1" applyFill="1" applyBorder="1" applyAlignment="1">
      <alignment horizontal="left" vertical="top"/>
    </xf>
    <xf numFmtId="9" fontId="22" fillId="20" borderId="17" xfId="4" applyFont="1" applyFill="1" applyBorder="1" applyAlignment="1">
      <alignment horizontal="center" vertical="top"/>
    </xf>
    <xf numFmtId="0" fontId="22" fillId="2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0" fontId="30" fillId="9" borderId="30" xfId="0" applyFont="1" applyFill="1" applyBorder="1" applyAlignment="1">
      <alignment horizontal="left" vertical="top" wrapText="1"/>
    </xf>
    <xf numFmtId="0" fontId="31" fillId="9" borderId="30" xfId="0" applyFont="1" applyFill="1" applyBorder="1" applyAlignment="1">
      <alignment horizontal="left" vertical="top" wrapText="1"/>
    </xf>
    <xf numFmtId="0" fontId="84" fillId="0" borderId="30" xfId="0" applyFont="1" applyFill="1" applyBorder="1" applyAlignment="1">
      <alignment horizontal="left" vertical="top" wrapText="1"/>
    </xf>
    <xf numFmtId="0" fontId="21" fillId="0" borderId="8" xfId="0" applyNumberFormat="1" applyFont="1" applyFill="1" applyBorder="1" applyAlignment="1">
      <alignment horizontal="center" vertical="center"/>
    </xf>
    <xf numFmtId="168" fontId="21" fillId="0" borderId="27" xfId="0" applyNumberFormat="1" applyFont="1" applyFill="1" applyBorder="1" applyAlignment="1">
      <alignment horizontal="center" vertical="top"/>
    </xf>
    <xf numFmtId="9" fontId="22" fillId="3" borderId="17" xfId="4" applyFont="1" applyFill="1" applyBorder="1" applyAlignment="1">
      <alignment horizontal="center" vertical="top"/>
    </xf>
    <xf numFmtId="0" fontId="21" fillId="0" borderId="31" xfId="0" applyFont="1" applyFill="1" applyBorder="1" applyAlignment="1">
      <alignment horizontal="left" vertical="top"/>
    </xf>
    <xf numFmtId="0" fontId="21" fillId="0" borderId="42" xfId="0" applyNumberFormat="1" applyFont="1" applyFill="1" applyBorder="1" applyAlignment="1">
      <alignment horizontal="center" vertical="center"/>
    </xf>
    <xf numFmtId="168" fontId="21" fillId="3" borderId="21" xfId="1" applyNumberFormat="1" applyFont="1" applyFill="1" applyBorder="1" applyAlignment="1">
      <alignment horizontal="left" vertical="top"/>
    </xf>
    <xf numFmtId="168" fontId="21" fillId="0" borderId="28" xfId="0" applyNumberFormat="1" applyFont="1" applyFill="1" applyBorder="1" applyAlignment="1">
      <alignment horizontal="center" vertical="top"/>
    </xf>
    <xf numFmtId="168" fontId="21" fillId="0" borderId="21" xfId="0" applyNumberFormat="1" applyFont="1" applyFill="1" applyBorder="1" applyAlignment="1">
      <alignment horizontal="center" vertical="top"/>
    </xf>
    <xf numFmtId="9" fontId="22" fillId="3" borderId="21" xfId="4" applyFont="1" applyFill="1" applyBorder="1" applyAlignment="1">
      <alignment horizontal="center" vertical="top"/>
    </xf>
    <xf numFmtId="0" fontId="14" fillId="23" borderId="63" xfId="0" applyFont="1" applyFill="1" applyBorder="1" applyAlignment="1">
      <alignment horizontal="left" vertical="top"/>
    </xf>
    <xf numFmtId="0" fontId="14" fillId="0" borderId="63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 vertical="center"/>
    </xf>
    <xf numFmtId="168" fontId="14" fillId="0" borderId="0" xfId="0" applyNumberFormat="1" applyFont="1" applyFill="1" applyBorder="1" applyAlignment="1">
      <alignment horizontal="left" vertical="top"/>
    </xf>
    <xf numFmtId="9" fontId="14" fillId="0" borderId="4" xfId="4" applyFont="1" applyFill="1" applyBorder="1" applyAlignment="1">
      <alignment horizontal="center" vertical="top"/>
    </xf>
    <xf numFmtId="0" fontId="21" fillId="23" borderId="70" xfId="0" applyFont="1" applyFill="1" applyBorder="1" applyAlignment="1">
      <alignment horizontal="left" vertical="top"/>
    </xf>
    <xf numFmtId="17" fontId="21" fillId="5" borderId="71" xfId="0" quotePrefix="1" applyNumberFormat="1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left" vertical="top"/>
    </xf>
    <xf numFmtId="9" fontId="21" fillId="5" borderId="7" xfId="4" applyFont="1" applyFill="1" applyBorder="1" applyAlignment="1">
      <alignment horizontal="center" vertical="top"/>
    </xf>
    <xf numFmtId="0" fontId="21" fillId="10" borderId="33" xfId="0" applyFont="1" applyFill="1" applyBorder="1" applyAlignment="1">
      <alignment horizontal="left" vertical="top"/>
    </xf>
    <xf numFmtId="0" fontId="21" fillId="10" borderId="10" xfId="0" applyNumberFormat="1" applyFont="1" applyFill="1" applyBorder="1" applyAlignment="1">
      <alignment horizontal="center" vertical="center"/>
    </xf>
    <xf numFmtId="168" fontId="21" fillId="10" borderId="24" xfId="0" applyNumberFormat="1" applyFont="1" applyFill="1" applyBorder="1" applyAlignment="1">
      <alignment horizontal="center" vertical="top"/>
    </xf>
    <xf numFmtId="9" fontId="21" fillId="10" borderId="25" xfId="4" applyFont="1" applyFill="1" applyBorder="1" applyAlignment="1">
      <alignment horizontal="center" vertical="top"/>
    </xf>
    <xf numFmtId="0" fontId="21" fillId="9" borderId="27" xfId="0" applyFont="1" applyFill="1" applyBorder="1" applyAlignment="1">
      <alignment horizontal="left" vertical="top"/>
    </xf>
    <xf numFmtId="0" fontId="21" fillId="10" borderId="29" xfId="0" applyFont="1" applyFill="1" applyBorder="1" applyAlignment="1">
      <alignment horizontal="left" vertical="top"/>
    </xf>
    <xf numFmtId="17" fontId="21" fillId="10" borderId="8" xfId="0" quotePrefix="1" applyNumberFormat="1" applyFont="1" applyFill="1" applyBorder="1" applyAlignment="1">
      <alignment horizontal="center" vertical="center"/>
    </xf>
    <xf numFmtId="168" fontId="21" fillId="10" borderId="13" xfId="0" applyNumberFormat="1" applyFont="1" applyFill="1" applyBorder="1" applyAlignment="1">
      <alignment horizontal="left" vertical="top"/>
    </xf>
    <xf numFmtId="9" fontId="21" fillId="10" borderId="19" xfId="4" applyFont="1" applyFill="1" applyBorder="1" applyAlignment="1">
      <alignment horizontal="center" vertical="top"/>
    </xf>
    <xf numFmtId="17" fontId="21" fillId="9" borderId="8" xfId="0" applyNumberFormat="1" applyFont="1" applyFill="1" applyBorder="1" applyAlignment="1">
      <alignment horizontal="center" vertical="center"/>
    </xf>
    <xf numFmtId="168" fontId="21" fillId="9" borderId="24" xfId="0" applyNumberFormat="1" applyFont="1" applyFill="1" applyBorder="1" applyAlignment="1">
      <alignment horizontal="center" vertical="top"/>
    </xf>
    <xf numFmtId="0" fontId="82" fillId="3" borderId="27" xfId="0" applyFont="1" applyFill="1" applyBorder="1" applyAlignment="1">
      <alignment horizontal="left" vertical="top"/>
    </xf>
    <xf numFmtId="14" fontId="85" fillId="9" borderId="29" xfId="0" applyNumberFormat="1" applyFont="1" applyFill="1" applyBorder="1" applyAlignment="1">
      <alignment horizontal="left" vertical="top"/>
    </xf>
    <xf numFmtId="0" fontId="85" fillId="9" borderId="8" xfId="0" applyNumberFormat="1" applyFont="1" applyFill="1" applyBorder="1" applyAlignment="1">
      <alignment horizontal="center" vertical="center"/>
    </xf>
    <xf numFmtId="0" fontId="85" fillId="9" borderId="30" xfId="0" applyFont="1" applyFill="1" applyBorder="1" applyAlignment="1">
      <alignment horizontal="left" vertical="top" wrapText="1"/>
    </xf>
    <xf numFmtId="168" fontId="85" fillId="9" borderId="17" xfId="1" applyNumberFormat="1" applyFont="1" applyFill="1" applyBorder="1" applyAlignment="1">
      <alignment horizontal="left" vertical="top"/>
    </xf>
    <xf numFmtId="168" fontId="86" fillId="9" borderId="17" xfId="1" applyNumberFormat="1" applyFont="1" applyFill="1" applyBorder="1" applyAlignment="1">
      <alignment horizontal="left" vertical="top"/>
    </xf>
    <xf numFmtId="168" fontId="86" fillId="9" borderId="27" xfId="1" applyNumberFormat="1" applyFont="1" applyFill="1" applyBorder="1" applyAlignment="1">
      <alignment horizontal="left" vertical="top"/>
    </xf>
    <xf numFmtId="168" fontId="85" fillId="9" borderId="27" xfId="1" applyNumberFormat="1" applyFont="1" applyFill="1" applyBorder="1" applyAlignment="1">
      <alignment horizontal="left" vertical="top"/>
    </xf>
    <xf numFmtId="9" fontId="85" fillId="9" borderId="19" xfId="4" applyFont="1" applyFill="1" applyBorder="1" applyAlignment="1">
      <alignment horizontal="center" vertical="top"/>
    </xf>
    <xf numFmtId="0" fontId="85" fillId="0" borderId="0" xfId="0" applyFont="1" applyFill="1" applyAlignment="1">
      <alignment horizontal="left" vertical="top"/>
    </xf>
    <xf numFmtId="168" fontId="21" fillId="9" borderId="17" xfId="0" applyNumberFormat="1" applyFont="1" applyFill="1" applyBorder="1" applyAlignment="1">
      <alignment horizontal="left" vertical="top"/>
    </xf>
    <xf numFmtId="168" fontId="21" fillId="9" borderId="8" xfId="1" applyNumberFormat="1" applyFont="1" applyFill="1" applyBorder="1" applyAlignment="1">
      <alignment horizontal="left" vertical="top"/>
    </xf>
    <xf numFmtId="168" fontId="21" fillId="9" borderId="18" xfId="1" applyNumberFormat="1" applyFont="1" applyFill="1" applyBorder="1" applyAlignment="1">
      <alignment horizontal="left" vertical="top"/>
    </xf>
    <xf numFmtId="168" fontId="14" fillId="3" borderId="17" xfId="0" applyNumberFormat="1" applyFont="1" applyFill="1" applyBorder="1" applyAlignment="1">
      <alignment horizontal="left" vertical="top"/>
    </xf>
    <xf numFmtId="168" fontId="21" fillId="9" borderId="21" xfId="0" applyNumberFormat="1" applyFont="1" applyFill="1" applyBorder="1" applyAlignment="1">
      <alignment horizontal="left" vertical="top"/>
    </xf>
    <xf numFmtId="168" fontId="21" fillId="9" borderId="27" xfId="0" applyNumberFormat="1" applyFont="1" applyFill="1" applyBorder="1" applyAlignment="1">
      <alignment horizontal="left" vertical="top"/>
    </xf>
    <xf numFmtId="0" fontId="21" fillId="0" borderId="20" xfId="0" applyFont="1" applyFill="1" applyBorder="1" applyAlignment="1">
      <alignment horizontal="left" vertical="top"/>
    </xf>
    <xf numFmtId="168" fontId="14" fillId="3" borderId="33" xfId="1" applyNumberFormat="1" applyFont="1" applyFill="1" applyBorder="1" applyAlignment="1">
      <alignment horizontal="left" vertical="top"/>
    </xf>
    <xf numFmtId="0" fontId="82" fillId="23" borderId="53" xfId="0" applyFont="1" applyFill="1" applyBorder="1" applyAlignment="1">
      <alignment horizontal="left" vertical="top"/>
    </xf>
    <xf numFmtId="0" fontId="14" fillId="3" borderId="56" xfId="0" applyNumberFormat="1" applyFont="1" applyFill="1" applyBorder="1" applyAlignment="1">
      <alignment horizontal="center" vertical="center"/>
    </xf>
    <xf numFmtId="9" fontId="14" fillId="3" borderId="52" xfId="4" applyFont="1" applyFill="1" applyBorder="1" applyAlignment="1">
      <alignment horizontal="center" vertical="top"/>
    </xf>
    <xf numFmtId="0" fontId="82" fillId="23" borderId="37" xfId="0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left" vertical="top" wrapText="1"/>
    </xf>
    <xf numFmtId="168" fontId="14" fillId="3" borderId="31" xfId="1" applyNumberFormat="1" applyFont="1" applyFill="1" applyBorder="1" applyAlignment="1">
      <alignment horizontal="left" vertical="top"/>
    </xf>
    <xf numFmtId="0" fontId="21" fillId="23" borderId="26" xfId="0" applyFont="1" applyFill="1" applyBorder="1" applyAlignment="1">
      <alignment horizontal="left" vertical="top"/>
    </xf>
    <xf numFmtId="0" fontId="21" fillId="24" borderId="35" xfId="0" applyFont="1" applyFill="1" applyBorder="1" applyAlignment="1">
      <alignment horizontal="left" vertical="top"/>
    </xf>
    <xf numFmtId="0" fontId="21" fillId="24" borderId="71" xfId="0" applyNumberFormat="1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left" vertical="top"/>
    </xf>
    <xf numFmtId="168" fontId="21" fillId="24" borderId="72" xfId="0" applyNumberFormat="1" applyFont="1" applyFill="1" applyBorder="1" applyAlignment="1">
      <alignment horizontal="center" vertical="top"/>
    </xf>
    <xf numFmtId="168" fontId="21" fillId="24" borderId="16" xfId="0" applyNumberFormat="1" applyFont="1" applyFill="1" applyBorder="1" applyAlignment="1">
      <alignment horizontal="center" vertical="top"/>
    </xf>
    <xf numFmtId="168" fontId="21" fillId="24" borderId="13" xfId="0" applyNumberFormat="1" applyFont="1" applyFill="1" applyBorder="1" applyAlignment="1">
      <alignment horizontal="center" vertical="top"/>
    </xf>
    <xf numFmtId="168" fontId="21" fillId="24" borderId="7" xfId="0" applyNumberFormat="1" applyFont="1" applyFill="1" applyBorder="1" applyAlignment="1">
      <alignment horizontal="center" vertical="top"/>
    </xf>
    <xf numFmtId="9" fontId="21" fillId="24" borderId="7" xfId="4" applyFont="1" applyFill="1" applyBorder="1" applyAlignment="1">
      <alignment horizontal="center" vertical="top"/>
    </xf>
    <xf numFmtId="0" fontId="21" fillId="3" borderId="36" xfId="0" applyNumberFormat="1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left" vertical="top" wrapText="1"/>
    </xf>
    <xf numFmtId="9" fontId="21" fillId="3" borderId="19" xfId="4" applyFont="1" applyFill="1" applyBorder="1" applyAlignment="1">
      <alignment horizontal="center" vertical="top"/>
    </xf>
    <xf numFmtId="0" fontId="21" fillId="3" borderId="8" xfId="0" applyFont="1" applyFill="1" applyBorder="1" applyAlignment="1">
      <alignment horizontal="left" vertical="top" wrapText="1"/>
    </xf>
    <xf numFmtId="168" fontId="21" fillId="3" borderId="27" xfId="1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37" xfId="0" applyFont="1" applyFill="1" applyBorder="1" applyAlignment="1">
      <alignment horizontal="left" vertical="top" wrapText="1"/>
    </xf>
    <xf numFmtId="0" fontId="21" fillId="3" borderId="56" xfId="0" applyFont="1" applyFill="1" applyBorder="1" applyAlignment="1">
      <alignment horizontal="left" vertical="top" wrapText="1"/>
    </xf>
    <xf numFmtId="168" fontId="21" fillId="3" borderId="27" xfId="0" applyNumberFormat="1" applyFont="1" applyFill="1" applyBorder="1" applyAlignment="1">
      <alignment horizontal="center" vertical="top"/>
    </xf>
    <xf numFmtId="0" fontId="21" fillId="3" borderId="37" xfId="0" applyNumberFormat="1" applyFont="1" applyFill="1" applyBorder="1" applyAlignment="1">
      <alignment horizontal="center" vertical="center"/>
    </xf>
    <xf numFmtId="168" fontId="13" fillId="3" borderId="27" xfId="0" applyNumberFormat="1" applyFont="1" applyFill="1" applyBorder="1" applyAlignment="1">
      <alignment horizontal="center" vertical="top"/>
    </xf>
    <xf numFmtId="168" fontId="13" fillId="3" borderId="17" xfId="0" applyNumberFormat="1" applyFont="1" applyFill="1" applyBorder="1" applyAlignment="1">
      <alignment horizontal="center" vertical="top"/>
    </xf>
    <xf numFmtId="0" fontId="21" fillId="9" borderId="56" xfId="0" applyFont="1" applyFill="1" applyBorder="1" applyAlignment="1">
      <alignment horizontal="left" vertical="top" wrapText="1"/>
    </xf>
    <xf numFmtId="168" fontId="21" fillId="9" borderId="27" xfId="1" applyNumberFormat="1" applyFont="1" applyFill="1" applyBorder="1" applyAlignment="1">
      <alignment horizontal="left" vertical="top"/>
    </xf>
    <xf numFmtId="168" fontId="21" fillId="9" borderId="41" xfId="1" applyNumberFormat="1" applyFont="1" applyFill="1" applyBorder="1" applyAlignment="1">
      <alignment horizontal="left" vertical="top"/>
    </xf>
    <xf numFmtId="0" fontId="14" fillId="0" borderId="37" xfId="0" applyNumberFormat="1" applyFont="1" applyFill="1" applyBorder="1" applyAlignment="1">
      <alignment horizontal="center" vertical="center"/>
    </xf>
    <xf numFmtId="0" fontId="14" fillId="3" borderId="37" xfId="0" applyNumberFormat="1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left" vertical="top" wrapText="1"/>
    </xf>
    <xf numFmtId="168" fontId="21" fillId="3" borderId="42" xfId="1" applyNumberFormat="1" applyFont="1" applyFill="1" applyBorder="1" applyAlignment="1">
      <alignment horizontal="left" vertical="top"/>
    </xf>
    <xf numFmtId="168" fontId="21" fillId="3" borderId="44" xfId="1" applyNumberFormat="1" applyFont="1" applyFill="1" applyBorder="1" applyAlignment="1">
      <alignment horizontal="left" vertical="top"/>
    </xf>
    <xf numFmtId="168" fontId="21" fillId="0" borderId="32" xfId="0" applyNumberFormat="1" applyFont="1" applyFill="1" applyBorder="1" applyAlignment="1">
      <alignment horizontal="center" vertical="top"/>
    </xf>
    <xf numFmtId="9" fontId="21" fillId="3" borderId="22" xfId="4" applyFont="1" applyFill="1" applyBorder="1" applyAlignment="1">
      <alignment horizontal="center" vertical="top"/>
    </xf>
    <xf numFmtId="0" fontId="21" fillId="23" borderId="29" xfId="0" applyFont="1" applyFill="1" applyBorder="1" applyAlignment="1">
      <alignment horizontal="left" vertical="top"/>
    </xf>
    <xf numFmtId="168" fontId="14" fillId="3" borderId="0" xfId="0" applyNumberFormat="1" applyFont="1" applyFill="1" applyBorder="1" applyAlignment="1">
      <alignment horizontal="left" vertical="top"/>
    </xf>
    <xf numFmtId="0" fontId="21" fillId="23" borderId="27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45" xfId="0" applyNumberFormat="1" applyFont="1" applyFill="1" applyBorder="1" applyAlignment="1">
      <alignment horizontal="center" vertical="center"/>
    </xf>
    <xf numFmtId="0" fontId="21" fillId="24" borderId="39" xfId="0" applyFont="1" applyFill="1" applyBorder="1" applyAlignment="1">
      <alignment horizontal="center" vertical="center"/>
    </xf>
    <xf numFmtId="168" fontId="21" fillId="24" borderId="7" xfId="0" applyNumberFormat="1" applyFont="1" applyFill="1" applyBorder="1" applyAlignment="1">
      <alignment horizontal="center" vertical="center"/>
    </xf>
    <xf numFmtId="168" fontId="21" fillId="24" borderId="13" xfId="0" applyNumberFormat="1" applyFont="1" applyFill="1" applyBorder="1" applyAlignment="1">
      <alignment horizontal="center" vertical="center"/>
    </xf>
    <xf numFmtId="9" fontId="21" fillId="24" borderId="7" xfId="4" applyFont="1" applyFill="1" applyBorder="1" applyAlignment="1">
      <alignment horizontal="center" vertical="center"/>
    </xf>
    <xf numFmtId="14" fontId="13" fillId="9" borderId="33" xfId="0" applyNumberFormat="1" applyFont="1" applyFill="1" applyBorder="1" applyAlignment="1">
      <alignment horizontal="left" vertical="top"/>
    </xf>
    <xf numFmtId="17" fontId="13" fillId="9" borderId="10" xfId="0" quotePrefix="1" applyNumberFormat="1" applyFont="1" applyFill="1" applyBorder="1" applyAlignment="1">
      <alignment horizontal="center" vertical="center"/>
    </xf>
    <xf numFmtId="0" fontId="11" fillId="9" borderId="34" xfId="0" applyFont="1" applyFill="1" applyBorder="1" applyAlignment="1">
      <alignment horizontal="left" vertical="top" wrapText="1"/>
    </xf>
    <xf numFmtId="168" fontId="13" fillId="9" borderId="25" xfId="1" applyNumberFormat="1" applyFont="1" applyFill="1" applyBorder="1" applyAlignment="1">
      <alignment horizontal="left" vertical="top"/>
    </xf>
    <xf numFmtId="9" fontId="14" fillId="9" borderId="25" xfId="4" applyFont="1" applyFill="1" applyBorder="1" applyAlignment="1">
      <alignment horizontal="center" vertical="top"/>
    </xf>
    <xf numFmtId="14" fontId="87" fillId="5" borderId="29" xfId="0" applyNumberFormat="1" applyFont="1" applyFill="1" applyBorder="1" applyAlignment="1">
      <alignment horizontal="left" vertical="top"/>
    </xf>
    <xf numFmtId="0" fontId="87" fillId="5" borderId="8" xfId="0" applyNumberFormat="1" applyFont="1" applyFill="1" applyBorder="1" applyAlignment="1">
      <alignment horizontal="center" vertical="center"/>
    </xf>
    <xf numFmtId="0" fontId="87" fillId="5" borderId="30" xfId="0" applyFont="1" applyFill="1" applyBorder="1" applyAlignment="1">
      <alignment horizontal="left" vertical="top" wrapText="1"/>
    </xf>
    <xf numFmtId="168" fontId="87" fillId="5" borderId="19" xfId="1" applyNumberFormat="1" applyFont="1" applyFill="1" applyBorder="1" applyAlignment="1">
      <alignment horizontal="left" vertical="top"/>
    </xf>
    <xf numFmtId="9" fontId="13" fillId="5" borderId="19" xfId="4" applyFont="1" applyFill="1" applyBorder="1" applyAlignment="1">
      <alignment horizontal="center" vertical="top"/>
    </xf>
    <xf numFmtId="14" fontId="82" fillId="23" borderId="27" xfId="0" applyNumberFormat="1" applyFont="1" applyFill="1" applyBorder="1" applyAlignment="1">
      <alignment horizontal="left" vertical="top"/>
    </xf>
    <xf numFmtId="14" fontId="88" fillId="23" borderId="27" xfId="0" applyNumberFormat="1" applyFont="1" applyFill="1" applyBorder="1" applyAlignment="1">
      <alignment horizontal="left" vertical="top"/>
    </xf>
    <xf numFmtId="14" fontId="13" fillId="9" borderId="29" xfId="0" applyNumberFormat="1" applyFont="1" applyFill="1" applyBorder="1" applyAlignment="1">
      <alignment horizontal="left" vertical="top"/>
    </xf>
    <xf numFmtId="0" fontId="13" fillId="9" borderId="8" xfId="0" applyNumberFormat="1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left" vertical="top" wrapText="1"/>
    </xf>
    <xf numFmtId="168" fontId="13" fillId="9" borderId="19" xfId="1" applyNumberFormat="1" applyFont="1" applyFill="1" applyBorder="1" applyAlignment="1">
      <alignment horizontal="left" vertical="top"/>
    </xf>
    <xf numFmtId="9" fontId="14" fillId="9" borderId="19" xfId="4" applyFont="1" applyFill="1" applyBorder="1" applyAlignment="1">
      <alignment horizontal="center" vertical="top"/>
    </xf>
    <xf numFmtId="0" fontId="19" fillId="23" borderId="27" xfId="0" applyFont="1" applyFill="1" applyBorder="1" applyAlignment="1">
      <alignment horizontal="left" vertical="top"/>
    </xf>
    <xf numFmtId="14" fontId="19" fillId="23" borderId="29" xfId="0" applyNumberFormat="1" applyFont="1" applyFill="1" applyBorder="1" applyAlignment="1">
      <alignment horizontal="left" vertical="top"/>
    </xf>
    <xf numFmtId="0" fontId="19" fillId="23" borderId="8" xfId="0" applyNumberFormat="1" applyFont="1" applyFill="1" applyBorder="1" applyAlignment="1">
      <alignment horizontal="center" vertical="center"/>
    </xf>
    <xf numFmtId="0" fontId="19" fillId="23" borderId="30" xfId="0" applyFont="1" applyFill="1" applyBorder="1" applyAlignment="1">
      <alignment horizontal="left" vertical="top" wrapText="1"/>
    </xf>
    <xf numFmtId="168" fontId="19" fillId="23" borderId="19" xfId="1" applyNumberFormat="1" applyFont="1" applyFill="1" applyBorder="1" applyAlignment="1">
      <alignment horizontal="left" vertical="top"/>
    </xf>
    <xf numFmtId="168" fontId="19" fillId="23" borderId="17" xfId="1" applyNumberFormat="1" applyFont="1" applyFill="1" applyBorder="1" applyAlignment="1">
      <alignment horizontal="left" vertical="top"/>
    </xf>
    <xf numFmtId="168" fontId="19" fillId="23" borderId="30" xfId="1" applyNumberFormat="1" applyFont="1" applyFill="1" applyBorder="1" applyAlignment="1">
      <alignment horizontal="left" vertical="top"/>
    </xf>
    <xf numFmtId="168" fontId="14" fillId="23" borderId="17" xfId="1" applyNumberFormat="1" applyFont="1" applyFill="1" applyBorder="1" applyAlignment="1">
      <alignment horizontal="left" vertical="top"/>
    </xf>
    <xf numFmtId="9" fontId="14" fillId="23" borderId="19" xfId="4" applyFont="1" applyFill="1" applyBorder="1" applyAlignment="1">
      <alignment horizontal="center" vertical="top"/>
    </xf>
    <xf numFmtId="0" fontId="87" fillId="23" borderId="27" xfId="0" applyFont="1" applyFill="1" applyBorder="1" applyAlignment="1">
      <alignment horizontal="left" vertical="top"/>
    </xf>
    <xf numFmtId="9" fontId="89" fillId="5" borderId="19" xfId="4" applyFont="1" applyFill="1" applyBorder="1" applyAlignment="1">
      <alignment horizontal="center" vertical="top"/>
    </xf>
    <xf numFmtId="0" fontId="87" fillId="0" borderId="0" xfId="0" applyFont="1" applyFill="1" applyAlignment="1">
      <alignment horizontal="left" vertical="top"/>
    </xf>
    <xf numFmtId="9" fontId="14" fillId="5" borderId="19" xfId="4" applyFont="1" applyFill="1" applyBorder="1" applyAlignment="1">
      <alignment horizontal="center" vertical="top"/>
    </xf>
    <xf numFmtId="9" fontId="13" fillId="9" borderId="19" xfId="4" applyFont="1" applyFill="1" applyBorder="1" applyAlignment="1">
      <alignment horizontal="center" vertical="top"/>
    </xf>
    <xf numFmtId="0" fontId="82" fillId="5" borderId="27" xfId="0" applyFont="1" applyFill="1" applyBorder="1" applyAlignment="1">
      <alignment horizontal="left" vertical="top"/>
    </xf>
    <xf numFmtId="0" fontId="87" fillId="5" borderId="50" xfId="0" applyNumberFormat="1" applyFont="1" applyFill="1" applyBorder="1" applyAlignment="1">
      <alignment horizontal="center" vertical="center"/>
    </xf>
    <xf numFmtId="0" fontId="87" fillId="5" borderId="51" xfId="0" applyFont="1" applyFill="1" applyBorder="1" applyAlignment="1">
      <alignment horizontal="left" vertical="top" wrapText="1"/>
    </xf>
    <xf numFmtId="168" fontId="13" fillId="5" borderId="52" xfId="1" applyNumberFormat="1" applyFont="1" applyFill="1" applyBorder="1" applyAlignment="1">
      <alignment horizontal="left" vertical="top"/>
    </xf>
    <xf numFmtId="9" fontId="14" fillId="5" borderId="52" xfId="4" applyFont="1" applyFill="1" applyBorder="1" applyAlignment="1">
      <alignment horizontal="center" vertical="top"/>
    </xf>
    <xf numFmtId="0" fontId="14" fillId="3" borderId="50" xfId="0" applyNumberFormat="1" applyFont="1" applyFill="1" applyBorder="1" applyAlignment="1">
      <alignment horizontal="center" vertical="center"/>
    </xf>
    <xf numFmtId="0" fontId="82" fillId="0" borderId="27" xfId="0" applyFont="1" applyFill="1" applyBorder="1" applyAlignment="1">
      <alignment horizontal="left" vertical="top"/>
    </xf>
    <xf numFmtId="0" fontId="14" fillId="0" borderId="50" xfId="0" applyNumberFormat="1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left" vertical="top" wrapText="1"/>
    </xf>
    <xf numFmtId="168" fontId="14" fillId="0" borderId="30" xfId="1" applyNumberFormat="1" applyFont="1" applyFill="1" applyBorder="1" applyAlignment="1">
      <alignment horizontal="left" vertical="top"/>
    </xf>
    <xf numFmtId="9" fontId="14" fillId="0" borderId="19" xfId="4" applyFont="1" applyFill="1" applyBorder="1" applyAlignment="1">
      <alignment horizontal="center" vertical="top"/>
    </xf>
    <xf numFmtId="0" fontId="87" fillId="5" borderId="54" xfId="0" applyFont="1" applyFill="1" applyBorder="1" applyAlignment="1">
      <alignment horizontal="left" vertical="top" wrapText="1"/>
    </xf>
    <xf numFmtId="168" fontId="13" fillId="5" borderId="30" xfId="1" applyNumberFormat="1" applyFont="1" applyFill="1" applyBorder="1" applyAlignment="1">
      <alignment horizontal="left" vertical="top"/>
    </xf>
    <xf numFmtId="9" fontId="13" fillId="5" borderId="52" xfId="4" applyFont="1" applyFill="1" applyBorder="1" applyAlignment="1">
      <alignment horizontal="center" vertical="top"/>
    </xf>
    <xf numFmtId="168" fontId="13" fillId="9" borderId="17" xfId="1" applyNumberFormat="1" applyFont="1" applyFill="1" applyBorder="1" applyAlignment="1">
      <alignment horizontal="left" vertical="top"/>
    </xf>
    <xf numFmtId="168" fontId="87" fillId="5" borderId="52" xfId="1" applyNumberFormat="1" applyFont="1" applyFill="1" applyBorder="1" applyAlignment="1">
      <alignment horizontal="left" vertical="top"/>
    </xf>
    <xf numFmtId="9" fontId="87" fillId="5" borderId="52" xfId="4" applyFont="1" applyFill="1" applyBorder="1" applyAlignment="1">
      <alignment horizontal="center" vertical="top"/>
    </xf>
    <xf numFmtId="0" fontId="13" fillId="3" borderId="50" xfId="0" applyNumberFormat="1" applyFont="1" applyFill="1" applyBorder="1" applyAlignment="1">
      <alignment horizontal="center" vertical="center"/>
    </xf>
    <xf numFmtId="14" fontId="13" fillId="3" borderId="49" xfId="0" applyNumberFormat="1" applyFont="1" applyFill="1" applyBorder="1" applyAlignment="1">
      <alignment horizontal="left" vertical="top"/>
    </xf>
    <xf numFmtId="14" fontId="82" fillId="23" borderId="53" xfId="0" applyNumberFormat="1" applyFont="1" applyFill="1" applyBorder="1" applyAlignment="1">
      <alignment horizontal="left" vertical="top"/>
    </xf>
    <xf numFmtId="168" fontId="87" fillId="5" borderId="17" xfId="1" applyNumberFormat="1" applyFont="1" applyFill="1" applyBorder="1" applyAlignment="1">
      <alignment horizontal="left" vertical="top"/>
    </xf>
    <xf numFmtId="9" fontId="87" fillId="5" borderId="19" xfId="4" applyFont="1" applyFill="1" applyBorder="1" applyAlignment="1">
      <alignment horizontal="center" vertical="top"/>
    </xf>
    <xf numFmtId="0" fontId="13" fillId="23" borderId="27" xfId="0" applyFont="1" applyFill="1" applyBorder="1" applyAlignment="1">
      <alignment horizontal="left" vertical="top"/>
    </xf>
    <xf numFmtId="168" fontId="87" fillId="5" borderId="30" xfId="1" applyNumberFormat="1" applyFont="1" applyFill="1" applyBorder="1" applyAlignment="1">
      <alignment horizontal="left" vertical="top"/>
    </xf>
    <xf numFmtId="0" fontId="82" fillId="23" borderId="27" xfId="0" applyFont="1" applyFill="1" applyBorder="1" applyAlignment="1">
      <alignment horizontal="left"/>
    </xf>
    <xf numFmtId="168" fontId="14" fillId="3" borderId="19" xfId="1" applyNumberFormat="1" applyFont="1" applyFill="1" applyBorder="1" applyAlignment="1">
      <alignment horizontal="left"/>
    </xf>
    <xf numFmtId="168" fontId="14" fillId="3" borderId="30" xfId="1" applyNumberFormat="1" applyFont="1" applyFill="1" applyBorder="1" applyAlignment="1">
      <alignment horizontal="left"/>
    </xf>
    <xf numFmtId="168" fontId="14" fillId="3" borderId="17" xfId="1" applyNumberFormat="1" applyFont="1" applyFill="1" applyBorder="1" applyAlignment="1">
      <alignment horizontal="left"/>
    </xf>
    <xf numFmtId="9" fontId="14" fillId="3" borderId="19" xfId="4" applyFont="1" applyFill="1" applyBorder="1" applyAlignment="1">
      <alignment horizontal="center"/>
    </xf>
    <xf numFmtId="0" fontId="13" fillId="0" borderId="0" xfId="0" applyFont="1" applyFill="1" applyAlignment="1">
      <alignment horizontal="left"/>
    </xf>
    <xf numFmtId="14" fontId="88" fillId="23" borderId="27" xfId="0" applyNumberFormat="1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168" fontId="14" fillId="3" borderId="8" xfId="1" applyNumberFormat="1" applyFont="1" applyFill="1" applyBorder="1" applyAlignment="1">
      <alignment horizontal="left"/>
    </xf>
    <xf numFmtId="14" fontId="88" fillId="0" borderId="27" xfId="0" applyNumberFormat="1" applyFont="1" applyFill="1" applyBorder="1" applyAlignment="1">
      <alignment horizontal="left"/>
    </xf>
    <xf numFmtId="168" fontId="14" fillId="0" borderId="19" xfId="1" applyNumberFormat="1" applyFont="1" applyFill="1" applyBorder="1" applyAlignment="1">
      <alignment horizontal="left"/>
    </xf>
    <xf numFmtId="168" fontId="14" fillId="0" borderId="8" xfId="1" applyNumberFormat="1" applyFont="1" applyFill="1" applyBorder="1" applyAlignment="1">
      <alignment horizontal="left"/>
    </xf>
    <xf numFmtId="9" fontId="14" fillId="0" borderId="19" xfId="4" applyFont="1" applyFill="1" applyBorder="1" applyAlignment="1">
      <alignment horizontal="center"/>
    </xf>
    <xf numFmtId="168" fontId="13" fillId="9" borderId="8" xfId="1" applyNumberFormat="1" applyFont="1" applyFill="1" applyBorder="1" applyAlignment="1">
      <alignment horizontal="left" vertical="top"/>
    </xf>
    <xf numFmtId="0" fontId="14" fillId="25" borderId="0" xfId="0" applyFont="1" applyFill="1" applyAlignment="1">
      <alignment horizontal="left" vertical="top"/>
    </xf>
    <xf numFmtId="168" fontId="14" fillId="0" borderId="37" xfId="1" applyNumberFormat="1" applyFont="1" applyFill="1" applyBorder="1" applyAlignment="1">
      <alignment horizontal="left"/>
    </xf>
    <xf numFmtId="168" fontId="14" fillId="0" borderId="30" xfId="1" applyNumberFormat="1" applyFont="1" applyFill="1" applyBorder="1" applyAlignment="1">
      <alignment horizontal="left"/>
    </xf>
    <xf numFmtId="168" fontId="14" fillId="0" borderId="17" xfId="1" applyNumberFormat="1" applyFont="1" applyFill="1" applyBorder="1" applyAlignment="1">
      <alignment horizontal="left"/>
    </xf>
    <xf numFmtId="168" fontId="14" fillId="9" borderId="17" xfId="1" applyNumberFormat="1" applyFont="1" applyFill="1" applyBorder="1" applyAlignment="1">
      <alignment horizontal="left"/>
    </xf>
    <xf numFmtId="0" fontId="19" fillId="23" borderId="29" xfId="0" applyNumberFormat="1" applyFont="1" applyFill="1" applyBorder="1" applyAlignment="1">
      <alignment horizontal="left" vertical="center"/>
    </xf>
    <xf numFmtId="0" fontId="22" fillId="23" borderId="27" xfId="0" applyFont="1" applyFill="1" applyBorder="1" applyAlignment="1">
      <alignment horizontal="left" vertical="top"/>
    </xf>
    <xf numFmtId="14" fontId="14" fillId="23" borderId="27" xfId="0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/>
    </xf>
    <xf numFmtId="171" fontId="13" fillId="23" borderId="0" xfId="4" applyNumberFormat="1" applyFont="1" applyFill="1" applyBorder="1" applyAlignment="1">
      <alignment horizontal="center" vertical="top"/>
    </xf>
    <xf numFmtId="171" fontId="13" fillId="3" borderId="0" xfId="4" applyNumberFormat="1" applyFont="1" applyFill="1" applyBorder="1" applyAlignment="1">
      <alignment horizontal="center" vertical="top"/>
    </xf>
    <xf numFmtId="171" fontId="14" fillId="23" borderId="0" xfId="4" applyNumberFormat="1" applyFont="1" applyFill="1" applyBorder="1" applyAlignment="1">
      <alignment horizontal="center" vertical="top"/>
    </xf>
    <xf numFmtId="171" fontId="14" fillId="0" borderId="0" xfId="4" applyNumberFormat="1" applyFont="1" applyFill="1" applyBorder="1" applyAlignment="1">
      <alignment horizontal="center" vertical="top"/>
    </xf>
    <xf numFmtId="42" fontId="19" fillId="23" borderId="0" xfId="13" applyFont="1" applyFill="1" applyAlignment="1">
      <alignment horizontal="left" vertical="top"/>
    </xf>
    <xf numFmtId="42" fontId="23" fillId="5" borderId="35" xfId="13" applyFont="1" applyFill="1" applyBorder="1" applyAlignment="1">
      <alignment horizontal="left" vertical="top"/>
    </xf>
    <xf numFmtId="42" fontId="23" fillId="5" borderId="45" xfId="13" applyFont="1" applyFill="1" applyBorder="1" applyAlignment="1">
      <alignment horizontal="center" vertical="center"/>
    </xf>
    <xf numFmtId="42" fontId="23" fillId="5" borderId="71" xfId="13" applyFont="1" applyFill="1" applyBorder="1" applyAlignment="1">
      <alignment horizontal="left" vertical="top"/>
    </xf>
    <xf numFmtId="42" fontId="23" fillId="5" borderId="13" xfId="13" applyFont="1" applyFill="1" applyBorder="1" applyAlignment="1">
      <alignment horizontal="center" vertical="top"/>
    </xf>
    <xf numFmtId="42" fontId="23" fillId="5" borderId="7" xfId="13" applyFont="1" applyFill="1" applyBorder="1" applyAlignment="1">
      <alignment horizontal="center" vertical="top"/>
    </xf>
    <xf numFmtId="42" fontId="23" fillId="0" borderId="0" xfId="13" applyFont="1" applyFill="1" applyAlignment="1">
      <alignment horizontal="center" vertical="top"/>
    </xf>
    <xf numFmtId="42" fontId="14" fillId="0" borderId="0" xfId="13" applyFont="1" applyFill="1"/>
    <xf numFmtId="4" fontId="14" fillId="0" borderId="0" xfId="0" applyNumberFormat="1" applyFont="1" applyFill="1"/>
    <xf numFmtId="42" fontId="14" fillId="0" borderId="0" xfId="0" applyNumberFormat="1" applyFont="1" applyFill="1"/>
    <xf numFmtId="0" fontId="33" fillId="0" borderId="0" xfId="6" applyFont="1" applyFill="1" applyBorder="1" applyAlignment="1"/>
    <xf numFmtId="0" fontId="33" fillId="4" borderId="0" xfId="6" applyFont="1" applyFill="1" applyBorder="1"/>
    <xf numFmtId="0" fontId="33" fillId="23" borderId="0" xfId="6" applyFont="1" applyFill="1" applyBorder="1"/>
    <xf numFmtId="9" fontId="33" fillId="0" borderId="0" xfId="12" applyFont="1" applyFill="1" applyBorder="1" applyAlignment="1">
      <alignment horizontal="center" vertical="center"/>
    </xf>
    <xf numFmtId="0" fontId="40" fillId="0" borderId="59" xfId="6" applyNumberFormat="1" applyFont="1" applyFill="1" applyBorder="1" applyAlignment="1">
      <alignment horizontal="left" vertical="center" wrapText="1" readingOrder="1"/>
    </xf>
    <xf numFmtId="0" fontId="38" fillId="4" borderId="0" xfId="6" applyNumberFormat="1" applyFont="1" applyFill="1" applyBorder="1" applyAlignment="1">
      <alignment vertical="top" wrapText="1" readingOrder="1"/>
    </xf>
    <xf numFmtId="0" fontId="38" fillId="23" borderId="0" xfId="6" applyNumberFormat="1" applyFont="1" applyFill="1" applyBorder="1" applyAlignment="1">
      <alignment vertical="top" wrapText="1" readingOrder="1"/>
    </xf>
    <xf numFmtId="9" fontId="38" fillId="0" borderId="0" xfId="12" applyFont="1" applyFill="1" applyBorder="1" applyAlignment="1">
      <alignment horizontal="center" vertical="center" wrapText="1"/>
    </xf>
    <xf numFmtId="0" fontId="90" fillId="26" borderId="0" xfId="6" applyFont="1" applyFill="1" applyBorder="1"/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9" fillId="12" borderId="61" xfId="6" applyNumberFormat="1" applyFont="1" applyFill="1" applyBorder="1" applyAlignment="1">
      <alignment horizontal="center"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9" fillId="19" borderId="59" xfId="6" applyNumberFormat="1" applyFont="1" applyFill="1" applyBorder="1" applyAlignment="1">
      <alignment horizontal="center" vertical="top" wrapText="1" readingOrder="1"/>
    </xf>
    <xf numFmtId="0" fontId="39" fillId="27" borderId="59" xfId="6" applyNumberFormat="1" applyFont="1" applyFill="1" applyBorder="1" applyAlignment="1">
      <alignment horizontal="center" vertical="top" wrapText="1" readingOrder="1"/>
    </xf>
    <xf numFmtId="0" fontId="39" fillId="28" borderId="59" xfId="6" applyNumberFormat="1" applyFont="1" applyFill="1" applyBorder="1" applyAlignment="1">
      <alignment horizontal="center" vertical="top" wrapText="1" readingOrder="1"/>
    </xf>
    <xf numFmtId="0" fontId="39" fillId="29" borderId="59" xfId="6" applyNumberFormat="1" applyFont="1" applyFill="1" applyBorder="1" applyAlignment="1">
      <alignment horizontal="center" vertical="top" wrapText="1" readingOrder="1"/>
    </xf>
    <xf numFmtId="0" fontId="39" fillId="30" borderId="59" xfId="6" applyNumberFormat="1" applyFont="1" applyFill="1" applyBorder="1" applyAlignment="1">
      <alignment horizontal="center" vertical="top" wrapText="1" readingOrder="1"/>
    </xf>
    <xf numFmtId="9" fontId="39" fillId="12" borderId="59" xfId="12" applyFont="1" applyFill="1" applyBorder="1" applyAlignment="1">
      <alignment horizontal="center" vertical="center" wrapText="1"/>
    </xf>
    <xf numFmtId="0" fontId="44" fillId="26" borderId="0" xfId="6" applyFont="1" applyFill="1" applyBorder="1"/>
    <xf numFmtId="0" fontId="43" fillId="0" borderId="0" xfId="6" applyNumberFormat="1" applyFont="1" applyFill="1" applyBorder="1" applyAlignment="1">
      <alignment horizontal="center" vertical="center" wrapText="1" readingOrder="1"/>
    </xf>
    <xf numFmtId="0" fontId="44" fillId="0" borderId="0" xfId="6" applyFont="1" applyFill="1" applyBorder="1"/>
    <xf numFmtId="0" fontId="43" fillId="0" borderId="0" xfId="6" applyNumberFormat="1" applyFont="1" applyFill="1" applyBorder="1" applyAlignment="1">
      <alignment vertical="center" wrapText="1" readingOrder="1"/>
    </xf>
    <xf numFmtId="0" fontId="43" fillId="0" borderId="0" xfId="6" applyNumberFormat="1" applyFont="1" applyFill="1" applyBorder="1" applyAlignment="1">
      <alignment horizontal="center" vertical="center" wrapText="1" readingOrder="1"/>
    </xf>
    <xf numFmtId="0" fontId="43" fillId="0" borderId="0" xfId="6" applyNumberFormat="1" applyFont="1" applyFill="1" applyBorder="1" applyAlignment="1">
      <alignment horizontal="left" vertical="center" wrapText="1" readingOrder="1"/>
    </xf>
    <xf numFmtId="4" fontId="43" fillId="0" borderId="0" xfId="6" applyNumberFormat="1" applyFont="1" applyFill="1" applyBorder="1" applyAlignment="1">
      <alignment horizontal="right" vertical="center" wrapText="1" readingOrder="1"/>
    </xf>
    <xf numFmtId="4" fontId="43" fillId="4" borderId="0" xfId="6" applyNumberFormat="1" applyFont="1" applyFill="1" applyBorder="1" applyAlignment="1">
      <alignment horizontal="right" vertical="center" wrapText="1" readingOrder="1"/>
    </xf>
    <xf numFmtId="4" fontId="43" fillId="23" borderId="0" xfId="6" applyNumberFormat="1" applyFont="1" applyFill="1" applyBorder="1" applyAlignment="1">
      <alignment horizontal="right" vertical="center" wrapText="1" readingOrder="1"/>
    </xf>
    <xf numFmtId="4" fontId="43" fillId="10" borderId="0" xfId="6" applyNumberFormat="1" applyFont="1" applyFill="1" applyBorder="1" applyAlignment="1">
      <alignment horizontal="right" vertical="center" wrapText="1" readingOrder="1"/>
    </xf>
    <xf numFmtId="4" fontId="43" fillId="31" borderId="0" xfId="6" applyNumberFormat="1" applyFont="1" applyFill="1" applyBorder="1" applyAlignment="1">
      <alignment horizontal="right" vertical="center" wrapText="1" readingOrder="1"/>
    </xf>
    <xf numFmtId="4" fontId="43" fillId="20" borderId="0" xfId="6" applyNumberFormat="1" applyFont="1" applyFill="1" applyBorder="1" applyAlignment="1">
      <alignment horizontal="right" vertical="center" wrapText="1" readingOrder="1"/>
    </xf>
    <xf numFmtId="9" fontId="43" fillId="0" borderId="0" xfId="12" applyFont="1" applyFill="1" applyBorder="1" applyAlignment="1">
      <alignment horizontal="center" vertical="center" wrapText="1"/>
    </xf>
    <xf numFmtId="0" fontId="44" fillId="0" borderId="0" xfId="6" applyFont="1" applyFill="1" applyBorder="1"/>
    <xf numFmtId="17" fontId="43" fillId="0" borderId="0" xfId="6" quotePrefix="1" applyNumberFormat="1" applyFont="1" applyFill="1" applyBorder="1" applyAlignment="1">
      <alignment horizontal="center" vertical="center" wrapText="1" readingOrder="1"/>
    </xf>
    <xf numFmtId="0" fontId="43" fillId="0" borderId="0" xfId="6" quotePrefix="1" applyNumberFormat="1" applyFont="1" applyFill="1" applyBorder="1" applyAlignment="1">
      <alignment horizontal="center" vertical="center" wrapText="1" readingOrder="1"/>
    </xf>
    <xf numFmtId="0" fontId="91" fillId="26" borderId="0" xfId="6" applyFont="1" applyFill="1" applyBorder="1"/>
    <xf numFmtId="0" fontId="92" fillId="12" borderId="59" xfId="6" applyNumberFormat="1" applyFont="1" applyFill="1" applyBorder="1" applyAlignment="1">
      <alignment horizontal="center" vertical="top" wrapText="1" readingOrder="1"/>
    </xf>
    <xf numFmtId="0" fontId="93" fillId="0" borderId="61" xfId="6" applyNumberFormat="1" applyFont="1" applyFill="1" applyBorder="1" applyAlignment="1">
      <alignment vertical="top" wrapText="1"/>
    </xf>
    <xf numFmtId="0" fontId="92" fillId="12" borderId="61" xfId="6" applyNumberFormat="1" applyFont="1" applyFill="1" applyBorder="1" applyAlignment="1">
      <alignment horizontal="center" vertical="top" wrapText="1" readingOrder="1"/>
    </xf>
    <xf numFmtId="0" fontId="93" fillId="0" borderId="60" xfId="6" applyNumberFormat="1" applyFont="1" applyFill="1" applyBorder="1" applyAlignment="1">
      <alignment vertical="top" wrapText="1"/>
    </xf>
    <xf numFmtId="0" fontId="92" fillId="12" borderId="59" xfId="6" applyNumberFormat="1" applyFont="1" applyFill="1" applyBorder="1" applyAlignment="1">
      <alignment horizontal="center" vertical="top" wrapText="1" readingOrder="1"/>
    </xf>
    <xf numFmtId="4" fontId="92" fillId="12" borderId="59" xfId="6" applyNumberFormat="1" applyFont="1" applyFill="1" applyBorder="1" applyAlignment="1">
      <alignment horizontal="center" vertical="top" wrapText="1" readingOrder="1"/>
    </xf>
    <xf numFmtId="4" fontId="92" fillId="19" borderId="59" xfId="6" applyNumberFormat="1" applyFont="1" applyFill="1" applyBorder="1" applyAlignment="1">
      <alignment horizontal="center" vertical="top" wrapText="1" readingOrder="1"/>
    </xf>
    <xf numFmtId="4" fontId="92" fillId="27" borderId="59" xfId="6" applyNumberFormat="1" applyFont="1" applyFill="1" applyBorder="1" applyAlignment="1">
      <alignment horizontal="center" vertical="top" wrapText="1" readingOrder="1"/>
    </xf>
    <xf numFmtId="4" fontId="92" fillId="28" borderId="59" xfId="6" applyNumberFormat="1" applyFont="1" applyFill="1" applyBorder="1" applyAlignment="1">
      <alignment horizontal="center" vertical="top" wrapText="1" readingOrder="1"/>
    </xf>
    <xf numFmtId="4" fontId="92" fillId="29" borderId="59" xfId="6" applyNumberFormat="1" applyFont="1" applyFill="1" applyBorder="1" applyAlignment="1">
      <alignment horizontal="center" vertical="top" wrapText="1" readingOrder="1"/>
    </xf>
    <xf numFmtId="4" fontId="92" fillId="30" borderId="59" xfId="6" applyNumberFormat="1" applyFont="1" applyFill="1" applyBorder="1" applyAlignment="1">
      <alignment horizontal="center" vertical="top" wrapText="1" readingOrder="1"/>
    </xf>
    <xf numFmtId="0" fontId="93" fillId="0" borderId="0" xfId="6" applyFont="1" applyFill="1" applyBorder="1"/>
    <xf numFmtId="9" fontId="92" fillId="12" borderId="59" xfId="12" applyFont="1" applyFill="1" applyBorder="1" applyAlignment="1">
      <alignment horizontal="center" vertical="center" wrapText="1"/>
    </xf>
    <xf numFmtId="4" fontId="39" fillId="12" borderId="59" xfId="6" applyNumberFormat="1" applyFont="1" applyFill="1" applyBorder="1" applyAlignment="1">
      <alignment horizontal="center" vertical="top" wrapText="1" readingOrder="1"/>
    </xf>
    <xf numFmtId="4" fontId="39" fillId="19" borderId="59" xfId="6" applyNumberFormat="1" applyFont="1" applyFill="1" applyBorder="1" applyAlignment="1">
      <alignment horizontal="center" vertical="top" wrapText="1" readingOrder="1"/>
    </xf>
    <xf numFmtId="4" fontId="39" fillId="27" borderId="59" xfId="6" applyNumberFormat="1" applyFont="1" applyFill="1" applyBorder="1" applyAlignment="1">
      <alignment horizontal="center" vertical="top" wrapText="1" readingOrder="1"/>
    </xf>
    <xf numFmtId="4" fontId="39" fillId="28" borderId="59" xfId="6" applyNumberFormat="1" applyFont="1" applyFill="1" applyBorder="1" applyAlignment="1">
      <alignment horizontal="center" vertical="top" wrapText="1" readingOrder="1"/>
    </xf>
    <xf numFmtId="4" fontId="39" fillId="29" borderId="59" xfId="6" applyNumberFormat="1" applyFont="1" applyFill="1" applyBorder="1" applyAlignment="1">
      <alignment horizontal="center" vertical="top" wrapText="1" readingOrder="1"/>
    </xf>
    <xf numFmtId="4" fontId="39" fillId="30" borderId="59" xfId="6" applyNumberFormat="1" applyFont="1" applyFill="1" applyBorder="1" applyAlignment="1">
      <alignment horizontal="center" vertical="top" wrapText="1" readingOrder="1"/>
    </xf>
    <xf numFmtId="0" fontId="47" fillId="26" borderId="0" xfId="6" applyFont="1" applyFill="1" applyBorder="1"/>
    <xf numFmtId="0" fontId="41" fillId="0" borderId="0" xfId="6" applyNumberFormat="1" applyFont="1" applyFill="1" applyBorder="1" applyAlignment="1">
      <alignment horizontal="center" vertical="center" wrapText="1" readingOrder="1"/>
    </xf>
    <xf numFmtId="0" fontId="42" fillId="0" borderId="0" xfId="6" applyFont="1" applyFill="1" applyBorder="1"/>
    <xf numFmtId="0" fontId="41" fillId="0" borderId="0" xfId="6" applyNumberFormat="1" applyFont="1" applyFill="1" applyBorder="1" applyAlignment="1">
      <alignment vertical="center" wrapText="1" readingOrder="1"/>
    </xf>
    <xf numFmtId="0" fontId="41" fillId="0" borderId="0" xfId="6" applyNumberFormat="1" applyFont="1" applyFill="1" applyBorder="1" applyAlignment="1">
      <alignment horizontal="center" vertical="center" wrapText="1" readingOrder="1"/>
    </xf>
    <xf numFmtId="0" fontId="94" fillId="0" borderId="0" xfId="6" applyNumberFormat="1" applyFont="1" applyFill="1" applyBorder="1" applyAlignment="1">
      <alignment horizontal="left" vertical="center" wrapText="1" readingOrder="1"/>
    </xf>
    <xf numFmtId="0" fontId="95" fillId="0" borderId="0" xfId="6" applyFont="1" applyFill="1" applyBorder="1"/>
    <xf numFmtId="4" fontId="41" fillId="0" borderId="0" xfId="6" applyNumberFormat="1" applyFont="1" applyFill="1" applyBorder="1" applyAlignment="1">
      <alignment horizontal="right" vertical="center" wrapText="1" readingOrder="1"/>
    </xf>
    <xf numFmtId="4" fontId="41" fillId="4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4" fontId="41" fillId="23" borderId="0" xfId="6" applyNumberFormat="1" applyFont="1" applyFill="1" applyBorder="1" applyAlignment="1">
      <alignment horizontal="right" vertical="center" wrapText="1" readingOrder="1"/>
    </xf>
    <xf numFmtId="0" fontId="42" fillId="0" borderId="0" xfId="6" applyFont="1" applyFill="1" applyBorder="1"/>
    <xf numFmtId="9" fontId="41" fillId="0" borderId="0" xfId="12" applyFont="1" applyFill="1" applyBorder="1" applyAlignment="1">
      <alignment horizontal="center" vertical="center" wrapText="1"/>
    </xf>
    <xf numFmtId="0" fontId="41" fillId="4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horizontal="left" vertical="center" wrapText="1" readingOrder="1"/>
    </xf>
    <xf numFmtId="0" fontId="97" fillId="0" borderId="0" xfId="6" applyFont="1" applyFill="1" applyBorder="1"/>
    <xf numFmtId="0" fontId="43" fillId="0" borderId="0" xfId="6" applyNumberFormat="1" applyFont="1" applyFill="1" applyBorder="1" applyAlignment="1">
      <alignment horizontal="right" vertical="center" wrapText="1" readingOrder="1"/>
    </xf>
    <xf numFmtId="0" fontId="45" fillId="26" borderId="0" xfId="6" applyNumberFormat="1" applyFont="1" applyFill="1" applyBorder="1" applyAlignment="1">
      <alignment horizontal="center" vertical="center" wrapText="1" readingOrder="1"/>
    </xf>
    <xf numFmtId="0" fontId="42" fillId="26" borderId="0" xfId="6" applyFont="1" applyFill="1" applyBorder="1"/>
    <xf numFmtId="0" fontId="45" fillId="26" borderId="0" xfId="6" applyNumberFormat="1" applyFont="1" applyFill="1" applyBorder="1" applyAlignment="1">
      <alignment vertical="center" wrapText="1" readingOrder="1"/>
    </xf>
    <xf numFmtId="0" fontId="45" fillId="26" borderId="0" xfId="6" applyNumberFormat="1" applyFont="1" applyFill="1" applyBorder="1" applyAlignment="1">
      <alignment horizontal="center" vertical="center" wrapText="1" readingOrder="1"/>
    </xf>
    <xf numFmtId="0" fontId="98" fillId="26" borderId="0" xfId="6" applyNumberFormat="1" applyFont="1" applyFill="1" applyBorder="1" applyAlignment="1">
      <alignment horizontal="left" vertical="center" wrapText="1" readingOrder="1"/>
    </xf>
    <xf numFmtId="0" fontId="95" fillId="26" borderId="0" xfId="6" applyFont="1" applyFill="1" applyBorder="1"/>
    <xf numFmtId="4" fontId="45" fillId="26" borderId="0" xfId="6" applyNumberFormat="1" applyFont="1" applyFill="1" applyBorder="1" applyAlignment="1">
      <alignment horizontal="right" vertical="center" wrapText="1" readingOrder="1"/>
    </xf>
    <xf numFmtId="4" fontId="45" fillId="4" borderId="0" xfId="6" applyNumberFormat="1" applyFont="1" applyFill="1" applyBorder="1" applyAlignment="1">
      <alignment horizontal="right" vertical="center" wrapText="1" readingOrder="1"/>
    </xf>
    <xf numFmtId="0" fontId="45" fillId="26" borderId="0" xfId="6" applyNumberFormat="1" applyFont="1" applyFill="1" applyBorder="1" applyAlignment="1">
      <alignment horizontal="right" vertical="center" wrapText="1" readingOrder="1"/>
    </xf>
    <xf numFmtId="4" fontId="45" fillId="23" borderId="0" xfId="6" applyNumberFormat="1" applyFont="1" applyFill="1" applyBorder="1" applyAlignment="1">
      <alignment horizontal="right" vertical="center" wrapText="1" readingOrder="1"/>
    </xf>
    <xf numFmtId="0" fontId="42" fillId="26" borderId="0" xfId="6" applyFont="1" applyFill="1" applyBorder="1"/>
    <xf numFmtId="9" fontId="45" fillId="26" borderId="0" xfId="12" applyFont="1" applyFill="1" applyBorder="1" applyAlignment="1">
      <alignment horizontal="center" vertical="center" wrapText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98" fillId="0" borderId="0" xfId="6" applyNumberFormat="1" applyFont="1" applyFill="1" applyBorder="1" applyAlignment="1">
      <alignment horizontal="left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9" fontId="45" fillId="0" borderId="0" xfId="12" applyFont="1" applyFill="1" applyBorder="1" applyAlignment="1">
      <alignment horizontal="center" vertical="center" wrapText="1"/>
    </xf>
    <xf numFmtId="0" fontId="45" fillId="4" borderId="0" xfId="6" applyNumberFormat="1" applyFont="1" applyFill="1" applyBorder="1" applyAlignment="1">
      <alignment horizontal="right" vertical="center" wrapText="1" readingOrder="1"/>
    </xf>
    <xf numFmtId="0" fontId="45" fillId="23" borderId="0" xfId="6" applyNumberFormat="1" applyFont="1" applyFill="1" applyBorder="1" applyAlignment="1">
      <alignment horizontal="right" vertical="center" wrapText="1" readingOrder="1"/>
    </xf>
    <xf numFmtId="0" fontId="99" fillId="26" borderId="0" xfId="6" applyFont="1" applyFill="1" applyBorder="1"/>
    <xf numFmtId="0" fontId="100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Font="1" applyFill="1" applyBorder="1"/>
    <xf numFmtId="0" fontId="100" fillId="0" borderId="0" xfId="6" applyNumberFormat="1" applyFont="1" applyFill="1" applyBorder="1" applyAlignment="1">
      <alignment vertical="center" wrapText="1" readingOrder="1"/>
    </xf>
    <xf numFmtId="0" fontId="100" fillId="0" borderId="0" xfId="6" applyNumberFormat="1" applyFont="1" applyFill="1" applyBorder="1" applyAlignment="1">
      <alignment horizontal="center" vertical="center" wrapText="1" readingOrder="1"/>
    </xf>
    <xf numFmtId="0" fontId="102" fillId="0" borderId="0" xfId="6" applyNumberFormat="1" applyFont="1" applyFill="1" applyBorder="1" applyAlignment="1">
      <alignment horizontal="left" vertical="center" wrapText="1" readingOrder="1"/>
    </xf>
    <xf numFmtId="0" fontId="103" fillId="0" borderId="0" xfId="6" applyFont="1" applyFill="1" applyBorder="1"/>
    <xf numFmtId="4" fontId="100" fillId="0" borderId="0" xfId="6" applyNumberFormat="1" applyFont="1" applyFill="1" applyBorder="1" applyAlignment="1">
      <alignment horizontal="right" vertical="center" wrapText="1" readingOrder="1"/>
    </xf>
    <xf numFmtId="4" fontId="100" fillId="4" borderId="0" xfId="6" applyNumberFormat="1" applyFont="1" applyFill="1" applyBorder="1" applyAlignment="1">
      <alignment horizontal="right" vertical="center" wrapText="1" readingOrder="1"/>
    </xf>
    <xf numFmtId="0" fontId="100" fillId="0" borderId="0" xfId="6" applyNumberFormat="1" applyFont="1" applyFill="1" applyBorder="1" applyAlignment="1">
      <alignment horizontal="right" vertical="center" wrapText="1" readingOrder="1"/>
    </xf>
    <xf numFmtId="4" fontId="100" fillId="23" borderId="0" xfId="6" applyNumberFormat="1" applyFont="1" applyFill="1" applyBorder="1" applyAlignment="1">
      <alignment horizontal="right" vertical="center" wrapText="1" readingOrder="1"/>
    </xf>
    <xf numFmtId="0" fontId="101" fillId="0" borderId="0" xfId="6" applyFont="1" applyFill="1" applyBorder="1"/>
    <xf numFmtId="9" fontId="100" fillId="0" borderId="0" xfId="12" applyFont="1" applyFill="1" applyBorder="1" applyAlignment="1">
      <alignment horizontal="center" vertical="center" wrapText="1"/>
    </xf>
    <xf numFmtId="0" fontId="41" fillId="23" borderId="0" xfId="6" applyNumberFormat="1" applyFont="1" applyFill="1" applyBorder="1" applyAlignment="1">
      <alignment horizontal="right" vertical="center" wrapText="1" readingOrder="1"/>
    </xf>
    <xf numFmtId="0" fontId="104" fillId="26" borderId="0" xfId="6" applyFont="1" applyFill="1" applyBorder="1"/>
    <xf numFmtId="0" fontId="105" fillId="0" borderId="0" xfId="6" applyNumberFormat="1" applyFont="1" applyFill="1" applyBorder="1" applyAlignment="1">
      <alignment horizontal="center" vertical="center" wrapText="1" readingOrder="1"/>
    </xf>
    <xf numFmtId="0" fontId="105" fillId="0" borderId="0" xfId="6" applyNumberFormat="1" applyFont="1" applyFill="1" applyBorder="1" applyAlignment="1">
      <alignment vertical="center" wrapText="1" readingOrder="1"/>
    </xf>
    <xf numFmtId="0" fontId="105" fillId="0" borderId="0" xfId="6" applyNumberFormat="1" applyFont="1" applyFill="1" applyBorder="1" applyAlignment="1">
      <alignment horizontal="center" vertical="center" wrapText="1" readingOrder="1"/>
    </xf>
    <xf numFmtId="0" fontId="106" fillId="0" borderId="0" xfId="6" applyNumberFormat="1" applyFont="1" applyFill="1" applyBorder="1" applyAlignment="1">
      <alignment horizontal="left" vertical="center" wrapText="1" readingOrder="1"/>
    </xf>
    <xf numFmtId="4" fontId="105" fillId="0" borderId="0" xfId="6" applyNumberFormat="1" applyFont="1" applyFill="1" applyBorder="1" applyAlignment="1">
      <alignment horizontal="right" vertical="center" wrapText="1" readingOrder="1"/>
    </xf>
    <xf numFmtId="4" fontId="105" fillId="4" borderId="0" xfId="6" applyNumberFormat="1" applyFont="1" applyFill="1" applyBorder="1" applyAlignment="1">
      <alignment horizontal="right" vertical="center" wrapText="1" readingOrder="1"/>
    </xf>
    <xf numFmtId="0" fontId="105" fillId="0" borderId="0" xfId="6" applyNumberFormat="1" applyFont="1" applyFill="1" applyBorder="1" applyAlignment="1">
      <alignment horizontal="right" vertical="center" wrapText="1" readingOrder="1"/>
    </xf>
    <xf numFmtId="4" fontId="105" fillId="23" borderId="0" xfId="6" applyNumberFormat="1" applyFont="1" applyFill="1" applyBorder="1" applyAlignment="1">
      <alignment horizontal="right" vertical="center" wrapText="1" readingOrder="1"/>
    </xf>
    <xf numFmtId="9" fontId="105" fillId="0" borderId="0" xfId="12" applyFont="1" applyFill="1" applyBorder="1" applyAlignment="1">
      <alignment horizontal="center" vertical="center" wrapText="1"/>
    </xf>
    <xf numFmtId="0" fontId="107" fillId="0" borderId="0" xfId="6" applyNumberFormat="1" applyFont="1" applyFill="1" applyBorder="1" applyAlignment="1">
      <alignment horizontal="center" vertical="center" wrapText="1" readingOrder="1"/>
    </xf>
    <xf numFmtId="0" fontId="107" fillId="0" borderId="0" xfId="6" applyNumberFormat="1" applyFont="1" applyFill="1" applyBorder="1" applyAlignment="1">
      <alignment vertical="center" wrapText="1" readingOrder="1"/>
    </xf>
    <xf numFmtId="0" fontId="107" fillId="0" borderId="0" xfId="6" applyNumberFormat="1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horizontal="left" vertical="center" wrapText="1" readingOrder="1"/>
    </xf>
    <xf numFmtId="4" fontId="107" fillId="0" borderId="0" xfId="6" applyNumberFormat="1" applyFont="1" applyFill="1" applyBorder="1" applyAlignment="1">
      <alignment horizontal="right" vertical="center" wrapText="1" readingOrder="1"/>
    </xf>
    <xf numFmtId="4" fontId="107" fillId="4" borderId="0" xfId="6" applyNumberFormat="1" applyFont="1" applyFill="1" applyBorder="1" applyAlignment="1">
      <alignment horizontal="right" vertical="center" wrapText="1" readingOrder="1"/>
    </xf>
    <xf numFmtId="0" fontId="107" fillId="0" borderId="0" xfId="6" applyNumberFormat="1" applyFont="1" applyFill="1" applyBorder="1" applyAlignment="1">
      <alignment horizontal="right" vertical="center" wrapText="1" readingOrder="1"/>
    </xf>
    <xf numFmtId="4" fontId="107" fillId="23" borderId="0" xfId="6" applyNumberFormat="1" applyFont="1" applyFill="1" applyBorder="1" applyAlignment="1">
      <alignment horizontal="right" vertical="center" wrapText="1" readingOrder="1"/>
    </xf>
    <xf numFmtId="9" fontId="107" fillId="0" borderId="0" xfId="12" applyFont="1" applyFill="1" applyBorder="1" applyAlignment="1">
      <alignment horizontal="center" vertical="center" wrapText="1"/>
    </xf>
    <xf numFmtId="0" fontId="100" fillId="4" borderId="0" xfId="6" applyNumberFormat="1" applyFont="1" applyFill="1" applyBorder="1" applyAlignment="1">
      <alignment horizontal="right" vertical="center" wrapText="1" readingOrder="1"/>
    </xf>
    <xf numFmtId="0" fontId="44" fillId="3" borderId="0" xfId="6" applyFont="1" applyFill="1" applyBorder="1"/>
    <xf numFmtId="0" fontId="45" fillId="3" borderId="0" xfId="6" applyNumberFormat="1" applyFont="1" applyFill="1" applyBorder="1" applyAlignment="1">
      <alignment horizontal="center" vertical="center" wrapText="1" readingOrder="1"/>
    </xf>
    <xf numFmtId="0" fontId="42" fillId="3" borderId="0" xfId="6" applyFont="1" applyFill="1" applyBorder="1"/>
    <xf numFmtId="0" fontId="45" fillId="3" borderId="0" xfId="6" applyNumberFormat="1" applyFont="1" applyFill="1" applyBorder="1" applyAlignment="1">
      <alignment vertical="center" wrapText="1" readingOrder="1"/>
    </xf>
    <xf numFmtId="0" fontId="45" fillId="3" borderId="0" xfId="6" applyNumberFormat="1" applyFont="1" applyFill="1" applyBorder="1" applyAlignment="1">
      <alignment horizontal="center" vertical="center" wrapText="1" readingOrder="1"/>
    </xf>
    <xf numFmtId="0" fontId="98" fillId="3" borderId="0" xfId="6" applyNumberFormat="1" applyFont="1" applyFill="1" applyBorder="1" applyAlignment="1">
      <alignment horizontal="left" vertical="center" wrapText="1" readingOrder="1"/>
    </xf>
    <xf numFmtId="0" fontId="95" fillId="3" borderId="0" xfId="6" applyFont="1" applyFill="1" applyBorder="1"/>
    <xf numFmtId="4" fontId="45" fillId="3" borderId="0" xfId="6" applyNumberFormat="1" applyFont="1" applyFill="1" applyBorder="1" applyAlignment="1">
      <alignment horizontal="right" vertical="center" wrapText="1" readingOrder="1"/>
    </xf>
    <xf numFmtId="0" fontId="45" fillId="3" borderId="0" xfId="6" applyNumberFormat="1" applyFont="1" applyFill="1" applyBorder="1" applyAlignment="1">
      <alignment horizontal="right" vertical="center" wrapText="1" readingOrder="1"/>
    </xf>
    <xf numFmtId="0" fontId="42" fillId="3" borderId="0" xfId="6" applyFont="1" applyFill="1" applyBorder="1"/>
    <xf numFmtId="9" fontId="45" fillId="3" borderId="0" xfId="12" applyFont="1" applyFill="1" applyBorder="1" applyAlignment="1">
      <alignment horizontal="center" vertical="center" wrapText="1"/>
    </xf>
    <xf numFmtId="0" fontId="101" fillId="26" borderId="0" xfId="6" applyFont="1" applyFill="1" applyBorder="1"/>
    <xf numFmtId="0" fontId="109" fillId="0" borderId="0" xfId="6" applyNumberFormat="1" applyFont="1" applyFill="1" applyBorder="1" applyAlignment="1">
      <alignment horizontal="center" vertical="center" wrapText="1" readingOrder="1"/>
    </xf>
    <xf numFmtId="0" fontId="109" fillId="0" borderId="0" xfId="6" applyNumberFormat="1" applyFont="1" applyFill="1" applyBorder="1" applyAlignment="1">
      <alignment vertical="center" wrapText="1" readingOrder="1"/>
    </xf>
    <xf numFmtId="0" fontId="109" fillId="0" borderId="0" xfId="6" applyNumberFormat="1" applyFont="1" applyFill="1" applyBorder="1" applyAlignment="1">
      <alignment horizontal="center" vertical="center" wrapText="1" readingOrder="1"/>
    </xf>
    <xf numFmtId="0" fontId="110" fillId="0" borderId="0" xfId="6" applyNumberFormat="1" applyFont="1" applyFill="1" applyBorder="1" applyAlignment="1">
      <alignment horizontal="left" vertical="center" wrapText="1" readingOrder="1"/>
    </xf>
    <xf numFmtId="4" fontId="109" fillId="0" borderId="0" xfId="6" applyNumberFormat="1" applyFont="1" applyFill="1" applyBorder="1" applyAlignment="1">
      <alignment horizontal="right" vertical="center" wrapText="1" readingOrder="1"/>
    </xf>
    <xf numFmtId="4" fontId="109" fillId="4" borderId="0" xfId="6" applyNumberFormat="1" applyFont="1" applyFill="1" applyBorder="1" applyAlignment="1">
      <alignment horizontal="right" vertical="center" wrapText="1" readingOrder="1"/>
    </xf>
    <xf numFmtId="0" fontId="109" fillId="0" borderId="0" xfId="6" applyNumberFormat="1" applyFont="1" applyFill="1" applyBorder="1" applyAlignment="1">
      <alignment horizontal="right" vertical="center" wrapText="1" readingOrder="1"/>
    </xf>
    <xf numFmtId="4" fontId="109" fillId="23" borderId="0" xfId="6" applyNumberFormat="1" applyFont="1" applyFill="1" applyBorder="1" applyAlignment="1">
      <alignment horizontal="right" vertical="center" wrapText="1" readingOrder="1"/>
    </xf>
    <xf numFmtId="9" fontId="109" fillId="0" borderId="0" xfId="12" applyFont="1" applyFill="1" applyBorder="1" applyAlignment="1">
      <alignment horizontal="center" vertical="center" wrapText="1"/>
    </xf>
    <xf numFmtId="0" fontId="44" fillId="32" borderId="0" xfId="6" applyFont="1" applyFill="1" applyBorder="1"/>
    <xf numFmtId="0" fontId="45" fillId="32" borderId="0" xfId="6" applyNumberFormat="1" applyFont="1" applyFill="1" applyBorder="1" applyAlignment="1">
      <alignment horizontal="center" vertical="center" wrapText="1" readingOrder="1"/>
    </xf>
    <xf numFmtId="0" fontId="42" fillId="32" borderId="0" xfId="6" applyFont="1" applyFill="1" applyBorder="1"/>
    <xf numFmtId="0" fontId="45" fillId="32" borderId="0" xfId="6" applyNumberFormat="1" applyFont="1" applyFill="1" applyBorder="1" applyAlignment="1">
      <alignment vertical="top" wrapText="1" readingOrder="1"/>
    </xf>
    <xf numFmtId="0" fontId="42" fillId="32" borderId="0" xfId="6" applyFont="1" applyFill="1" applyBorder="1" applyAlignment="1">
      <alignment vertical="top"/>
    </xf>
    <xf numFmtId="0" fontId="45" fillId="32" borderId="0" xfId="6" applyNumberFormat="1" applyFont="1" applyFill="1" applyBorder="1" applyAlignment="1">
      <alignment horizontal="center" vertical="center" wrapText="1" readingOrder="1"/>
    </xf>
    <xf numFmtId="0" fontId="98" fillId="32" borderId="0" xfId="6" applyNumberFormat="1" applyFont="1" applyFill="1" applyBorder="1" applyAlignment="1">
      <alignment horizontal="left" vertical="center" wrapText="1" readingOrder="1"/>
    </xf>
    <xf numFmtId="0" fontId="95" fillId="32" borderId="0" xfId="6" applyFont="1" applyFill="1" applyBorder="1"/>
    <xf numFmtId="4" fontId="45" fillId="32" borderId="0" xfId="6" applyNumberFormat="1" applyFont="1" applyFill="1" applyBorder="1" applyAlignment="1">
      <alignment horizontal="right" vertical="center" wrapText="1" readingOrder="1"/>
    </xf>
    <xf numFmtId="0" fontId="45" fillId="32" borderId="0" xfId="6" applyNumberFormat="1" applyFont="1" applyFill="1" applyBorder="1" applyAlignment="1">
      <alignment horizontal="right" vertical="center" wrapText="1" readingOrder="1"/>
    </xf>
    <xf numFmtId="0" fontId="42" fillId="32" borderId="0" xfId="6" applyFont="1" applyFill="1" applyBorder="1"/>
    <xf numFmtId="9" fontId="45" fillId="32" borderId="0" xfId="12" applyFont="1" applyFill="1" applyBorder="1" applyAlignment="1">
      <alignment horizontal="center" vertical="center" wrapText="1"/>
    </xf>
    <xf numFmtId="0" fontId="41" fillId="32" borderId="0" xfId="6" applyNumberFormat="1" applyFont="1" applyFill="1" applyBorder="1" applyAlignment="1">
      <alignment horizontal="center" vertical="center" wrapText="1" readingOrder="1"/>
    </xf>
    <xf numFmtId="0" fontId="41" fillId="32" borderId="0" xfId="6" applyNumberFormat="1" applyFont="1" applyFill="1" applyBorder="1" applyAlignment="1">
      <alignment vertical="top" wrapText="1" readingOrder="1"/>
    </xf>
    <xf numFmtId="0" fontId="41" fillId="32" borderId="0" xfId="6" applyNumberFormat="1" applyFont="1" applyFill="1" applyBorder="1" applyAlignment="1">
      <alignment horizontal="center" vertical="center" wrapText="1" readingOrder="1"/>
    </xf>
    <xf numFmtId="0" fontId="94" fillId="32" borderId="0" xfId="6" applyNumberFormat="1" applyFont="1" applyFill="1" applyBorder="1" applyAlignment="1">
      <alignment horizontal="left" vertical="center" wrapText="1" readingOrder="1"/>
    </xf>
    <xf numFmtId="4" fontId="41" fillId="32" borderId="0" xfId="6" applyNumberFormat="1" applyFont="1" applyFill="1" applyBorder="1" applyAlignment="1">
      <alignment horizontal="right" vertical="center" wrapText="1" readingOrder="1"/>
    </xf>
    <xf numFmtId="0" fontId="41" fillId="32" borderId="0" xfId="6" applyNumberFormat="1" applyFont="1" applyFill="1" applyBorder="1" applyAlignment="1">
      <alignment horizontal="right" vertical="center" wrapText="1" readingOrder="1"/>
    </xf>
    <xf numFmtId="9" fontId="41" fillId="32" borderId="0" xfId="12" applyFont="1" applyFill="1" applyBorder="1" applyAlignment="1">
      <alignment horizontal="center" vertical="center" wrapText="1"/>
    </xf>
    <xf numFmtId="0" fontId="41" fillId="11" borderId="0" xfId="6" applyNumberFormat="1" applyFont="1" applyFill="1" applyBorder="1" applyAlignment="1">
      <alignment horizontal="center" vertical="center" wrapText="1" readingOrder="1"/>
    </xf>
    <xf numFmtId="0" fontId="42" fillId="11" borderId="0" xfId="6" applyFont="1" applyFill="1" applyBorder="1"/>
    <xf numFmtId="0" fontId="41" fillId="11" borderId="0" xfId="6" applyNumberFormat="1" applyFont="1" applyFill="1" applyBorder="1" applyAlignment="1">
      <alignment vertical="center" wrapText="1" readingOrder="1"/>
    </xf>
    <xf numFmtId="0" fontId="41" fillId="11" borderId="0" xfId="6" applyNumberFormat="1" applyFont="1" applyFill="1" applyBorder="1" applyAlignment="1">
      <alignment horizontal="center" vertical="center" wrapText="1" readingOrder="1"/>
    </xf>
    <xf numFmtId="0" fontId="94" fillId="11" borderId="0" xfId="6" applyNumberFormat="1" applyFont="1" applyFill="1" applyBorder="1" applyAlignment="1">
      <alignment horizontal="left" vertical="center" wrapText="1" readingOrder="1"/>
    </xf>
    <xf numFmtId="0" fontId="95" fillId="11" borderId="0" xfId="6" applyFont="1" applyFill="1" applyBorder="1"/>
    <xf numFmtId="4" fontId="41" fillId="11" borderId="0" xfId="6" applyNumberFormat="1" applyFont="1" applyFill="1" applyBorder="1" applyAlignment="1">
      <alignment horizontal="right" vertical="center" wrapText="1" readingOrder="1"/>
    </xf>
    <xf numFmtId="0" fontId="41" fillId="11" borderId="0" xfId="6" applyNumberFormat="1" applyFont="1" applyFill="1" applyBorder="1" applyAlignment="1">
      <alignment horizontal="right" vertical="center" wrapText="1" readingOrder="1"/>
    </xf>
    <xf numFmtId="0" fontId="42" fillId="11" borderId="0" xfId="6" applyFont="1" applyFill="1" applyBorder="1"/>
    <xf numFmtId="9" fontId="41" fillId="11" borderId="0" xfId="12" applyFont="1" applyFill="1" applyBorder="1" applyAlignment="1">
      <alignment horizontal="center" vertical="center" wrapText="1"/>
    </xf>
    <xf numFmtId="0" fontId="45" fillId="11" borderId="0" xfId="6" applyNumberFormat="1" applyFont="1" applyFill="1" applyBorder="1" applyAlignment="1">
      <alignment horizontal="center" vertical="center" wrapText="1" readingOrder="1"/>
    </xf>
    <xf numFmtId="0" fontId="45" fillId="11" borderId="0" xfId="6" applyNumberFormat="1" applyFont="1" applyFill="1" applyBorder="1" applyAlignment="1">
      <alignment vertical="center" wrapText="1" readingOrder="1"/>
    </xf>
    <xf numFmtId="0" fontId="45" fillId="11" borderId="0" xfId="6" applyNumberFormat="1" applyFont="1" applyFill="1" applyBorder="1" applyAlignment="1">
      <alignment horizontal="center" vertical="center" wrapText="1" readingOrder="1"/>
    </xf>
    <xf numFmtId="0" fontId="98" fillId="11" borderId="0" xfId="6" applyNumberFormat="1" applyFont="1" applyFill="1" applyBorder="1" applyAlignment="1">
      <alignment horizontal="left" vertical="center" wrapText="1" readingOrder="1"/>
    </xf>
    <xf numFmtId="4" fontId="45" fillId="11" borderId="0" xfId="6" applyNumberFormat="1" applyFont="1" applyFill="1" applyBorder="1" applyAlignment="1">
      <alignment horizontal="right" vertical="center" wrapText="1" readingOrder="1"/>
    </xf>
    <xf numFmtId="0" fontId="45" fillId="11" borderId="0" xfId="6" applyNumberFormat="1" applyFont="1" applyFill="1" applyBorder="1" applyAlignment="1">
      <alignment horizontal="right" vertical="center" wrapText="1" readingOrder="1"/>
    </xf>
    <xf numFmtId="9" fontId="45" fillId="11" borderId="0" xfId="12" applyFont="1" applyFill="1" applyBorder="1" applyAlignment="1">
      <alignment horizontal="center" vertical="center" wrapText="1"/>
    </xf>
    <xf numFmtId="0" fontId="38" fillId="0" borderId="0" xfId="6" applyNumberFormat="1" applyFont="1" applyFill="1" applyBorder="1" applyAlignment="1"/>
    <xf numFmtId="0" fontId="111" fillId="0" borderId="0" xfId="6" applyNumberFormat="1" applyFont="1" applyFill="1" applyBorder="1" applyAlignment="1">
      <alignment vertical="top" wrapText="1" readingOrder="1"/>
    </xf>
    <xf numFmtId="0" fontId="111" fillId="0" borderId="0" xfId="6" applyNumberFormat="1" applyFont="1" applyFill="1" applyBorder="1" applyAlignment="1">
      <alignment vertical="top" wrapText="1" readingOrder="1"/>
    </xf>
    <xf numFmtId="168" fontId="21" fillId="10" borderId="21" xfId="0" applyNumberFormat="1" applyFont="1" applyFill="1" applyBorder="1" applyAlignment="1">
      <alignment horizontal="left" vertical="top"/>
    </xf>
  </cellXfs>
  <cellStyles count="14">
    <cellStyle name="Millares" xfId="1" builtinId="3"/>
    <cellStyle name="Millares 2" xfId="2" xr:uid="{00000000-0005-0000-0000-000001000000}"/>
    <cellStyle name="Millares 3" xfId="8" xr:uid="{00000000-0005-0000-0000-000002000000}"/>
    <cellStyle name="Moneda" xfId="3" builtinId="4"/>
    <cellStyle name="Moneda [0]" xfId="13" builtinId="7"/>
    <cellStyle name="Moneda 2" xfId="9" xr:uid="{00000000-0005-0000-0000-000004000000}"/>
    <cellStyle name="Moneda 3" xfId="11" xr:uid="{00000000-0005-0000-0000-000005000000}"/>
    <cellStyle name="Normal" xfId="0" builtinId="0"/>
    <cellStyle name="Normal 2" xfId="6" xr:uid="{00000000-0005-0000-0000-000007000000}"/>
    <cellStyle name="Normal 3" xfId="7" xr:uid="{00000000-0005-0000-0000-000008000000}"/>
    <cellStyle name="Porcentaje" xfId="4" builtinId="5"/>
    <cellStyle name="Porcentaje 2" xfId="5" xr:uid="{00000000-0005-0000-0000-000009000000}"/>
    <cellStyle name="Porcentaje 3" xfId="10" xr:uid="{00000000-0005-0000-0000-00000A000000}"/>
    <cellStyle name="Porcentaje 4" xfId="12" xr:uid="{00000000-0005-0000-0000-00000B000000}"/>
  </cellStyles>
  <dxfs count="43"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5725"/>
          <a:ext cx="18288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282660</xdr:colOff>
      <xdr:row>0</xdr:row>
      <xdr:rowOff>39584</xdr:rowOff>
    </xdr:from>
    <xdr:to>
      <xdr:col>1</xdr:col>
      <xdr:colOff>1867526</xdr:colOff>
      <xdr:row>5</xdr:row>
      <xdr:rowOff>126174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6CCF511-6A33-4694-BF9B-F0762F50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660" y="39584"/>
          <a:ext cx="1584866" cy="12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50E47C-7706-40A9-A1C6-66C0895BC5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065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>
          <a:extLst>
            <a:ext uri="{FF2B5EF4-FFF2-40B4-BE49-F238E27FC236}">
              <a16:creationId xmlns:a16="http://schemas.microsoft.com/office/drawing/2014/main" id="{00000000-0008-0000-0700-0000F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outlinePr summaryBelow="0"/>
  </sheetPr>
  <dimension ref="A1:AL176"/>
  <sheetViews>
    <sheetView topLeftCell="A11" zoomScale="60" zoomScaleNormal="60" zoomScaleSheetLayoutView="70" zoomScalePageLayoutView="60" workbookViewId="0">
      <pane xSplit="5" ySplit="10" topLeftCell="F21" activePane="bottomRight" state="frozen"/>
      <selection activeCell="D118" sqref="D118:E118"/>
      <selection pane="topRight" activeCell="D118" sqref="D118:E118"/>
      <selection pane="bottomLeft" activeCell="D118" sqref="D118:E118"/>
      <selection pane="bottomRight" activeCell="D118" sqref="D118:E118"/>
    </sheetView>
  </sheetViews>
  <sheetFormatPr baseColWidth="10" defaultColWidth="10.85546875" defaultRowHeight="18" outlineLevelRow="3" outlineLevelCol="1" x14ac:dyDescent="0.25"/>
  <cols>
    <col min="1" max="1" width="16.42578125" style="62" hidden="1" customWidth="1"/>
    <col min="2" max="2" width="22.140625" style="864" hidden="1" customWidth="1"/>
    <col min="3" max="3" width="25.42578125" style="60" customWidth="1"/>
    <col min="4" max="4" width="8.140625" style="61" customWidth="1"/>
    <col min="5" max="5" width="74.28515625" style="358" customWidth="1"/>
    <col min="6" max="6" width="38" style="62" customWidth="1"/>
    <col min="7" max="7" width="28.140625" style="62" hidden="1" customWidth="1"/>
    <col min="8" max="8" width="23.42578125" style="62" hidden="1" customWidth="1"/>
    <col min="9" max="9" width="28.42578125" style="62" hidden="1" customWidth="1"/>
    <col min="10" max="10" width="23.42578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42578125" style="95" hidden="1" customWidth="1"/>
    <col min="15" max="15" width="26.85546875" style="95" hidden="1" customWidth="1"/>
    <col min="16" max="16" width="23" style="95" hidden="1" customWidth="1"/>
    <col min="17" max="17" width="25.42578125" style="62" hidden="1" customWidth="1"/>
    <col min="18" max="18" width="23.42578125" style="62" hidden="1" customWidth="1"/>
    <col min="19" max="19" width="25.7109375" style="62" hidden="1" customWidth="1"/>
    <col min="20" max="20" width="23.42578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42578125" style="62" hidden="1" customWidth="1"/>
    <col min="25" max="25" width="29.42578125" style="62" hidden="1" customWidth="1"/>
    <col min="26" max="26" width="26.28515625" style="62" hidden="1" customWidth="1"/>
    <col min="27" max="27" width="32.7109375" style="62" hidden="1" customWidth="1"/>
    <col min="28" max="28" width="31.140625" style="62" hidden="1" customWidth="1"/>
    <col min="29" max="29" width="27.28515625" style="62" hidden="1" customWidth="1"/>
    <col min="30" max="30" width="23.42578125" style="62" hidden="1" customWidth="1"/>
    <col min="31" max="31" width="28.42578125" style="62" customWidth="1"/>
    <col min="32" max="32" width="27.140625" style="62" customWidth="1"/>
    <col min="33" max="35" width="29.42578125" style="62" hidden="1" customWidth="1" outlineLevel="1"/>
    <col min="36" max="36" width="33.28515625" style="62" customWidth="1" collapsed="1"/>
    <col min="37" max="37" width="29.42578125" style="62" hidden="1" customWidth="1" outlineLevel="1"/>
    <col min="38" max="38" width="30.85546875" style="62" customWidth="1" collapsed="1"/>
    <col min="39" max="16384" width="10.85546875" style="62"/>
  </cols>
  <sheetData>
    <row r="1" spans="2:38" ht="18" hidden="1" customHeight="1" x14ac:dyDescent="0.25">
      <c r="B1" s="1028"/>
      <c r="E1" s="358">
        <v>1</v>
      </c>
      <c r="F1" s="62">
        <f>+E1+1</f>
        <v>2</v>
      </c>
      <c r="G1" s="62">
        <f t="shared" ref="G1:AG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</row>
    <row r="2" spans="2:38" ht="18" hidden="1" customHeight="1" x14ac:dyDescent="0.25">
      <c r="B2" s="1028"/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L2" s="66">
        <v>325145600000</v>
      </c>
    </row>
    <row r="3" spans="2:38" ht="18" hidden="1" customHeight="1" x14ac:dyDescent="0.25">
      <c r="B3" s="1028"/>
      <c r="E3" s="358">
        <v>11</v>
      </c>
      <c r="F3" s="66" t="e">
        <f>+#REF!+#REF!</f>
        <v>#REF!</v>
      </c>
      <c r="M3" s="62"/>
      <c r="N3" s="62"/>
      <c r="O3" s="62"/>
      <c r="P3" s="62"/>
      <c r="AL3" s="66">
        <v>560000000</v>
      </c>
    </row>
    <row r="4" spans="2:38" ht="18" hidden="1" customHeight="1" x14ac:dyDescent="0.25">
      <c r="B4" s="1028"/>
      <c r="E4" s="358">
        <v>16</v>
      </c>
      <c r="F4" s="66" t="e">
        <f>+#REF!+#REF!+#REF!</f>
        <v>#REF!</v>
      </c>
      <c r="M4" s="62"/>
      <c r="N4" s="62"/>
      <c r="O4" s="62"/>
      <c r="P4" s="62"/>
      <c r="AL4" s="66">
        <v>64195000000</v>
      </c>
    </row>
    <row r="5" spans="2:38" ht="18" hidden="1" customHeight="1" x14ac:dyDescent="0.25">
      <c r="B5" s="1028"/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9">
        <f>+SUM(AL2:AL4)</f>
        <v>389900600000</v>
      </c>
    </row>
    <row r="6" spans="2:38" ht="9.75" hidden="1" customHeight="1" x14ac:dyDescent="0.25">
      <c r="B6" s="1028"/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73">
        <f>+AL5-AL25</f>
        <v>306102348971</v>
      </c>
    </row>
    <row r="7" spans="2:38" ht="9.75" hidden="1" customHeight="1" x14ac:dyDescent="0.25">
      <c r="B7" s="1028"/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73"/>
    </row>
    <row r="8" spans="2:38" ht="9.75" hidden="1" customHeight="1" x14ac:dyDescent="0.25">
      <c r="B8" s="1028"/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9">
        <v>29738550000</v>
      </c>
    </row>
    <row r="9" spans="2:38" ht="18" hidden="1" customHeight="1" x14ac:dyDescent="0.25">
      <c r="B9" s="1028"/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9" t="e">
        <f>+AL8-#REF!</f>
        <v>#REF!</v>
      </c>
    </row>
    <row r="10" spans="2:38" ht="18" hidden="1" customHeight="1" x14ac:dyDescent="0.25">
      <c r="B10" s="1028"/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9"/>
    </row>
    <row r="11" spans="2:38" x14ac:dyDescent="0.25">
      <c r="B11" s="1028"/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</row>
    <row r="12" spans="2:38" x14ac:dyDescent="0.25">
      <c r="B12" s="1028"/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</row>
    <row r="13" spans="2:38" ht="31.5" customHeight="1" x14ac:dyDescent="0.25">
      <c r="B13" s="1028"/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</row>
    <row r="14" spans="2:38" ht="33.75" customHeight="1" x14ac:dyDescent="0.25">
      <c r="B14" s="1028"/>
      <c r="C14" s="74"/>
      <c r="D14" s="75"/>
      <c r="E14" s="1110" t="s">
        <v>958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</row>
    <row r="15" spans="2:38" x14ac:dyDescent="0.25">
      <c r="B15" s="813"/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7">
        <f>+AD60-AC60</f>
        <v>0</v>
      </c>
      <c r="AE15" s="76"/>
      <c r="AF15" s="80"/>
      <c r="AG15" s="76"/>
      <c r="AH15" s="76"/>
      <c r="AI15" s="76"/>
      <c r="AJ15" s="76"/>
      <c r="AK15" s="76"/>
      <c r="AL15" s="76"/>
    </row>
    <row r="16" spans="2:38" ht="33" customHeight="1" thickBot="1" x14ac:dyDescent="0.3">
      <c r="B16" s="1028"/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</row>
    <row r="17" spans="1:38" s="101" customFormat="1" ht="33" hidden="1" customHeight="1" thickBot="1" x14ac:dyDescent="0.3">
      <c r="A17" s="62"/>
      <c r="B17" s="1028"/>
      <c r="C17" s="85">
        <f t="shared" ref="C17:AG17" si="1">+B17+1</f>
        <v>1</v>
      </c>
      <c r="D17" s="85">
        <f t="shared" si="1"/>
        <v>2</v>
      </c>
      <c r="E17" s="363">
        <f t="shared" si="1"/>
        <v>3</v>
      </c>
      <c r="F17" s="85">
        <f t="shared" si="1"/>
        <v>4</v>
      </c>
      <c r="G17" s="85">
        <f t="shared" si="1"/>
        <v>5</v>
      </c>
      <c r="H17" s="85">
        <f t="shared" si="1"/>
        <v>6</v>
      </c>
      <c r="I17" s="85">
        <f t="shared" si="1"/>
        <v>7</v>
      </c>
      <c r="J17" s="85">
        <f t="shared" si="1"/>
        <v>8</v>
      </c>
      <c r="K17" s="85">
        <f t="shared" si="1"/>
        <v>9</v>
      </c>
      <c r="L17" s="85">
        <f t="shared" si="1"/>
        <v>10</v>
      </c>
      <c r="M17" s="85">
        <f t="shared" si="1"/>
        <v>11</v>
      </c>
      <c r="N17" s="85">
        <f t="shared" si="1"/>
        <v>12</v>
      </c>
      <c r="O17" s="85">
        <f t="shared" si="1"/>
        <v>13</v>
      </c>
      <c r="P17" s="85">
        <f t="shared" si="1"/>
        <v>14</v>
      </c>
      <c r="Q17" s="85">
        <f t="shared" si="1"/>
        <v>15</v>
      </c>
      <c r="R17" s="85">
        <f t="shared" si="1"/>
        <v>16</v>
      </c>
      <c r="S17" s="85">
        <f t="shared" si="1"/>
        <v>17</v>
      </c>
      <c r="T17" s="85">
        <f t="shared" si="1"/>
        <v>18</v>
      </c>
      <c r="U17" s="85">
        <f t="shared" si="1"/>
        <v>19</v>
      </c>
      <c r="V17" s="85">
        <f t="shared" si="1"/>
        <v>20</v>
      </c>
      <c r="W17" s="85">
        <f t="shared" si="1"/>
        <v>21</v>
      </c>
      <c r="X17" s="85">
        <f t="shared" si="1"/>
        <v>22</v>
      </c>
      <c r="Y17" s="85">
        <f t="shared" si="1"/>
        <v>23</v>
      </c>
      <c r="Z17" s="85">
        <f t="shared" si="1"/>
        <v>24</v>
      </c>
      <c r="AA17" s="85">
        <f t="shared" si="1"/>
        <v>25</v>
      </c>
      <c r="AB17" s="85">
        <f t="shared" si="1"/>
        <v>26</v>
      </c>
      <c r="AC17" s="85">
        <f t="shared" si="1"/>
        <v>27</v>
      </c>
      <c r="AD17" s="85">
        <f t="shared" si="1"/>
        <v>28</v>
      </c>
      <c r="AE17" s="85">
        <f t="shared" si="1"/>
        <v>29</v>
      </c>
      <c r="AF17" s="85">
        <f t="shared" si="1"/>
        <v>30</v>
      </c>
      <c r="AG17" s="85">
        <f t="shared" si="1"/>
        <v>31</v>
      </c>
      <c r="AH17" s="85"/>
      <c r="AI17" s="85" t="e">
        <f>+#REF!+1</f>
        <v>#REF!</v>
      </c>
      <c r="AJ17" s="85" t="e">
        <f>+#REF!+1</f>
        <v>#REF!</v>
      </c>
      <c r="AK17" s="85" t="e">
        <f>+#REF!+1</f>
        <v>#REF!</v>
      </c>
      <c r="AL17" s="85" t="e">
        <f>+AI17+1</f>
        <v>#REF!</v>
      </c>
    </row>
    <row r="18" spans="1:38" s="101" customFormat="1" ht="33" customHeight="1" thickBot="1" x14ac:dyDescent="0.25">
      <c r="A18" s="200"/>
      <c r="B18" s="1029"/>
      <c r="C18" s="996" t="s">
        <v>1</v>
      </c>
      <c r="D18" s="125"/>
      <c r="E18" s="364"/>
      <c r="F18" s="1180" t="s">
        <v>960</v>
      </c>
      <c r="G18" s="1182" t="s">
        <v>347</v>
      </c>
      <c r="H18" s="1182"/>
      <c r="I18" s="1182"/>
      <c r="J18" s="1182"/>
      <c r="K18" s="1182"/>
      <c r="L18" s="1182"/>
      <c r="M18" s="1182"/>
      <c r="N18" s="1182"/>
      <c r="O18" s="1182"/>
      <c r="P18" s="1182"/>
      <c r="Q18" s="1182"/>
      <c r="R18" s="1182"/>
      <c r="S18" s="1182"/>
      <c r="T18" s="1182"/>
      <c r="U18" s="1182"/>
      <c r="V18" s="1182"/>
      <c r="W18" s="1183"/>
      <c r="X18" s="1183"/>
      <c r="Y18" s="1182"/>
      <c r="Z18" s="1182"/>
      <c r="AA18" s="1182"/>
      <c r="AB18" s="1182"/>
      <c r="AC18" s="1182"/>
      <c r="AD18" s="1184"/>
      <c r="AE18" s="1185" t="s">
        <v>961</v>
      </c>
      <c r="AF18" s="1186"/>
      <c r="AG18" s="1189" t="s">
        <v>356</v>
      </c>
      <c r="AH18" s="1198" t="s">
        <v>957</v>
      </c>
      <c r="AI18" s="1186" t="s">
        <v>13</v>
      </c>
      <c r="AJ18" s="1192" t="s">
        <v>356</v>
      </c>
      <c r="AK18" s="1192" t="s">
        <v>13</v>
      </c>
      <c r="AL18" s="1180" t="s">
        <v>599</v>
      </c>
    </row>
    <row r="19" spans="1:38" s="101" customFormat="1" ht="33.75" customHeight="1" thickBot="1" x14ac:dyDescent="0.25">
      <c r="A19" s="200"/>
      <c r="B19" s="1029"/>
      <c r="C19" s="997" t="s">
        <v>3</v>
      </c>
      <c r="D19" s="129" t="s">
        <v>15</v>
      </c>
      <c r="E19" s="365" t="s">
        <v>4</v>
      </c>
      <c r="F19" s="1181"/>
      <c r="G19" s="1195" t="s">
        <v>19</v>
      </c>
      <c r="H19" s="1184"/>
      <c r="I19" s="1195" t="s">
        <v>20</v>
      </c>
      <c r="J19" s="1184"/>
      <c r="K19" s="1195" t="s">
        <v>21</v>
      </c>
      <c r="L19" s="1184"/>
      <c r="M19" s="1195" t="s">
        <v>22</v>
      </c>
      <c r="N19" s="1184"/>
      <c r="O19" s="1195" t="s">
        <v>23</v>
      </c>
      <c r="P19" s="1184"/>
      <c r="Q19" s="1195" t="s">
        <v>24</v>
      </c>
      <c r="R19" s="1184"/>
      <c r="S19" s="1195" t="s">
        <v>25</v>
      </c>
      <c r="T19" s="1184"/>
      <c r="U19" s="1195" t="s">
        <v>26</v>
      </c>
      <c r="V19" s="1184"/>
      <c r="W19" s="1195" t="s">
        <v>27</v>
      </c>
      <c r="X19" s="1184"/>
      <c r="Y19" s="1195" t="s">
        <v>28</v>
      </c>
      <c r="Z19" s="1184"/>
      <c r="AA19" s="1195" t="s">
        <v>29</v>
      </c>
      <c r="AB19" s="1184"/>
      <c r="AC19" s="1196" t="s">
        <v>30</v>
      </c>
      <c r="AD19" s="1197"/>
      <c r="AE19" s="1187"/>
      <c r="AF19" s="1188"/>
      <c r="AG19" s="1187"/>
      <c r="AH19" s="1199"/>
      <c r="AI19" s="1190"/>
      <c r="AJ19" s="1193"/>
      <c r="AK19" s="1194"/>
      <c r="AL19" s="1191"/>
    </row>
    <row r="20" spans="1:38" s="101" customFormat="1" ht="36.75" customHeight="1" thickBot="1" x14ac:dyDescent="0.25">
      <c r="A20" s="200"/>
      <c r="B20" s="1029"/>
      <c r="C20" s="998" t="s">
        <v>16</v>
      </c>
      <c r="D20" s="130"/>
      <c r="E20" s="366" t="s">
        <v>1</v>
      </c>
      <c r="F20" s="1175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1099" t="s">
        <v>355</v>
      </c>
      <c r="AH20" s="1100"/>
      <c r="AI20" s="1188"/>
      <c r="AJ20" s="89" t="s">
        <v>355</v>
      </c>
      <c r="AK20" s="1193"/>
      <c r="AL20" s="1175">
        <v>1</v>
      </c>
    </row>
    <row r="21" spans="1:38" s="255" customFormat="1" ht="30" customHeight="1" thickBot="1" x14ac:dyDescent="0.25">
      <c r="A21" s="252"/>
      <c r="B21" s="1030"/>
      <c r="C21" s="257" t="s">
        <v>361</v>
      </c>
      <c r="D21" s="258">
        <v>10</v>
      </c>
      <c r="E21" s="367" t="s">
        <v>58</v>
      </c>
      <c r="F21" s="259">
        <f t="shared" ref="F21:AL21" si="2">+F22+F60+F135</f>
        <v>417559260000</v>
      </c>
      <c r="G21" s="259">
        <f t="shared" si="2"/>
        <v>245000000</v>
      </c>
      <c r="H21" s="259">
        <f t="shared" si="2"/>
        <v>245000000</v>
      </c>
      <c r="I21" s="259">
        <f t="shared" si="2"/>
        <v>340000000</v>
      </c>
      <c r="J21" s="259">
        <f t="shared" si="2"/>
        <v>340000000</v>
      </c>
      <c r="K21" s="259">
        <f t="shared" si="2"/>
        <v>3626082359</v>
      </c>
      <c r="L21" s="259">
        <f t="shared" si="2"/>
        <v>3626082359</v>
      </c>
      <c r="M21" s="259">
        <f t="shared" si="2"/>
        <v>100000000</v>
      </c>
      <c r="N21" s="259">
        <f t="shared" si="2"/>
        <v>100000000</v>
      </c>
      <c r="O21" s="259">
        <f t="shared" si="2"/>
        <v>285690820</v>
      </c>
      <c r="P21" s="259">
        <f t="shared" si="2"/>
        <v>285690820</v>
      </c>
      <c r="Q21" s="259">
        <f t="shared" si="2"/>
        <v>171000000</v>
      </c>
      <c r="R21" s="259">
        <f t="shared" si="2"/>
        <v>171000000</v>
      </c>
      <c r="S21" s="259">
        <f t="shared" si="2"/>
        <v>294000000</v>
      </c>
      <c r="T21" s="259">
        <f t="shared" si="2"/>
        <v>294000000</v>
      </c>
      <c r="U21" s="259">
        <f t="shared" si="2"/>
        <v>2797278553</v>
      </c>
      <c r="V21" s="259">
        <f t="shared" si="2"/>
        <v>2797278553</v>
      </c>
      <c r="W21" s="259">
        <f t="shared" si="2"/>
        <v>7940802</v>
      </c>
      <c r="X21" s="259">
        <f t="shared" si="2"/>
        <v>7940802</v>
      </c>
      <c r="Y21" s="259">
        <f t="shared" si="2"/>
        <v>37419717132</v>
      </c>
      <c r="Z21" s="259">
        <f t="shared" si="2"/>
        <v>37419717132</v>
      </c>
      <c r="AA21" s="259">
        <f t="shared" si="2"/>
        <v>625427314</v>
      </c>
      <c r="AB21" s="259">
        <f t="shared" si="2"/>
        <v>625427314</v>
      </c>
      <c r="AC21" s="259">
        <f>+AC22+AC60+AC135</f>
        <v>956904066</v>
      </c>
      <c r="AD21" s="259">
        <f t="shared" si="2"/>
        <v>956904066</v>
      </c>
      <c r="AE21" s="259">
        <f t="shared" si="2"/>
        <v>46869041046</v>
      </c>
      <c r="AF21" s="259">
        <f t="shared" si="2"/>
        <v>46869041046</v>
      </c>
      <c r="AG21" s="259">
        <f>+AG22+AG60+AG135</f>
        <v>11756285551</v>
      </c>
      <c r="AH21" s="259">
        <f>+AH22+AH60+AH135</f>
        <v>56100000</v>
      </c>
      <c r="AI21" s="259">
        <f>+AI22+AI60+AI135</f>
        <v>30800000000</v>
      </c>
      <c r="AJ21" s="259">
        <f t="shared" si="2"/>
        <v>-10956285551</v>
      </c>
      <c r="AK21" s="259">
        <f>+AK22+AK60+AK135</f>
        <v>30000000000</v>
      </c>
      <c r="AL21" s="259">
        <f t="shared" si="2"/>
        <v>436546874449</v>
      </c>
    </row>
    <row r="22" spans="1:38" s="255" customFormat="1" ht="30" customHeight="1" thickBot="1" x14ac:dyDescent="0.25">
      <c r="A22" s="252"/>
      <c r="B22" s="1030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AL22" si="3">+G23+G41+G43</f>
        <v>0</v>
      </c>
      <c r="H22" s="237">
        <f t="shared" si="3"/>
        <v>0</v>
      </c>
      <c r="I22" s="237">
        <f t="shared" si="3"/>
        <v>0</v>
      </c>
      <c r="J22" s="237">
        <f t="shared" si="3"/>
        <v>0</v>
      </c>
      <c r="K22" s="237">
        <f t="shared" si="3"/>
        <v>0</v>
      </c>
      <c r="L22" s="237">
        <f t="shared" si="3"/>
        <v>0</v>
      </c>
      <c r="M22" s="237">
        <f t="shared" si="3"/>
        <v>0</v>
      </c>
      <c r="N22" s="237">
        <f t="shared" si="3"/>
        <v>0</v>
      </c>
      <c r="O22" s="237">
        <f t="shared" si="3"/>
        <v>0</v>
      </c>
      <c r="P22" s="237">
        <f t="shared" si="3"/>
        <v>0</v>
      </c>
      <c r="Q22" s="237">
        <f t="shared" si="3"/>
        <v>100000000</v>
      </c>
      <c r="R22" s="237">
        <f t="shared" si="3"/>
        <v>100000000</v>
      </c>
      <c r="S22" s="237">
        <f t="shared" si="3"/>
        <v>0</v>
      </c>
      <c r="T22" s="237">
        <f t="shared" si="3"/>
        <v>0</v>
      </c>
      <c r="U22" s="237">
        <f t="shared" si="3"/>
        <v>2400000000</v>
      </c>
      <c r="V22" s="237">
        <f t="shared" si="3"/>
        <v>2400000000</v>
      </c>
      <c r="W22" s="237">
        <f t="shared" si="3"/>
        <v>7940802</v>
      </c>
      <c r="X22" s="237">
        <f t="shared" si="3"/>
        <v>7940802</v>
      </c>
      <c r="Y22" s="237">
        <f t="shared" si="3"/>
        <v>7329817132</v>
      </c>
      <c r="Z22" s="237">
        <f t="shared" si="3"/>
        <v>2200000000</v>
      </c>
      <c r="AA22" s="237">
        <f t="shared" si="3"/>
        <v>0</v>
      </c>
      <c r="AB22" s="237">
        <f t="shared" si="3"/>
        <v>0</v>
      </c>
      <c r="AC22" s="237">
        <f t="shared" si="3"/>
        <v>260000000</v>
      </c>
      <c r="AD22" s="237">
        <f t="shared" si="3"/>
        <v>260000000</v>
      </c>
      <c r="AE22" s="237">
        <f t="shared" si="3"/>
        <v>10097757934</v>
      </c>
      <c r="AF22" s="237">
        <f t="shared" si="3"/>
        <v>4967940802</v>
      </c>
      <c r="AG22" s="237">
        <f t="shared" si="3"/>
        <v>145160500</v>
      </c>
      <c r="AH22" s="237">
        <v>0</v>
      </c>
      <c r="AI22" s="237">
        <f>+AI23+AI41+AI43</f>
        <v>0</v>
      </c>
      <c r="AJ22" s="237">
        <f>+AJ23+AJ41+AJ43</f>
        <v>-145160500</v>
      </c>
      <c r="AK22" s="237">
        <f>+AK23+AK41+AK43</f>
        <v>0</v>
      </c>
      <c r="AL22" s="237">
        <f t="shared" si="3"/>
        <v>161776232368</v>
      </c>
    </row>
    <row r="23" spans="1:38" s="180" customFormat="1" ht="20.25" customHeight="1" outlineLevel="1" collapsed="1" x14ac:dyDescent="0.25">
      <c r="A23" s="1111"/>
      <c r="B23" s="1112"/>
      <c r="C23" s="1113" t="s">
        <v>623</v>
      </c>
      <c r="D23" s="1114">
        <v>10</v>
      </c>
      <c r="E23" s="1115" t="s">
        <v>661</v>
      </c>
      <c r="F23" s="1116">
        <f t="shared" ref="F23:AL23" si="4">+F24+F28+F30+F37+F40</f>
        <v>122684000000</v>
      </c>
      <c r="G23" s="1117">
        <f t="shared" si="4"/>
        <v>0</v>
      </c>
      <c r="H23" s="1116">
        <f t="shared" si="4"/>
        <v>0</v>
      </c>
      <c r="I23" s="1117">
        <f t="shared" si="4"/>
        <v>0</v>
      </c>
      <c r="J23" s="1116">
        <f t="shared" si="4"/>
        <v>0</v>
      </c>
      <c r="K23" s="1117">
        <f t="shared" si="4"/>
        <v>0</v>
      </c>
      <c r="L23" s="1116">
        <f t="shared" si="4"/>
        <v>0</v>
      </c>
      <c r="M23" s="1117">
        <f t="shared" si="4"/>
        <v>0</v>
      </c>
      <c r="N23" s="1116">
        <f t="shared" si="4"/>
        <v>0</v>
      </c>
      <c r="O23" s="1117">
        <f t="shared" si="4"/>
        <v>0</v>
      </c>
      <c r="P23" s="1116">
        <f t="shared" si="4"/>
        <v>0</v>
      </c>
      <c r="Q23" s="1117">
        <f t="shared" si="4"/>
        <v>100000000</v>
      </c>
      <c r="R23" s="1116">
        <f t="shared" si="4"/>
        <v>100000000</v>
      </c>
      <c r="S23" s="1117">
        <f t="shared" si="4"/>
        <v>0</v>
      </c>
      <c r="T23" s="1116">
        <f t="shared" si="4"/>
        <v>0</v>
      </c>
      <c r="U23" s="1117">
        <f t="shared" si="4"/>
        <v>1800000000</v>
      </c>
      <c r="V23" s="1116">
        <f t="shared" si="4"/>
        <v>1800000000</v>
      </c>
      <c r="W23" s="1117">
        <f t="shared" si="4"/>
        <v>7195202</v>
      </c>
      <c r="X23" s="1116">
        <f t="shared" si="4"/>
        <v>7940802</v>
      </c>
      <c r="Y23" s="1117">
        <f t="shared" si="4"/>
        <v>5844817132</v>
      </c>
      <c r="Z23" s="1116">
        <f t="shared" si="4"/>
        <v>1350000000</v>
      </c>
      <c r="AA23" s="1117">
        <f t="shared" si="4"/>
        <v>0</v>
      </c>
      <c r="AB23" s="1116">
        <f t="shared" si="4"/>
        <v>0</v>
      </c>
      <c r="AC23" s="1117">
        <f t="shared" si="4"/>
        <v>100000000</v>
      </c>
      <c r="AD23" s="1116">
        <f t="shared" si="4"/>
        <v>100000000</v>
      </c>
      <c r="AE23" s="1117">
        <f t="shared" si="4"/>
        <v>7852012334</v>
      </c>
      <c r="AF23" s="1116">
        <f t="shared" si="4"/>
        <v>3357940802</v>
      </c>
      <c r="AG23" s="1116">
        <f t="shared" si="4"/>
        <v>0</v>
      </c>
      <c r="AH23" s="1116"/>
      <c r="AI23" s="1116">
        <f>+AI24+AI28+AI30+AI37+AI40</f>
        <v>0</v>
      </c>
      <c r="AJ23" s="1116">
        <f t="shared" si="4"/>
        <v>0</v>
      </c>
      <c r="AK23" s="1116">
        <f>+AK24+AK28+AK30+AK37+AK40</f>
        <v>0</v>
      </c>
      <c r="AL23" s="1116">
        <f t="shared" si="4"/>
        <v>118189928468</v>
      </c>
    </row>
    <row r="24" spans="1:38" s="180" customFormat="1" ht="20.25" hidden="1" customHeight="1" outlineLevel="2" collapsed="1" x14ac:dyDescent="0.25">
      <c r="A24" s="466"/>
      <c r="B24" s="468" t="s">
        <v>607</v>
      </c>
      <c r="C24" s="468" t="s">
        <v>607</v>
      </c>
      <c r="D24" s="469">
        <v>10</v>
      </c>
      <c r="E24" s="470" t="s">
        <v>608</v>
      </c>
      <c r="F24" s="471">
        <f t="shared" ref="F24:AL24" si="5">+SUM(F25:F27)</f>
        <v>95112000000</v>
      </c>
      <c r="G24" s="472">
        <f t="shared" si="5"/>
        <v>0</v>
      </c>
      <c r="H24" s="471">
        <f t="shared" si="5"/>
        <v>0</v>
      </c>
      <c r="I24" s="472">
        <f t="shared" si="5"/>
        <v>0</v>
      </c>
      <c r="J24" s="471">
        <f t="shared" si="5"/>
        <v>0</v>
      </c>
      <c r="K24" s="472">
        <f t="shared" si="5"/>
        <v>0</v>
      </c>
      <c r="L24" s="471">
        <f t="shared" si="5"/>
        <v>0</v>
      </c>
      <c r="M24" s="472">
        <f t="shared" si="5"/>
        <v>0</v>
      </c>
      <c r="N24" s="471">
        <f t="shared" si="5"/>
        <v>0</v>
      </c>
      <c r="O24" s="472">
        <f t="shared" si="5"/>
        <v>0</v>
      </c>
      <c r="P24" s="471">
        <f t="shared" si="5"/>
        <v>0</v>
      </c>
      <c r="Q24" s="472">
        <f t="shared" si="5"/>
        <v>0</v>
      </c>
      <c r="R24" s="471">
        <f t="shared" si="5"/>
        <v>0</v>
      </c>
      <c r="S24" s="472">
        <f t="shared" si="5"/>
        <v>0</v>
      </c>
      <c r="T24" s="471">
        <f t="shared" si="5"/>
        <v>0</v>
      </c>
      <c r="U24" s="472">
        <f t="shared" si="5"/>
        <v>1050000000</v>
      </c>
      <c r="V24" s="471">
        <f t="shared" si="5"/>
        <v>1050000000</v>
      </c>
      <c r="W24" s="472">
        <f t="shared" si="5"/>
        <v>0</v>
      </c>
      <c r="X24" s="471">
        <f t="shared" si="5"/>
        <v>0</v>
      </c>
      <c r="Y24" s="472">
        <f t="shared" si="5"/>
        <v>4539817132</v>
      </c>
      <c r="Z24" s="471">
        <f t="shared" si="5"/>
        <v>0</v>
      </c>
      <c r="AA24" s="472">
        <f t="shared" si="5"/>
        <v>0</v>
      </c>
      <c r="AB24" s="471">
        <f t="shared" si="5"/>
        <v>0</v>
      </c>
      <c r="AC24" s="472">
        <f t="shared" si="5"/>
        <v>0</v>
      </c>
      <c r="AD24" s="471">
        <f t="shared" si="5"/>
        <v>0</v>
      </c>
      <c r="AE24" s="472">
        <f>+SUM(AE25:AE27)</f>
        <v>5589817132</v>
      </c>
      <c r="AF24" s="471">
        <f>+SUM(AF25:AF27)</f>
        <v>1050000000</v>
      </c>
      <c r="AG24" s="471">
        <f t="shared" si="5"/>
        <v>0</v>
      </c>
      <c r="AH24" s="471"/>
      <c r="AI24" s="471">
        <f>+SUM(AI25:AI27)</f>
        <v>0</v>
      </c>
      <c r="AJ24" s="471">
        <f t="shared" si="5"/>
        <v>0</v>
      </c>
      <c r="AK24" s="471">
        <f>+SUM(AK25:AK27)</f>
        <v>0</v>
      </c>
      <c r="AL24" s="471">
        <f t="shared" si="5"/>
        <v>90572182868</v>
      </c>
    </row>
    <row r="25" spans="1:38" s="146" customFormat="1" ht="18" hidden="1" customHeight="1" outlineLevel="3" x14ac:dyDescent="0.2">
      <c r="A25" s="419" t="s">
        <v>832</v>
      </c>
      <c r="B25" s="1026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161"/>
      <c r="AB25" s="160"/>
      <c r="AC25" s="161"/>
      <c r="AD25" s="160"/>
      <c r="AE25" s="508">
        <f t="shared" ref="AE25:AF27" si="6">+G25+I25+K25+M25+O25+Q25+S25+U25+W25+Y25+AA25+AC25</f>
        <v>5279817132</v>
      </c>
      <c r="AF25" s="167">
        <f t="shared" si="6"/>
        <v>0</v>
      </c>
      <c r="AG25" s="566"/>
      <c r="AH25" s="566"/>
      <c r="AI25" s="566"/>
      <c r="AJ25" s="566">
        <f>+-AG25+AI25</f>
        <v>0</v>
      </c>
      <c r="AK25" s="566"/>
      <c r="AL25" s="167">
        <f>+F25-AE25+AF25+AJ25</f>
        <v>83798251029</v>
      </c>
    </row>
    <row r="26" spans="1:38" s="146" customFormat="1" ht="15.75" hidden="1" customHeight="1" outlineLevel="3" x14ac:dyDescent="0.2">
      <c r="A26" s="419" t="s">
        <v>833</v>
      </c>
      <c r="B26" s="1026" t="str">
        <f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161"/>
      <c r="AB26" s="160"/>
      <c r="AC26" s="161"/>
      <c r="AD26" s="160"/>
      <c r="AE26" s="508">
        <f t="shared" si="6"/>
        <v>120000000</v>
      </c>
      <c r="AF26" s="167">
        <f t="shared" si="6"/>
        <v>900000000</v>
      </c>
      <c r="AG26" s="566"/>
      <c r="AH26" s="566"/>
      <c r="AI26" s="566"/>
      <c r="AJ26" s="566">
        <f>+-AG26+AI26</f>
        <v>0</v>
      </c>
      <c r="AK26" s="566"/>
      <c r="AL26" s="167">
        <f>+F26-AE26+AF26+AJ26</f>
        <v>5687370614</v>
      </c>
    </row>
    <row r="27" spans="1:38" s="146" customFormat="1" ht="20.25" hidden="1" customHeight="1" outlineLevel="3" x14ac:dyDescent="0.2">
      <c r="A27" s="419" t="s">
        <v>834</v>
      </c>
      <c r="B27" s="1026" t="str">
        <f>+C27&amp;D27</f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161"/>
      <c r="AB27" s="160"/>
      <c r="AC27" s="161"/>
      <c r="AD27" s="160"/>
      <c r="AE27" s="508">
        <f t="shared" si="6"/>
        <v>190000000</v>
      </c>
      <c r="AF27" s="167">
        <f t="shared" si="6"/>
        <v>150000000</v>
      </c>
      <c r="AG27" s="566"/>
      <c r="AH27" s="566"/>
      <c r="AI27" s="566"/>
      <c r="AJ27" s="566">
        <f>+-AG27+AI27</f>
        <v>0</v>
      </c>
      <c r="AK27" s="566"/>
      <c r="AL27" s="167">
        <f>+F27-AE27+AF27+AJ27</f>
        <v>1086561225</v>
      </c>
    </row>
    <row r="28" spans="1:38" s="180" customFormat="1" ht="20.25" hidden="1" customHeight="1" outlineLevel="2" collapsed="1" x14ac:dyDescent="0.25">
      <c r="A28" s="466"/>
      <c r="B28" s="468" t="s">
        <v>610</v>
      </c>
      <c r="C28" s="468" t="s">
        <v>610</v>
      </c>
      <c r="D28" s="469">
        <v>10</v>
      </c>
      <c r="E28" s="470" t="s">
        <v>609</v>
      </c>
      <c r="F28" s="471">
        <f t="shared" ref="F28:AL28" si="7">+F29</f>
        <v>1529000000</v>
      </c>
      <c r="G28" s="472">
        <f t="shared" si="7"/>
        <v>0</v>
      </c>
      <c r="H28" s="471">
        <f t="shared" si="7"/>
        <v>0</v>
      </c>
      <c r="I28" s="472">
        <f t="shared" si="7"/>
        <v>0</v>
      </c>
      <c r="J28" s="471">
        <f t="shared" si="7"/>
        <v>0</v>
      </c>
      <c r="K28" s="472">
        <f t="shared" si="7"/>
        <v>0</v>
      </c>
      <c r="L28" s="471">
        <f t="shared" si="7"/>
        <v>0</v>
      </c>
      <c r="M28" s="472">
        <f t="shared" si="7"/>
        <v>0</v>
      </c>
      <c r="N28" s="471">
        <f t="shared" si="7"/>
        <v>0</v>
      </c>
      <c r="O28" s="472">
        <f t="shared" si="7"/>
        <v>0</v>
      </c>
      <c r="P28" s="471">
        <f t="shared" si="7"/>
        <v>0</v>
      </c>
      <c r="Q28" s="472">
        <f t="shared" si="7"/>
        <v>0</v>
      </c>
      <c r="R28" s="471">
        <f t="shared" si="7"/>
        <v>0</v>
      </c>
      <c r="S28" s="193">
        <f t="shared" si="7"/>
        <v>0</v>
      </c>
      <c r="T28" s="189">
        <f t="shared" si="7"/>
        <v>0</v>
      </c>
      <c r="U28" s="472">
        <f t="shared" si="7"/>
        <v>0</v>
      </c>
      <c r="V28" s="471">
        <f t="shared" si="7"/>
        <v>0</v>
      </c>
      <c r="W28" s="472">
        <f t="shared" si="7"/>
        <v>2831202</v>
      </c>
      <c r="X28" s="471">
        <f t="shared" si="7"/>
        <v>0</v>
      </c>
      <c r="Y28" s="472">
        <f t="shared" si="7"/>
        <v>0</v>
      </c>
      <c r="Z28" s="471">
        <f t="shared" si="7"/>
        <v>100000000</v>
      </c>
      <c r="AA28" s="193">
        <f t="shared" si="7"/>
        <v>0</v>
      </c>
      <c r="AB28" s="189">
        <f t="shared" si="7"/>
        <v>0</v>
      </c>
      <c r="AC28" s="193">
        <f t="shared" si="7"/>
        <v>0</v>
      </c>
      <c r="AD28" s="189">
        <f t="shared" si="7"/>
        <v>0</v>
      </c>
      <c r="AE28" s="472">
        <f t="shared" si="7"/>
        <v>2831202</v>
      </c>
      <c r="AF28" s="471">
        <f t="shared" si="7"/>
        <v>100000000</v>
      </c>
      <c r="AG28" s="471">
        <f t="shared" si="7"/>
        <v>0</v>
      </c>
      <c r="AH28" s="471"/>
      <c r="AI28" s="471">
        <f>+AI29</f>
        <v>0</v>
      </c>
      <c r="AJ28" s="471">
        <f t="shared" si="7"/>
        <v>0</v>
      </c>
      <c r="AK28" s="471">
        <f>+AK29</f>
        <v>0</v>
      </c>
      <c r="AL28" s="471">
        <f t="shared" si="7"/>
        <v>1626168798</v>
      </c>
    </row>
    <row r="29" spans="1:38" s="146" customFormat="1" ht="18" hidden="1" customHeight="1" outlineLevel="3" x14ac:dyDescent="0.2">
      <c r="A29" s="444" t="s">
        <v>835</v>
      </c>
      <c r="B29" s="1026" t="str">
        <f>+C29&amp;D29</f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/>
      <c r="AJ29" s="566">
        <f>+-AG29+AI29</f>
        <v>0</v>
      </c>
      <c r="AK29" s="566"/>
      <c r="AL29" s="167">
        <f>+F29-AE29+AF29+AJ29</f>
        <v>1626168798</v>
      </c>
    </row>
    <row r="30" spans="1:38" s="180" customFormat="1" ht="20.25" hidden="1" customHeight="1" outlineLevel="2" collapsed="1" x14ac:dyDescent="0.25">
      <c r="A30" s="466"/>
      <c r="B30" s="468" t="s">
        <v>612</v>
      </c>
      <c r="C30" s="468" t="s">
        <v>612</v>
      </c>
      <c r="D30" s="469">
        <v>10</v>
      </c>
      <c r="E30" s="470" t="s">
        <v>611</v>
      </c>
      <c r="F30" s="471">
        <f t="shared" ref="F30:AL30" si="8">+SUM(F31:F36)</f>
        <v>25471000000</v>
      </c>
      <c r="G30" s="472">
        <f t="shared" si="8"/>
        <v>0</v>
      </c>
      <c r="H30" s="471">
        <f t="shared" si="8"/>
        <v>0</v>
      </c>
      <c r="I30" s="472">
        <f t="shared" si="8"/>
        <v>0</v>
      </c>
      <c r="J30" s="471">
        <f t="shared" si="8"/>
        <v>0</v>
      </c>
      <c r="K30" s="472">
        <f t="shared" si="8"/>
        <v>0</v>
      </c>
      <c r="L30" s="471">
        <f t="shared" si="8"/>
        <v>0</v>
      </c>
      <c r="M30" s="472">
        <f t="shared" si="8"/>
        <v>0</v>
      </c>
      <c r="N30" s="471">
        <f t="shared" si="8"/>
        <v>0</v>
      </c>
      <c r="O30" s="472">
        <f t="shared" si="8"/>
        <v>0</v>
      </c>
      <c r="P30" s="471">
        <f t="shared" si="8"/>
        <v>0</v>
      </c>
      <c r="Q30" s="472">
        <f t="shared" si="8"/>
        <v>100000000</v>
      </c>
      <c r="R30" s="471">
        <f t="shared" si="8"/>
        <v>100000000</v>
      </c>
      <c r="S30" s="472">
        <f t="shared" si="8"/>
        <v>0</v>
      </c>
      <c r="T30" s="471">
        <f t="shared" si="8"/>
        <v>0</v>
      </c>
      <c r="U30" s="472">
        <f t="shared" si="8"/>
        <v>750000000</v>
      </c>
      <c r="V30" s="471">
        <f t="shared" si="8"/>
        <v>750000000</v>
      </c>
      <c r="W30" s="472">
        <f t="shared" si="8"/>
        <v>4364000</v>
      </c>
      <c r="X30" s="471">
        <f t="shared" si="8"/>
        <v>0</v>
      </c>
      <c r="Y30" s="472">
        <f t="shared" si="8"/>
        <v>1210000000</v>
      </c>
      <c r="Z30" s="471">
        <f t="shared" si="8"/>
        <v>500000000</v>
      </c>
      <c r="AA30" s="472">
        <f t="shared" si="8"/>
        <v>0</v>
      </c>
      <c r="AB30" s="471">
        <f t="shared" si="8"/>
        <v>0</v>
      </c>
      <c r="AC30" s="472">
        <f t="shared" si="8"/>
        <v>100000000</v>
      </c>
      <c r="AD30" s="471">
        <f t="shared" si="8"/>
        <v>100000000</v>
      </c>
      <c r="AE30" s="472">
        <f t="shared" si="8"/>
        <v>2164364000</v>
      </c>
      <c r="AF30" s="471">
        <f t="shared" si="8"/>
        <v>1450000000</v>
      </c>
      <c r="AG30" s="471">
        <f t="shared" si="8"/>
        <v>0</v>
      </c>
      <c r="AH30" s="471"/>
      <c r="AI30" s="471">
        <f>+SUM(AI31:AI36)</f>
        <v>0</v>
      </c>
      <c r="AJ30" s="471">
        <f t="shared" si="8"/>
        <v>0</v>
      </c>
      <c r="AK30" s="471">
        <f>+SUM(AK31:AK36)</f>
        <v>0</v>
      </c>
      <c r="AL30" s="471">
        <f t="shared" si="8"/>
        <v>24756636000</v>
      </c>
    </row>
    <row r="31" spans="1:38" s="146" customFormat="1" ht="18" hidden="1" customHeight="1" outlineLevel="3" x14ac:dyDescent="0.2">
      <c r="A31" s="461" t="s">
        <v>836</v>
      </c>
      <c r="B31" s="1026" t="str">
        <f t="shared" ref="B31:B36" si="9">+C31&amp;D31</f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161"/>
      <c r="AB31" s="160"/>
      <c r="AC31" s="161"/>
      <c r="AD31" s="160">
        <v>50000000</v>
      </c>
      <c r="AE31" s="508">
        <f t="shared" ref="AE31:AF36" si="10">+G31+I31+K31+M31+O31+Q31+S31+U31+W31+Y31+AA31+AC31</f>
        <v>535000000</v>
      </c>
      <c r="AF31" s="167">
        <f t="shared" si="10"/>
        <v>50000000</v>
      </c>
      <c r="AG31" s="566"/>
      <c r="AH31" s="566"/>
      <c r="AI31" s="566"/>
      <c r="AJ31" s="566">
        <f t="shared" ref="AJ31:AJ36" si="11">+-AG31+AI31</f>
        <v>0</v>
      </c>
      <c r="AK31" s="566"/>
      <c r="AL31" s="167">
        <f t="shared" ref="AL31:AL36" si="12">+F31-AE31+AF31+AJ31</f>
        <v>3192140445</v>
      </c>
    </row>
    <row r="32" spans="1:38" s="146" customFormat="1" ht="18" hidden="1" customHeight="1" outlineLevel="3" x14ac:dyDescent="0.2">
      <c r="A32" s="461" t="s">
        <v>837</v>
      </c>
      <c r="B32" s="1026" t="str">
        <f t="shared" si="9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161"/>
      <c r="AB32" s="160"/>
      <c r="AC32" s="161"/>
      <c r="AD32" s="160"/>
      <c r="AE32" s="508">
        <f t="shared" si="10"/>
        <v>85000000</v>
      </c>
      <c r="AF32" s="167">
        <f t="shared" si="10"/>
        <v>100000000</v>
      </c>
      <c r="AG32" s="566"/>
      <c r="AH32" s="566"/>
      <c r="AI32" s="566"/>
      <c r="AJ32" s="566">
        <f t="shared" si="11"/>
        <v>0</v>
      </c>
      <c r="AK32" s="566"/>
      <c r="AL32" s="167">
        <f t="shared" si="12"/>
        <v>3777972785</v>
      </c>
    </row>
    <row r="33" spans="1:38" s="146" customFormat="1" ht="18" hidden="1" customHeight="1" outlineLevel="3" x14ac:dyDescent="0.2">
      <c r="A33" s="461" t="s">
        <v>838</v>
      </c>
      <c r="B33" s="1026" t="str">
        <f t="shared" si="9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161"/>
      <c r="AB33" s="160"/>
      <c r="AC33" s="161"/>
      <c r="AD33" s="160"/>
      <c r="AE33" s="508">
        <f t="shared" si="10"/>
        <v>80000000</v>
      </c>
      <c r="AF33" s="167">
        <f t="shared" si="10"/>
        <v>500000000</v>
      </c>
      <c r="AG33" s="566"/>
      <c r="AH33" s="566"/>
      <c r="AI33" s="566"/>
      <c r="AJ33" s="566">
        <f t="shared" si="11"/>
        <v>0</v>
      </c>
      <c r="AK33" s="566"/>
      <c r="AL33" s="167">
        <f t="shared" si="12"/>
        <v>4162865456</v>
      </c>
    </row>
    <row r="34" spans="1:38" s="146" customFormat="1" ht="18" hidden="1" customHeight="1" outlineLevel="3" x14ac:dyDescent="0.2">
      <c r="A34" s="461" t="s">
        <v>839</v>
      </c>
      <c r="B34" s="1026" t="str">
        <f t="shared" si="9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161"/>
      <c r="AB34" s="160"/>
      <c r="AC34" s="161">
        <v>100000000</v>
      </c>
      <c r="AD34" s="160"/>
      <c r="AE34" s="508">
        <f t="shared" si="10"/>
        <v>940000000</v>
      </c>
      <c r="AF34" s="167">
        <f t="shared" si="10"/>
        <v>450000000</v>
      </c>
      <c r="AG34" s="566"/>
      <c r="AH34" s="566"/>
      <c r="AI34" s="566"/>
      <c r="AJ34" s="566">
        <f t="shared" si="11"/>
        <v>0</v>
      </c>
      <c r="AK34" s="566"/>
      <c r="AL34" s="167">
        <f t="shared" si="12"/>
        <v>8737627022</v>
      </c>
    </row>
    <row r="35" spans="1:38" s="146" customFormat="1" ht="18" hidden="1" customHeight="1" outlineLevel="3" x14ac:dyDescent="0.2">
      <c r="A35" s="461" t="s">
        <v>840</v>
      </c>
      <c r="B35" s="1026" t="str">
        <f t="shared" si="9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161"/>
      <c r="AB35" s="160"/>
      <c r="AC35" s="161"/>
      <c r="AD35" s="160"/>
      <c r="AE35" s="508">
        <f t="shared" si="10"/>
        <v>94364000</v>
      </c>
      <c r="AF35" s="167">
        <f t="shared" si="10"/>
        <v>300000000</v>
      </c>
      <c r="AG35" s="566"/>
      <c r="AH35" s="566"/>
      <c r="AI35" s="566"/>
      <c r="AJ35" s="566">
        <f t="shared" si="11"/>
        <v>0</v>
      </c>
      <c r="AK35" s="566"/>
      <c r="AL35" s="167">
        <f t="shared" si="12"/>
        <v>2852786777</v>
      </c>
    </row>
    <row r="36" spans="1:38" s="146" customFormat="1" ht="18" hidden="1" customHeight="1" outlineLevel="3" x14ac:dyDescent="0.2">
      <c r="A36" s="461" t="s">
        <v>841</v>
      </c>
      <c r="B36" s="1026" t="str">
        <f t="shared" si="9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161"/>
      <c r="AB36" s="160"/>
      <c r="AC36" s="161"/>
      <c r="AD36" s="160">
        <v>50000000</v>
      </c>
      <c r="AE36" s="508">
        <f t="shared" si="10"/>
        <v>430000000</v>
      </c>
      <c r="AF36" s="167">
        <f t="shared" si="10"/>
        <v>50000000</v>
      </c>
      <c r="AG36" s="566"/>
      <c r="AH36" s="566"/>
      <c r="AI36" s="566"/>
      <c r="AJ36" s="566">
        <f t="shared" si="11"/>
        <v>0</v>
      </c>
      <c r="AK36" s="566"/>
      <c r="AL36" s="167">
        <f t="shared" si="12"/>
        <v>2033243515</v>
      </c>
    </row>
    <row r="37" spans="1:38" s="180" customFormat="1" ht="36" hidden="1" customHeight="1" outlineLevel="2" collapsed="1" x14ac:dyDescent="0.25">
      <c r="A37" s="466"/>
      <c r="B37" s="468" t="s">
        <v>614</v>
      </c>
      <c r="C37" s="468" t="s">
        <v>614</v>
      </c>
      <c r="D37" s="469">
        <v>10</v>
      </c>
      <c r="E37" s="620" t="s">
        <v>613</v>
      </c>
      <c r="F37" s="471">
        <f t="shared" ref="F37:AL37" si="13">+SUM(F38:F39)</f>
        <v>572000000</v>
      </c>
      <c r="G37" s="472">
        <f t="shared" si="13"/>
        <v>0</v>
      </c>
      <c r="H37" s="471">
        <f t="shared" si="13"/>
        <v>0</v>
      </c>
      <c r="I37" s="472">
        <f t="shared" si="13"/>
        <v>0</v>
      </c>
      <c r="J37" s="471">
        <f t="shared" si="13"/>
        <v>0</v>
      </c>
      <c r="K37" s="472">
        <f t="shared" si="13"/>
        <v>0</v>
      </c>
      <c r="L37" s="471">
        <f t="shared" si="13"/>
        <v>0</v>
      </c>
      <c r="M37" s="472">
        <f t="shared" si="13"/>
        <v>0</v>
      </c>
      <c r="N37" s="471">
        <f t="shared" si="13"/>
        <v>0</v>
      </c>
      <c r="O37" s="472">
        <f t="shared" si="13"/>
        <v>0</v>
      </c>
      <c r="P37" s="471">
        <f t="shared" si="13"/>
        <v>0</v>
      </c>
      <c r="Q37" s="472">
        <f t="shared" si="13"/>
        <v>0</v>
      </c>
      <c r="R37" s="471">
        <f t="shared" si="13"/>
        <v>0</v>
      </c>
      <c r="S37" s="472">
        <f t="shared" si="13"/>
        <v>0</v>
      </c>
      <c r="T37" s="471">
        <f t="shared" si="13"/>
        <v>0</v>
      </c>
      <c r="U37" s="472">
        <f t="shared" si="13"/>
        <v>0</v>
      </c>
      <c r="V37" s="471">
        <f t="shared" si="13"/>
        <v>0</v>
      </c>
      <c r="W37" s="472">
        <f t="shared" si="13"/>
        <v>0</v>
      </c>
      <c r="X37" s="471">
        <f t="shared" si="13"/>
        <v>0</v>
      </c>
      <c r="Y37" s="472">
        <f t="shared" si="13"/>
        <v>95000000</v>
      </c>
      <c r="Z37" s="471">
        <f t="shared" si="13"/>
        <v>750000000</v>
      </c>
      <c r="AA37" s="472">
        <f t="shared" si="13"/>
        <v>0</v>
      </c>
      <c r="AB37" s="471">
        <f t="shared" si="13"/>
        <v>0</v>
      </c>
      <c r="AC37" s="472">
        <f t="shared" si="13"/>
        <v>0</v>
      </c>
      <c r="AD37" s="471">
        <f t="shared" si="13"/>
        <v>0</v>
      </c>
      <c r="AE37" s="472">
        <f t="shared" si="13"/>
        <v>95000000</v>
      </c>
      <c r="AF37" s="471">
        <f t="shared" si="13"/>
        <v>750000000</v>
      </c>
      <c r="AG37" s="471">
        <f t="shared" si="13"/>
        <v>0</v>
      </c>
      <c r="AH37" s="471"/>
      <c r="AI37" s="471">
        <f>+SUM(AI38:AI39)</f>
        <v>0</v>
      </c>
      <c r="AJ37" s="471">
        <f t="shared" si="13"/>
        <v>0</v>
      </c>
      <c r="AK37" s="471">
        <f>+SUM(AK38:AK39)</f>
        <v>0</v>
      </c>
      <c r="AL37" s="471">
        <f t="shared" si="13"/>
        <v>1227000000</v>
      </c>
    </row>
    <row r="38" spans="1:38" s="146" customFormat="1" ht="18" hidden="1" customHeight="1" outlineLevel="3" x14ac:dyDescent="0.2">
      <c r="A38" s="461" t="s">
        <v>842</v>
      </c>
      <c r="B38" s="1026" t="str">
        <f>+C38&amp;D38</f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161"/>
      <c r="AB38" s="160"/>
      <c r="AC38" s="161"/>
      <c r="AD38" s="160"/>
      <c r="AE38" s="508">
        <f t="shared" ref="AE38:AF40" si="14">+G38+I38+K38+M38+O38+Q38+S38+U38+W38+Y38+AA38+AC38</f>
        <v>45000000</v>
      </c>
      <c r="AF38" s="167">
        <f t="shared" si="14"/>
        <v>100000000</v>
      </c>
      <c r="AG38" s="566"/>
      <c r="AH38" s="566"/>
      <c r="AI38" s="566"/>
      <c r="AJ38" s="566">
        <f>+-AG38+AI38</f>
        <v>0</v>
      </c>
      <c r="AK38" s="566"/>
      <c r="AL38" s="167">
        <f>+F38-AE38+AF38+AJ38</f>
        <v>321334427</v>
      </c>
    </row>
    <row r="39" spans="1:38" s="146" customFormat="1" ht="18" hidden="1" customHeight="1" outlineLevel="3" x14ac:dyDescent="0.2">
      <c r="A39" s="461" t="s">
        <v>843</v>
      </c>
      <c r="B39" s="1026" t="str">
        <f>+C39&amp;D39</f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161"/>
      <c r="AB39" s="160"/>
      <c r="AC39" s="161"/>
      <c r="AD39" s="160"/>
      <c r="AE39" s="508">
        <f t="shared" si="14"/>
        <v>50000000</v>
      </c>
      <c r="AF39" s="167">
        <f t="shared" si="14"/>
        <v>650000000</v>
      </c>
      <c r="AG39" s="566"/>
      <c r="AH39" s="566"/>
      <c r="AI39" s="566"/>
      <c r="AJ39" s="566">
        <f>+-AG39+AI39</f>
        <v>0</v>
      </c>
      <c r="AK39" s="566"/>
      <c r="AL39" s="167">
        <f>+F39-AE39+AF39+AJ39</f>
        <v>905665573</v>
      </c>
    </row>
    <row r="40" spans="1:38" s="180" customFormat="1" ht="20.25" hidden="1" customHeight="1" outlineLevel="2" x14ac:dyDescent="0.25">
      <c r="A40" s="1050" t="s">
        <v>844</v>
      </c>
      <c r="B40" s="1027" t="s">
        <v>689</v>
      </c>
      <c r="C40" s="184" t="s">
        <v>336</v>
      </c>
      <c r="D40" s="177">
        <v>10</v>
      </c>
      <c r="E40" s="310" t="s">
        <v>335</v>
      </c>
      <c r="F40" s="189">
        <v>0</v>
      </c>
      <c r="G40" s="193"/>
      <c r="H40" s="189"/>
      <c r="I40" s="193"/>
      <c r="J40" s="189"/>
      <c r="K40" s="193"/>
      <c r="L40" s="189"/>
      <c r="M40" s="193"/>
      <c r="N40" s="189"/>
      <c r="O40" s="193"/>
      <c r="P40" s="189"/>
      <c r="Q40" s="193"/>
      <c r="R40" s="189"/>
      <c r="S40" s="193"/>
      <c r="T40" s="189"/>
      <c r="U40" s="193">
        <v>0</v>
      </c>
      <c r="V40" s="189"/>
      <c r="W40" s="193"/>
      <c r="X40" s="189">
        <v>7940802</v>
      </c>
      <c r="Y40" s="193"/>
      <c r="Z40" s="189"/>
      <c r="AA40" s="193"/>
      <c r="AB40" s="189"/>
      <c r="AC40" s="193"/>
      <c r="AD40" s="189"/>
      <c r="AE40" s="152">
        <f t="shared" si="14"/>
        <v>0</v>
      </c>
      <c r="AF40" s="151">
        <f t="shared" si="14"/>
        <v>7940802</v>
      </c>
      <c r="AG40" s="1051"/>
      <c r="AH40" s="1051"/>
      <c r="AI40" s="1051"/>
      <c r="AJ40" s="1052">
        <f>+-AG40+AI40</f>
        <v>0</v>
      </c>
      <c r="AK40" s="1051"/>
      <c r="AL40" s="160">
        <f>+F40-AE40+AF40+AJ40</f>
        <v>7940802</v>
      </c>
    </row>
    <row r="41" spans="1:38" s="180" customFormat="1" ht="20.25" customHeight="1" outlineLevel="1" collapsed="1" x14ac:dyDescent="0.25">
      <c r="A41" s="1111"/>
      <c r="B41" s="1118" t="s">
        <v>615</v>
      </c>
      <c r="C41" s="1118" t="s">
        <v>615</v>
      </c>
      <c r="D41" s="1119" t="s">
        <v>417</v>
      </c>
      <c r="E41" s="1120" t="s">
        <v>616</v>
      </c>
      <c r="F41" s="1121">
        <f t="shared" ref="F41:AL41" si="15">+F42</f>
        <v>2903210000</v>
      </c>
      <c r="G41" s="1122">
        <f t="shared" si="15"/>
        <v>0</v>
      </c>
      <c r="H41" s="1121">
        <f t="shared" si="15"/>
        <v>0</v>
      </c>
      <c r="I41" s="1122">
        <f t="shared" si="15"/>
        <v>0</v>
      </c>
      <c r="J41" s="1121">
        <f t="shared" si="15"/>
        <v>0</v>
      </c>
      <c r="K41" s="1122">
        <f t="shared" si="15"/>
        <v>0</v>
      </c>
      <c r="L41" s="1121">
        <f t="shared" si="15"/>
        <v>0</v>
      </c>
      <c r="M41" s="1122">
        <f t="shared" si="15"/>
        <v>0</v>
      </c>
      <c r="N41" s="1121">
        <f t="shared" si="15"/>
        <v>0</v>
      </c>
      <c r="O41" s="1122">
        <f t="shared" si="15"/>
        <v>0</v>
      </c>
      <c r="P41" s="1121">
        <f t="shared" si="15"/>
        <v>0</v>
      </c>
      <c r="Q41" s="1122">
        <f t="shared" si="15"/>
        <v>0</v>
      </c>
      <c r="R41" s="1121">
        <f t="shared" si="15"/>
        <v>0</v>
      </c>
      <c r="S41" s="1122">
        <f t="shared" si="15"/>
        <v>0</v>
      </c>
      <c r="T41" s="1121">
        <f t="shared" si="15"/>
        <v>0</v>
      </c>
      <c r="U41" s="1122">
        <f t="shared" si="15"/>
        <v>0</v>
      </c>
      <c r="V41" s="1121">
        <f t="shared" si="15"/>
        <v>0</v>
      </c>
      <c r="W41" s="1122">
        <f t="shared" si="15"/>
        <v>0</v>
      </c>
      <c r="X41" s="1121">
        <f t="shared" si="15"/>
        <v>0</v>
      </c>
      <c r="Y41" s="1122">
        <f t="shared" si="15"/>
        <v>0</v>
      </c>
      <c r="Z41" s="1121">
        <f t="shared" si="15"/>
        <v>0</v>
      </c>
      <c r="AA41" s="1122">
        <f t="shared" si="15"/>
        <v>0</v>
      </c>
      <c r="AB41" s="1121">
        <f t="shared" si="15"/>
        <v>0</v>
      </c>
      <c r="AC41" s="1122">
        <f t="shared" si="15"/>
        <v>0</v>
      </c>
      <c r="AD41" s="1121">
        <f t="shared" si="15"/>
        <v>0</v>
      </c>
      <c r="AE41" s="1122">
        <f t="shared" si="15"/>
        <v>0</v>
      </c>
      <c r="AF41" s="1121">
        <f t="shared" si="15"/>
        <v>0</v>
      </c>
      <c r="AG41" s="1121">
        <f t="shared" si="15"/>
        <v>145160500</v>
      </c>
      <c r="AH41" s="1121"/>
      <c r="AI41" s="1121">
        <f>+AI42</f>
        <v>0</v>
      </c>
      <c r="AJ41" s="1121">
        <f t="shared" si="15"/>
        <v>-145160500</v>
      </c>
      <c r="AK41" s="1121">
        <f>+AK42</f>
        <v>0</v>
      </c>
      <c r="AL41" s="1121">
        <f t="shared" si="15"/>
        <v>2758049500</v>
      </c>
    </row>
    <row r="42" spans="1:38" s="146" customFormat="1" ht="18.75" hidden="1" customHeight="1" outlineLevel="2" x14ac:dyDescent="0.2">
      <c r="A42" s="461" t="s">
        <v>845</v>
      </c>
      <c r="B42" s="1026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/>
      <c r="AJ42" s="566">
        <f>+-AG42+AI42</f>
        <v>-145160500</v>
      </c>
      <c r="AK42" s="566"/>
      <c r="AL42" s="167">
        <f>+F42-AE42+AF42+AJ42</f>
        <v>2758049500</v>
      </c>
    </row>
    <row r="43" spans="1:38" s="180" customFormat="1" ht="20.25" customHeight="1" outlineLevel="1" collapsed="1" x14ac:dyDescent="0.25">
      <c r="A43" s="1111"/>
      <c r="B43" s="1118" t="s">
        <v>617</v>
      </c>
      <c r="C43" s="1118" t="s">
        <v>617</v>
      </c>
      <c r="D43" s="1119" t="s">
        <v>417</v>
      </c>
      <c r="E43" s="1123" t="s">
        <v>618</v>
      </c>
      <c r="F43" s="1121">
        <f>+F44+F50+SUM(F55:F58)</f>
        <v>41464000000</v>
      </c>
      <c r="G43" s="1121">
        <f t="shared" ref="G43:AL43" si="16">+G44+G50+SUM(G55:G58)</f>
        <v>0</v>
      </c>
      <c r="H43" s="1121">
        <f t="shared" si="16"/>
        <v>0</v>
      </c>
      <c r="I43" s="1121">
        <f t="shared" si="16"/>
        <v>0</v>
      </c>
      <c r="J43" s="1121">
        <f t="shared" si="16"/>
        <v>0</v>
      </c>
      <c r="K43" s="1121">
        <f t="shared" si="16"/>
        <v>0</v>
      </c>
      <c r="L43" s="1121">
        <f t="shared" si="16"/>
        <v>0</v>
      </c>
      <c r="M43" s="1121">
        <f t="shared" si="16"/>
        <v>0</v>
      </c>
      <c r="N43" s="1121">
        <f t="shared" si="16"/>
        <v>0</v>
      </c>
      <c r="O43" s="1121">
        <f t="shared" si="16"/>
        <v>0</v>
      </c>
      <c r="P43" s="1121">
        <f t="shared" si="16"/>
        <v>0</v>
      </c>
      <c r="Q43" s="1121">
        <f t="shared" si="16"/>
        <v>0</v>
      </c>
      <c r="R43" s="1121">
        <f t="shared" si="16"/>
        <v>0</v>
      </c>
      <c r="S43" s="1121">
        <f t="shared" si="16"/>
        <v>0</v>
      </c>
      <c r="T43" s="1121">
        <f t="shared" si="16"/>
        <v>0</v>
      </c>
      <c r="U43" s="1121">
        <f t="shared" si="16"/>
        <v>600000000</v>
      </c>
      <c r="V43" s="1121">
        <f t="shared" si="16"/>
        <v>600000000</v>
      </c>
      <c r="W43" s="1121">
        <f t="shared" si="16"/>
        <v>745600</v>
      </c>
      <c r="X43" s="1121">
        <f t="shared" si="16"/>
        <v>0</v>
      </c>
      <c r="Y43" s="1121">
        <f t="shared" si="16"/>
        <v>1485000000</v>
      </c>
      <c r="Z43" s="1121">
        <f t="shared" si="16"/>
        <v>850000000</v>
      </c>
      <c r="AA43" s="1121">
        <f t="shared" si="16"/>
        <v>0</v>
      </c>
      <c r="AB43" s="1121">
        <f t="shared" si="16"/>
        <v>0</v>
      </c>
      <c r="AC43" s="1121">
        <f t="shared" si="16"/>
        <v>160000000</v>
      </c>
      <c r="AD43" s="1121">
        <f t="shared" si="16"/>
        <v>160000000</v>
      </c>
      <c r="AE43" s="1121">
        <f t="shared" si="16"/>
        <v>2245745600</v>
      </c>
      <c r="AF43" s="1121">
        <f t="shared" si="16"/>
        <v>1610000000</v>
      </c>
      <c r="AG43" s="1121">
        <f t="shared" si="16"/>
        <v>0</v>
      </c>
      <c r="AH43" s="1121"/>
      <c r="AI43" s="1121">
        <f>+AI44+AI50+SUM(AI55:AI58)</f>
        <v>0</v>
      </c>
      <c r="AJ43" s="1121">
        <f t="shared" si="16"/>
        <v>0</v>
      </c>
      <c r="AK43" s="1121">
        <f>+AK44+AK50+SUM(AK55:AK58)</f>
        <v>0</v>
      </c>
      <c r="AL43" s="1121">
        <f t="shared" si="16"/>
        <v>40828254400</v>
      </c>
    </row>
    <row r="44" spans="1:38" s="180" customFormat="1" ht="20.25" hidden="1" customHeight="1" outlineLevel="2" collapsed="1" x14ac:dyDescent="0.25">
      <c r="A44" s="466"/>
      <c r="B44" s="1027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AL44" si="17">+SUM(G45:G49)</f>
        <v>0</v>
      </c>
      <c r="H44" s="471">
        <f t="shared" si="17"/>
        <v>0</v>
      </c>
      <c r="I44" s="471">
        <f t="shared" si="17"/>
        <v>0</v>
      </c>
      <c r="J44" s="471">
        <f t="shared" si="17"/>
        <v>0</v>
      </c>
      <c r="K44" s="471">
        <f t="shared" si="17"/>
        <v>0</v>
      </c>
      <c r="L44" s="471">
        <f t="shared" si="17"/>
        <v>0</v>
      </c>
      <c r="M44" s="471">
        <f t="shared" si="17"/>
        <v>0</v>
      </c>
      <c r="N44" s="471">
        <f t="shared" si="17"/>
        <v>0</v>
      </c>
      <c r="O44" s="471">
        <f t="shared" si="17"/>
        <v>0</v>
      </c>
      <c r="P44" s="471">
        <f t="shared" si="17"/>
        <v>0</v>
      </c>
      <c r="Q44" s="471">
        <f t="shared" si="17"/>
        <v>0</v>
      </c>
      <c r="R44" s="471">
        <f t="shared" si="17"/>
        <v>0</v>
      </c>
      <c r="S44" s="471">
        <f t="shared" si="17"/>
        <v>0</v>
      </c>
      <c r="T44" s="471">
        <f t="shared" si="17"/>
        <v>0</v>
      </c>
      <c r="U44" s="471">
        <f t="shared" si="17"/>
        <v>200000000</v>
      </c>
      <c r="V44" s="471">
        <f t="shared" si="17"/>
        <v>200000000</v>
      </c>
      <c r="W44" s="471">
        <f t="shared" si="17"/>
        <v>745600</v>
      </c>
      <c r="X44" s="471">
        <f t="shared" si="17"/>
        <v>0</v>
      </c>
      <c r="Y44" s="471">
        <f t="shared" si="17"/>
        <v>660000000</v>
      </c>
      <c r="Z44" s="471">
        <f t="shared" si="17"/>
        <v>600000000</v>
      </c>
      <c r="AA44" s="471">
        <f t="shared" si="17"/>
        <v>0</v>
      </c>
      <c r="AB44" s="471">
        <f t="shared" si="17"/>
        <v>0</v>
      </c>
      <c r="AC44" s="471">
        <f t="shared" si="17"/>
        <v>0</v>
      </c>
      <c r="AD44" s="471">
        <f t="shared" si="17"/>
        <v>0</v>
      </c>
      <c r="AE44" s="471">
        <f t="shared" si="17"/>
        <v>860745600</v>
      </c>
      <c r="AF44" s="471">
        <f t="shared" si="17"/>
        <v>800000000</v>
      </c>
      <c r="AG44" s="471">
        <f t="shared" si="17"/>
        <v>0</v>
      </c>
      <c r="AH44" s="471"/>
      <c r="AI44" s="471">
        <f>+SUM(AI45:AI49)</f>
        <v>0</v>
      </c>
      <c r="AJ44" s="471">
        <f t="shared" si="17"/>
        <v>0</v>
      </c>
      <c r="AK44" s="471">
        <f>+SUM(AK45:AK49)</f>
        <v>0</v>
      </c>
      <c r="AL44" s="471">
        <f t="shared" si="17"/>
        <v>21973224000</v>
      </c>
    </row>
    <row r="45" spans="1:38" s="146" customFormat="1" ht="18" hidden="1" customHeight="1" outlineLevel="3" x14ac:dyDescent="0.2">
      <c r="A45" s="461" t="s">
        <v>846</v>
      </c>
      <c r="B45" s="1026" t="str">
        <f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161"/>
      <c r="AB45" s="160"/>
      <c r="AC45" s="161"/>
      <c r="AD45" s="160"/>
      <c r="AE45" s="508">
        <f t="shared" ref="AE45:AF49" si="18">+G45+I45+K45+M45+O45+Q45+S45+U45+W45+Y45+AA45+AC45</f>
        <v>150000000</v>
      </c>
      <c r="AF45" s="167">
        <f t="shared" si="18"/>
        <v>150000000</v>
      </c>
      <c r="AG45" s="566"/>
      <c r="AH45" s="566"/>
      <c r="AI45" s="566"/>
      <c r="AJ45" s="566">
        <f>+-AG45+AI45</f>
        <v>0</v>
      </c>
      <c r="AK45" s="566"/>
      <c r="AL45" s="167">
        <f>+F45-AE45+AF45+AJ45</f>
        <v>4247370203</v>
      </c>
    </row>
    <row r="46" spans="1:38" s="146" customFormat="1" ht="18" hidden="1" customHeight="1" outlineLevel="3" x14ac:dyDescent="0.2">
      <c r="A46" s="461" t="s">
        <v>847</v>
      </c>
      <c r="B46" s="1026" t="str">
        <f>+C46&amp;D46</f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161"/>
      <c r="AB46" s="160"/>
      <c r="AC46" s="161"/>
      <c r="AD46" s="160"/>
      <c r="AE46" s="508">
        <f t="shared" si="18"/>
        <v>20000000</v>
      </c>
      <c r="AF46" s="167">
        <f t="shared" si="18"/>
        <v>450000000</v>
      </c>
      <c r="AG46" s="566"/>
      <c r="AH46" s="566"/>
      <c r="AI46" s="566"/>
      <c r="AJ46" s="566">
        <f>+-AG46+AI46</f>
        <v>0</v>
      </c>
      <c r="AK46" s="566"/>
      <c r="AL46" s="167">
        <f>+F46-AE46+AF46+AJ46</f>
        <v>3397203153</v>
      </c>
    </row>
    <row r="47" spans="1:38" s="146" customFormat="1" ht="18" hidden="1" customHeight="1" outlineLevel="3" x14ac:dyDescent="0.2">
      <c r="A47" s="461" t="s">
        <v>848</v>
      </c>
      <c r="B47" s="1026" t="str">
        <f>+C47&amp;D47</f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161"/>
      <c r="AB47" s="160"/>
      <c r="AC47" s="161"/>
      <c r="AD47" s="160"/>
      <c r="AE47" s="508">
        <f t="shared" si="18"/>
        <v>320000000</v>
      </c>
      <c r="AF47" s="167">
        <f t="shared" si="18"/>
        <v>0</v>
      </c>
      <c r="AG47" s="566"/>
      <c r="AH47" s="566"/>
      <c r="AI47" s="566"/>
      <c r="AJ47" s="566">
        <f>+-AG47+AI47</f>
        <v>0</v>
      </c>
      <c r="AK47" s="566"/>
      <c r="AL47" s="167">
        <f>+F47-AE47+AF47+AJ47</f>
        <v>5118480408</v>
      </c>
    </row>
    <row r="48" spans="1:38" s="146" customFormat="1" ht="18" hidden="1" customHeight="1" outlineLevel="3" x14ac:dyDescent="0.2">
      <c r="A48" s="461" t="s">
        <v>849</v>
      </c>
      <c r="B48" s="1026" t="str">
        <f>+C48&amp;D48</f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161"/>
      <c r="AB48" s="160"/>
      <c r="AC48" s="161"/>
      <c r="AD48" s="160"/>
      <c r="AE48" s="508">
        <f t="shared" si="18"/>
        <v>300745600</v>
      </c>
      <c r="AF48" s="167">
        <f t="shared" si="18"/>
        <v>200000000</v>
      </c>
      <c r="AG48" s="566"/>
      <c r="AH48" s="566"/>
      <c r="AI48" s="566"/>
      <c r="AJ48" s="566">
        <f>+-AG48+AI48</f>
        <v>0</v>
      </c>
      <c r="AK48" s="566"/>
      <c r="AL48" s="167">
        <f>+F48-AE48+AF48+AJ48</f>
        <v>8151842568</v>
      </c>
    </row>
    <row r="49" spans="1:38" s="146" customFormat="1" ht="16.5" hidden="1" customHeight="1" outlineLevel="3" x14ac:dyDescent="0.2">
      <c r="A49" s="461" t="s">
        <v>850</v>
      </c>
      <c r="B49" s="1026" t="str">
        <f>+C49&amp;D49</f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161"/>
      <c r="AB49" s="160"/>
      <c r="AC49" s="161"/>
      <c r="AD49" s="160"/>
      <c r="AE49" s="508">
        <f t="shared" si="18"/>
        <v>70000000</v>
      </c>
      <c r="AF49" s="167">
        <f t="shared" si="18"/>
        <v>0</v>
      </c>
      <c r="AG49" s="566"/>
      <c r="AH49" s="566"/>
      <c r="AI49" s="566"/>
      <c r="AJ49" s="566">
        <f>+-AG49+AI49</f>
        <v>0</v>
      </c>
      <c r="AK49" s="566"/>
      <c r="AL49" s="167">
        <f>+F49-AE49+AF49+AJ49</f>
        <v>1058327668</v>
      </c>
    </row>
    <row r="50" spans="1:38" s="180" customFormat="1" ht="18" hidden="1" customHeight="1" outlineLevel="2" collapsed="1" x14ac:dyDescent="0.25">
      <c r="A50" s="466"/>
      <c r="B50" s="1027"/>
      <c r="C50" s="468" t="s">
        <v>621</v>
      </c>
      <c r="D50" s="469" t="s">
        <v>417</v>
      </c>
      <c r="E50" s="470" t="s">
        <v>622</v>
      </c>
      <c r="F50" s="471">
        <f t="shared" ref="F50:AL50" si="19">+SUM(F51:F54)</f>
        <v>13984872539</v>
      </c>
      <c r="G50" s="471">
        <f t="shared" si="19"/>
        <v>0</v>
      </c>
      <c r="H50" s="471">
        <f t="shared" si="19"/>
        <v>0</v>
      </c>
      <c r="I50" s="471">
        <f t="shared" si="19"/>
        <v>0</v>
      </c>
      <c r="J50" s="471">
        <f t="shared" si="19"/>
        <v>0</v>
      </c>
      <c r="K50" s="471">
        <f t="shared" si="19"/>
        <v>0</v>
      </c>
      <c r="L50" s="471">
        <f t="shared" si="19"/>
        <v>0</v>
      </c>
      <c r="M50" s="471">
        <f t="shared" si="19"/>
        <v>0</v>
      </c>
      <c r="N50" s="471">
        <f t="shared" si="19"/>
        <v>0</v>
      </c>
      <c r="O50" s="471">
        <f t="shared" si="19"/>
        <v>0</v>
      </c>
      <c r="P50" s="471">
        <f t="shared" si="19"/>
        <v>0</v>
      </c>
      <c r="Q50" s="471">
        <f t="shared" si="19"/>
        <v>0</v>
      </c>
      <c r="R50" s="471">
        <f t="shared" si="19"/>
        <v>0</v>
      </c>
      <c r="S50" s="471">
        <f t="shared" si="19"/>
        <v>0</v>
      </c>
      <c r="T50" s="471">
        <f t="shared" si="19"/>
        <v>0</v>
      </c>
      <c r="U50" s="471">
        <f t="shared" si="19"/>
        <v>400000000</v>
      </c>
      <c r="V50" s="471">
        <f t="shared" si="19"/>
        <v>100000000</v>
      </c>
      <c r="W50" s="471">
        <f t="shared" si="19"/>
        <v>0</v>
      </c>
      <c r="X50" s="471">
        <f t="shared" si="19"/>
        <v>0</v>
      </c>
      <c r="Y50" s="471">
        <f t="shared" si="19"/>
        <v>435000000</v>
      </c>
      <c r="Z50" s="471">
        <f t="shared" si="19"/>
        <v>250000000</v>
      </c>
      <c r="AA50" s="471">
        <f t="shared" si="19"/>
        <v>0</v>
      </c>
      <c r="AB50" s="471">
        <f t="shared" si="19"/>
        <v>0</v>
      </c>
      <c r="AC50" s="471">
        <f>+SUM(AC51:AC54)</f>
        <v>120000000</v>
      </c>
      <c r="AD50" s="471">
        <f>+SUM(AD51:AD58)</f>
        <v>160000000</v>
      </c>
      <c r="AE50" s="471">
        <f t="shared" si="19"/>
        <v>955000000</v>
      </c>
      <c r="AF50" s="471">
        <f t="shared" si="19"/>
        <v>510000000</v>
      </c>
      <c r="AG50" s="471">
        <f t="shared" si="19"/>
        <v>0</v>
      </c>
      <c r="AH50" s="471"/>
      <c r="AI50" s="471">
        <f>+SUM(AI51:AI54)</f>
        <v>0</v>
      </c>
      <c r="AJ50" s="471">
        <f t="shared" si="19"/>
        <v>0</v>
      </c>
      <c r="AK50" s="471">
        <f>+SUM(AK51:AK54)</f>
        <v>0</v>
      </c>
      <c r="AL50" s="471">
        <f t="shared" si="19"/>
        <v>13539872539</v>
      </c>
    </row>
    <row r="51" spans="1:38" s="146" customFormat="1" ht="18" hidden="1" customHeight="1" outlineLevel="3" x14ac:dyDescent="0.2">
      <c r="A51" s="461" t="s">
        <v>851</v>
      </c>
      <c r="B51" s="1026" t="str">
        <f>+C51&amp;D51</f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161"/>
      <c r="AB51" s="160"/>
      <c r="AC51" s="161"/>
      <c r="AD51" s="160"/>
      <c r="AE51" s="508">
        <f t="shared" ref="AE51:AF58" si="20">+G51+I51+K51+M51+O51+Q51+S51+U51+W51+Y51+AA51+AC51</f>
        <v>30000000</v>
      </c>
      <c r="AF51" s="167">
        <f t="shared" si="20"/>
        <v>60000000</v>
      </c>
      <c r="AG51" s="566"/>
      <c r="AH51" s="566"/>
      <c r="AI51" s="566"/>
      <c r="AJ51" s="566"/>
      <c r="AK51" s="566"/>
      <c r="AL51" s="167">
        <f t="shared" ref="AL51:AL58" si="21">+F51-AE51+AF51+AJ51</f>
        <v>148627109</v>
      </c>
    </row>
    <row r="52" spans="1:38" s="146" customFormat="1" ht="18" hidden="1" customHeight="1" outlineLevel="3" x14ac:dyDescent="0.2">
      <c r="A52" s="461" t="s">
        <v>852</v>
      </c>
      <c r="B52" s="1026" t="str">
        <f>+C52&amp;D52</f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161"/>
      <c r="AB52" s="160"/>
      <c r="AC52" s="161"/>
      <c r="AD52" s="160">
        <v>160000000</v>
      </c>
      <c r="AE52" s="508">
        <f t="shared" si="20"/>
        <v>570000000</v>
      </c>
      <c r="AF52" s="167">
        <f t="shared" si="20"/>
        <v>160000000</v>
      </c>
      <c r="AG52" s="566"/>
      <c r="AH52" s="566"/>
      <c r="AI52" s="569"/>
      <c r="AJ52" s="566">
        <f t="shared" ref="AJ52:AJ58" si="22">+-AG52+AI52</f>
        <v>0</v>
      </c>
      <c r="AK52" s="569"/>
      <c r="AL52" s="167">
        <f t="shared" si="21"/>
        <v>6703597377</v>
      </c>
    </row>
    <row r="53" spans="1:38" s="146" customFormat="1" ht="18" hidden="1" customHeight="1" outlineLevel="3" x14ac:dyDescent="0.2">
      <c r="A53" s="461" t="s">
        <v>853</v>
      </c>
      <c r="B53" s="1026" t="str">
        <f>+C53&amp;D53</f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161"/>
      <c r="AB53" s="160"/>
      <c r="AC53" s="161">
        <v>120000000</v>
      </c>
      <c r="AD53" s="160"/>
      <c r="AE53" s="508">
        <f t="shared" si="20"/>
        <v>340000000</v>
      </c>
      <c r="AF53" s="167">
        <f t="shared" si="20"/>
        <v>250000000</v>
      </c>
      <c r="AG53" s="566"/>
      <c r="AH53" s="566"/>
      <c r="AI53" s="566"/>
      <c r="AJ53" s="566">
        <f t="shared" si="22"/>
        <v>0</v>
      </c>
      <c r="AK53" s="566"/>
      <c r="AL53" s="167">
        <f t="shared" si="21"/>
        <v>6598291834</v>
      </c>
    </row>
    <row r="54" spans="1:38" s="146" customFormat="1" ht="18" hidden="1" customHeight="1" outlineLevel="3" x14ac:dyDescent="0.2">
      <c r="A54" s="461" t="s">
        <v>854</v>
      </c>
      <c r="B54" s="1026" t="str">
        <f>+C54&amp;D54</f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161"/>
      <c r="AB54" s="160"/>
      <c r="AC54" s="161"/>
      <c r="AD54" s="160"/>
      <c r="AE54" s="508">
        <f t="shared" si="20"/>
        <v>15000000</v>
      </c>
      <c r="AF54" s="167">
        <f t="shared" si="20"/>
        <v>40000000</v>
      </c>
      <c r="AG54" s="566"/>
      <c r="AH54" s="566"/>
      <c r="AI54" s="569"/>
      <c r="AJ54" s="566">
        <f t="shared" si="22"/>
        <v>0</v>
      </c>
      <c r="AK54" s="569"/>
      <c r="AL54" s="167">
        <f t="shared" si="21"/>
        <v>89356219</v>
      </c>
    </row>
    <row r="55" spans="1:38" s="180" customFormat="1" ht="20.25" hidden="1" customHeight="1" outlineLevel="2" x14ac:dyDescent="0.25">
      <c r="A55" s="466" t="s">
        <v>855</v>
      </c>
      <c r="B55" s="1026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193"/>
      <c r="AB55" s="189"/>
      <c r="AC55" s="193">
        <v>40000000</v>
      </c>
      <c r="AD55" s="189"/>
      <c r="AE55" s="518">
        <f t="shared" si="20"/>
        <v>120000000</v>
      </c>
      <c r="AF55" s="517">
        <f t="shared" si="20"/>
        <v>20000000</v>
      </c>
      <c r="AG55" s="568"/>
      <c r="AH55" s="568"/>
      <c r="AI55" s="568"/>
      <c r="AJ55" s="566">
        <f t="shared" si="22"/>
        <v>0</v>
      </c>
      <c r="AK55" s="568"/>
      <c r="AL55" s="167">
        <f t="shared" si="21"/>
        <v>3167076847</v>
      </c>
    </row>
    <row r="56" spans="1:38" s="180" customFormat="1" ht="20.25" hidden="1" customHeight="1" outlineLevel="2" x14ac:dyDescent="0.25">
      <c r="A56" s="466" t="s">
        <v>856</v>
      </c>
      <c r="B56" s="1026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193"/>
      <c r="AB56" s="189"/>
      <c r="AC56" s="193"/>
      <c r="AD56" s="189"/>
      <c r="AE56" s="518">
        <f t="shared" si="20"/>
        <v>80000000</v>
      </c>
      <c r="AF56" s="517">
        <f t="shared" si="20"/>
        <v>70000000</v>
      </c>
      <c r="AG56" s="568"/>
      <c r="AH56" s="568"/>
      <c r="AI56" s="568"/>
      <c r="AJ56" s="566">
        <f t="shared" si="22"/>
        <v>0</v>
      </c>
      <c r="AK56" s="568"/>
      <c r="AL56" s="167">
        <f t="shared" si="21"/>
        <v>534630552</v>
      </c>
    </row>
    <row r="57" spans="1:38" s="180" customFormat="1" ht="20.25" hidden="1" customHeight="1" outlineLevel="2" x14ac:dyDescent="0.25">
      <c r="A57" s="466" t="s">
        <v>857</v>
      </c>
      <c r="B57" s="1026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193"/>
      <c r="AB57" s="189"/>
      <c r="AC57" s="193"/>
      <c r="AD57" s="189"/>
      <c r="AE57" s="518">
        <f t="shared" si="20"/>
        <v>80000000</v>
      </c>
      <c r="AF57" s="517">
        <f t="shared" si="20"/>
        <v>70000000</v>
      </c>
      <c r="AG57" s="568"/>
      <c r="AH57" s="568"/>
      <c r="AI57" s="568"/>
      <c r="AJ57" s="566">
        <f t="shared" si="22"/>
        <v>0</v>
      </c>
      <c r="AK57" s="568"/>
      <c r="AL57" s="167">
        <f t="shared" si="21"/>
        <v>534630583</v>
      </c>
    </row>
    <row r="58" spans="1:38" s="180" customFormat="1" ht="20.25" hidden="1" customHeight="1" outlineLevel="2" thickBot="1" x14ac:dyDescent="0.3">
      <c r="A58" s="466" t="s">
        <v>858</v>
      </c>
      <c r="B58" s="1026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194"/>
      <c r="AB58" s="190"/>
      <c r="AC58" s="194"/>
      <c r="AD58" s="190"/>
      <c r="AE58" s="531">
        <f t="shared" si="20"/>
        <v>150000000</v>
      </c>
      <c r="AF58" s="530">
        <f t="shared" si="20"/>
        <v>140000000</v>
      </c>
      <c r="AG58" s="570"/>
      <c r="AH58" s="570"/>
      <c r="AI58" s="570"/>
      <c r="AJ58" s="567">
        <f t="shared" si="22"/>
        <v>0</v>
      </c>
      <c r="AK58" s="570"/>
      <c r="AL58" s="266">
        <f t="shared" si="21"/>
        <v>1078819879</v>
      </c>
    </row>
    <row r="59" spans="1:38" s="157" customFormat="1" ht="18.75" thickBot="1" x14ac:dyDescent="0.25">
      <c r="A59" s="146"/>
      <c r="B59" s="1026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</row>
    <row r="60" spans="1:38" s="255" customFormat="1" ht="31.5" customHeight="1" thickBot="1" x14ac:dyDescent="0.25">
      <c r="A60" s="252"/>
      <c r="B60" s="1030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AL60" si="23">+H61+H70</f>
        <v>245000000</v>
      </c>
      <c r="I60" s="238">
        <f t="shared" si="23"/>
        <v>340000000</v>
      </c>
      <c r="J60" s="256">
        <f t="shared" si="23"/>
        <v>340000000</v>
      </c>
      <c r="K60" s="237">
        <f t="shared" si="23"/>
        <v>22295692</v>
      </c>
      <c r="L60" s="261">
        <f>+L61+L70</f>
        <v>2882295692</v>
      </c>
      <c r="M60" s="237">
        <f t="shared" si="23"/>
        <v>100000000</v>
      </c>
      <c r="N60" s="261">
        <f t="shared" si="23"/>
        <v>100000000</v>
      </c>
      <c r="O60" s="237">
        <f t="shared" si="23"/>
        <v>285690820</v>
      </c>
      <c r="P60" s="238">
        <f t="shared" si="23"/>
        <v>285690820</v>
      </c>
      <c r="Q60" s="261">
        <f t="shared" si="23"/>
        <v>71000000</v>
      </c>
      <c r="R60" s="237">
        <f t="shared" si="23"/>
        <v>71000000</v>
      </c>
      <c r="S60" s="238">
        <f t="shared" si="23"/>
        <v>294000000</v>
      </c>
      <c r="T60" s="237">
        <f t="shared" si="23"/>
        <v>294000000</v>
      </c>
      <c r="U60" s="237">
        <f t="shared" si="23"/>
        <v>397278553</v>
      </c>
      <c r="V60" s="237">
        <f t="shared" si="23"/>
        <v>397278553</v>
      </c>
      <c r="W60" s="237">
        <f t="shared" si="23"/>
        <v>0</v>
      </c>
      <c r="X60" s="237">
        <f t="shared" si="23"/>
        <v>0</v>
      </c>
      <c r="Y60" s="237">
        <f t="shared" si="23"/>
        <v>89900000</v>
      </c>
      <c r="Z60" s="237">
        <f t="shared" si="23"/>
        <v>89900000</v>
      </c>
      <c r="AA60" s="237">
        <f t="shared" si="23"/>
        <v>625427314</v>
      </c>
      <c r="AB60" s="237">
        <f t="shared" si="23"/>
        <v>625427314</v>
      </c>
      <c r="AC60" s="237">
        <f t="shared" si="23"/>
        <v>696904066</v>
      </c>
      <c r="AD60" s="256">
        <f t="shared" si="23"/>
        <v>696904066</v>
      </c>
      <c r="AE60" s="237">
        <f t="shared" si="23"/>
        <v>3167496445</v>
      </c>
      <c r="AF60" s="237">
        <f t="shared" si="23"/>
        <v>6027496445</v>
      </c>
      <c r="AG60" s="238">
        <f t="shared" si="23"/>
        <v>2701552500</v>
      </c>
      <c r="AH60" s="238">
        <f t="shared" si="23"/>
        <v>0</v>
      </c>
      <c r="AI60" s="261">
        <f>+AI61+AI70</f>
        <v>800000000</v>
      </c>
      <c r="AJ60" s="237">
        <f>+AJ61+AJ70</f>
        <v>-1901552500</v>
      </c>
      <c r="AK60" s="261">
        <f>+AK61+AK70</f>
        <v>0</v>
      </c>
      <c r="AL60" s="237">
        <f t="shared" si="23"/>
        <v>15187497500</v>
      </c>
    </row>
    <row r="61" spans="1:38" s="180" customFormat="1" ht="20.25" customHeight="1" outlineLevel="1" collapsed="1" x14ac:dyDescent="0.25">
      <c r="A61" s="622"/>
      <c r="B61" s="624" t="s">
        <v>624</v>
      </c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AL61" si="24">+G62+G67</f>
        <v>0</v>
      </c>
      <c r="H61" s="629">
        <f t="shared" si="24"/>
        <v>0</v>
      </c>
      <c r="I61" s="627">
        <f t="shared" si="24"/>
        <v>0</v>
      </c>
      <c r="J61" s="628">
        <f t="shared" si="24"/>
        <v>0</v>
      </c>
      <c r="K61" s="629">
        <f t="shared" si="24"/>
        <v>0</v>
      </c>
      <c r="L61" s="630">
        <f t="shared" si="24"/>
        <v>100000000</v>
      </c>
      <c r="M61" s="629">
        <f t="shared" si="24"/>
        <v>5000000</v>
      </c>
      <c r="N61" s="630">
        <f t="shared" si="24"/>
        <v>5000000</v>
      </c>
      <c r="O61" s="629">
        <f t="shared" si="24"/>
        <v>13690820</v>
      </c>
      <c r="P61" s="627">
        <f t="shared" si="24"/>
        <v>49690820</v>
      </c>
      <c r="Q61" s="630">
        <f t="shared" si="24"/>
        <v>0</v>
      </c>
      <c r="R61" s="629">
        <f t="shared" si="24"/>
        <v>0</v>
      </c>
      <c r="S61" s="627">
        <f t="shared" si="24"/>
        <v>1000000</v>
      </c>
      <c r="T61" s="629">
        <f t="shared" si="24"/>
        <v>1000000</v>
      </c>
      <c r="U61" s="629">
        <f t="shared" si="24"/>
        <v>0</v>
      </c>
      <c r="V61" s="629">
        <f t="shared" si="24"/>
        <v>0</v>
      </c>
      <c r="W61" s="629">
        <f t="shared" si="24"/>
        <v>0</v>
      </c>
      <c r="X61" s="629">
        <f t="shared" si="24"/>
        <v>0</v>
      </c>
      <c r="Y61" s="629">
        <f t="shared" si="24"/>
        <v>0</v>
      </c>
      <c r="Z61" s="629">
        <f t="shared" si="24"/>
        <v>0</v>
      </c>
      <c r="AA61" s="629">
        <f t="shared" si="24"/>
        <v>0</v>
      </c>
      <c r="AB61" s="629">
        <f t="shared" si="24"/>
        <v>0</v>
      </c>
      <c r="AC61" s="629">
        <f t="shared" si="24"/>
        <v>1039459</v>
      </c>
      <c r="AD61" s="628">
        <f t="shared" si="24"/>
        <v>1039459</v>
      </c>
      <c r="AE61" s="629">
        <f t="shared" si="24"/>
        <v>20730279</v>
      </c>
      <c r="AF61" s="629">
        <f t="shared" si="24"/>
        <v>156730279</v>
      </c>
      <c r="AG61" s="627">
        <f t="shared" si="24"/>
        <v>0</v>
      </c>
      <c r="AH61" s="629"/>
      <c r="AI61" s="630">
        <f>+AI62+AI67</f>
        <v>0</v>
      </c>
      <c r="AJ61" s="629">
        <f>+AJ62+AJ67</f>
        <v>0</v>
      </c>
      <c r="AK61" s="630">
        <f>+AK62+AK67</f>
        <v>0</v>
      </c>
      <c r="AL61" s="629">
        <f t="shared" si="24"/>
        <v>334000000</v>
      </c>
    </row>
    <row r="62" spans="1:38" s="180" customFormat="1" ht="20.25" hidden="1" customHeight="1" outlineLevel="2" collapsed="1" x14ac:dyDescent="0.25">
      <c r="A62" s="654"/>
      <c r="B62" s="1027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AL62" si="25">+SUM(G63:G66)</f>
        <v>0</v>
      </c>
      <c r="H62" s="661">
        <f t="shared" si="25"/>
        <v>0</v>
      </c>
      <c r="I62" s="659">
        <f t="shared" si="25"/>
        <v>0</v>
      </c>
      <c r="J62" s="660">
        <f t="shared" si="25"/>
        <v>0</v>
      </c>
      <c r="K62" s="661">
        <f t="shared" si="25"/>
        <v>0</v>
      </c>
      <c r="L62" s="662">
        <f t="shared" si="25"/>
        <v>100000000</v>
      </c>
      <c r="M62" s="661">
        <f t="shared" si="25"/>
        <v>5000000</v>
      </c>
      <c r="N62" s="662">
        <f t="shared" si="25"/>
        <v>5000000</v>
      </c>
      <c r="O62" s="661">
        <f t="shared" si="25"/>
        <v>7500233</v>
      </c>
      <c r="P62" s="659">
        <f t="shared" si="25"/>
        <v>49690820</v>
      </c>
      <c r="Q62" s="662">
        <f t="shared" si="25"/>
        <v>0</v>
      </c>
      <c r="R62" s="661">
        <f t="shared" si="25"/>
        <v>0</v>
      </c>
      <c r="S62" s="659">
        <f t="shared" si="25"/>
        <v>1000000</v>
      </c>
      <c r="T62" s="661">
        <f t="shared" si="25"/>
        <v>1000000</v>
      </c>
      <c r="U62" s="661">
        <f t="shared" si="25"/>
        <v>0</v>
      </c>
      <c r="V62" s="661">
        <f t="shared" si="25"/>
        <v>0</v>
      </c>
      <c r="W62" s="661">
        <f t="shared" si="25"/>
        <v>0</v>
      </c>
      <c r="X62" s="661">
        <f t="shared" si="25"/>
        <v>0</v>
      </c>
      <c r="Y62" s="661">
        <f t="shared" si="25"/>
        <v>0</v>
      </c>
      <c r="Z62" s="661">
        <f t="shared" si="25"/>
        <v>0</v>
      </c>
      <c r="AA62" s="661">
        <f t="shared" si="25"/>
        <v>0</v>
      </c>
      <c r="AB62" s="661">
        <f t="shared" si="25"/>
        <v>0</v>
      </c>
      <c r="AC62" s="661">
        <f t="shared" si="25"/>
        <v>1039459</v>
      </c>
      <c r="AD62" s="660">
        <f t="shared" si="25"/>
        <v>1039459</v>
      </c>
      <c r="AE62" s="661">
        <f t="shared" si="25"/>
        <v>14539692</v>
      </c>
      <c r="AF62" s="661">
        <f t="shared" si="25"/>
        <v>156730279</v>
      </c>
      <c r="AG62" s="659">
        <f>+SUM(AG63:AG66)</f>
        <v>0</v>
      </c>
      <c r="AH62" s="661"/>
      <c r="AI62" s="662">
        <f>+SUM(AI63:AI66)</f>
        <v>0</v>
      </c>
      <c r="AJ62" s="661">
        <f>+SUM(AJ63:AJ66)</f>
        <v>0</v>
      </c>
      <c r="AK62" s="662">
        <f>+SUM(AK63:AK66)</f>
        <v>0</v>
      </c>
      <c r="AL62" s="661">
        <f t="shared" si="25"/>
        <v>334000000</v>
      </c>
    </row>
    <row r="63" spans="1:38" s="157" customFormat="1" ht="18" hidden="1" customHeight="1" outlineLevel="3" x14ac:dyDescent="0.2">
      <c r="A63" s="146" t="s">
        <v>859</v>
      </c>
      <c r="B63" s="1026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26">+G63+I63+K63+M63+O63+Q63+S63+U63+W63+Y63+AA63+AC63</f>
        <v>0</v>
      </c>
      <c r="AF63" s="160">
        <f t="shared" si="26"/>
        <v>184713</v>
      </c>
      <c r="AG63" s="154"/>
      <c r="AH63" s="151"/>
      <c r="AI63" s="153"/>
      <c r="AJ63" s="160">
        <f>+-AG63+AI63</f>
        <v>0</v>
      </c>
      <c r="AK63" s="153"/>
      <c r="AL63" s="160">
        <f>+F63-AE63+AF63+AJ63</f>
        <v>6375300</v>
      </c>
    </row>
    <row r="64" spans="1:38" s="146" customFormat="1" ht="18" hidden="1" customHeight="1" outlineLevel="3" x14ac:dyDescent="0.2">
      <c r="A64" s="146" t="s">
        <v>860</v>
      </c>
      <c r="B64" s="1026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>
        <v>1039459</v>
      </c>
      <c r="AD64" s="165"/>
      <c r="AE64" s="160">
        <f t="shared" si="26"/>
        <v>2039459</v>
      </c>
      <c r="AF64" s="160">
        <f t="shared" si="26"/>
        <v>154506107</v>
      </c>
      <c r="AG64" s="163"/>
      <c r="AH64" s="160"/>
      <c r="AI64" s="162"/>
      <c r="AJ64" s="160">
        <f>+-AG64+AI64</f>
        <v>0</v>
      </c>
      <c r="AK64" s="162"/>
      <c r="AL64" s="167">
        <f>+F64-AE64+AF64+AJ64</f>
        <v>325085241</v>
      </c>
    </row>
    <row r="65" spans="1:38" s="146" customFormat="1" ht="18" hidden="1" customHeight="1" outlineLevel="3" x14ac:dyDescent="0.2">
      <c r="A65" s="146" t="s">
        <v>861</v>
      </c>
      <c r="B65" s="1026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26"/>
        <v>12381174</v>
      </c>
      <c r="AF65" s="160">
        <f t="shared" si="26"/>
        <v>0</v>
      </c>
      <c r="AG65" s="163"/>
      <c r="AH65" s="160"/>
      <c r="AI65" s="162"/>
      <c r="AJ65" s="160">
        <f>+-AG65+AI65</f>
        <v>0</v>
      </c>
      <c r="AK65" s="162"/>
      <c r="AL65" s="167">
        <f>+F65-AE65+AF65+AJ65</f>
        <v>0</v>
      </c>
    </row>
    <row r="66" spans="1:38" s="146" customFormat="1" ht="18" hidden="1" customHeight="1" outlineLevel="3" x14ac:dyDescent="0.2">
      <c r="A66" s="146" t="s">
        <v>862</v>
      </c>
      <c r="B66" s="1026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>
        <v>1039459</v>
      </c>
      <c r="AE66" s="160">
        <f t="shared" si="26"/>
        <v>119059</v>
      </c>
      <c r="AF66" s="160">
        <f t="shared" si="26"/>
        <v>2039459</v>
      </c>
      <c r="AG66" s="163"/>
      <c r="AH66" s="160"/>
      <c r="AI66" s="162"/>
      <c r="AJ66" s="160">
        <f>+-AG66+AI66</f>
        <v>0</v>
      </c>
      <c r="AK66" s="162"/>
      <c r="AL66" s="167">
        <f>+F66-AE66+AF66+AJ66</f>
        <v>2539459</v>
      </c>
    </row>
    <row r="67" spans="1:38" s="180" customFormat="1" ht="20.25" hidden="1" customHeight="1" outlineLevel="2" collapsed="1" x14ac:dyDescent="0.25">
      <c r="A67" s="622"/>
      <c r="B67" s="1027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AL67" si="27">+SUM(G68:G69)</f>
        <v>0</v>
      </c>
      <c r="H67" s="646">
        <f t="shared" si="27"/>
        <v>0</v>
      </c>
      <c r="I67" s="644">
        <f t="shared" si="27"/>
        <v>0</v>
      </c>
      <c r="J67" s="645">
        <f t="shared" si="27"/>
        <v>0</v>
      </c>
      <c r="K67" s="646">
        <f t="shared" si="27"/>
        <v>0</v>
      </c>
      <c r="L67" s="647">
        <f t="shared" si="27"/>
        <v>0</v>
      </c>
      <c r="M67" s="646">
        <f t="shared" si="27"/>
        <v>0</v>
      </c>
      <c r="N67" s="647">
        <f t="shared" si="27"/>
        <v>0</v>
      </c>
      <c r="O67" s="646">
        <f t="shared" si="27"/>
        <v>6190587</v>
      </c>
      <c r="P67" s="644">
        <f t="shared" si="27"/>
        <v>0</v>
      </c>
      <c r="Q67" s="647">
        <f t="shared" si="27"/>
        <v>0</v>
      </c>
      <c r="R67" s="646">
        <f t="shared" si="27"/>
        <v>0</v>
      </c>
      <c r="S67" s="644">
        <f t="shared" si="27"/>
        <v>0</v>
      </c>
      <c r="T67" s="646">
        <f t="shared" si="27"/>
        <v>0</v>
      </c>
      <c r="U67" s="646">
        <f t="shared" si="27"/>
        <v>0</v>
      </c>
      <c r="V67" s="646">
        <f t="shared" si="27"/>
        <v>0</v>
      </c>
      <c r="W67" s="646">
        <f t="shared" si="27"/>
        <v>0</v>
      </c>
      <c r="X67" s="646">
        <f t="shared" si="27"/>
        <v>0</v>
      </c>
      <c r="Y67" s="646">
        <f t="shared" si="27"/>
        <v>0</v>
      </c>
      <c r="Z67" s="646">
        <f t="shared" si="27"/>
        <v>0</v>
      </c>
      <c r="AA67" s="646">
        <f t="shared" si="27"/>
        <v>0</v>
      </c>
      <c r="AB67" s="646">
        <f t="shared" si="27"/>
        <v>0</v>
      </c>
      <c r="AC67" s="646">
        <f t="shared" si="27"/>
        <v>0</v>
      </c>
      <c r="AD67" s="645">
        <f t="shared" si="27"/>
        <v>0</v>
      </c>
      <c r="AE67" s="646">
        <f t="shared" si="27"/>
        <v>6190587</v>
      </c>
      <c r="AF67" s="646">
        <f t="shared" si="27"/>
        <v>0</v>
      </c>
      <c r="AG67" s="644">
        <f>+SUM(AG68:AG69)</f>
        <v>0</v>
      </c>
      <c r="AH67" s="646"/>
      <c r="AI67" s="647">
        <f>+SUM(AI68:AI69)</f>
        <v>0</v>
      </c>
      <c r="AJ67" s="646">
        <f>+SUM(AJ68:AJ69)</f>
        <v>0</v>
      </c>
      <c r="AK67" s="647">
        <f>+SUM(AK68:AK69)</f>
        <v>0</v>
      </c>
      <c r="AL67" s="646">
        <f t="shared" si="27"/>
        <v>0</v>
      </c>
    </row>
    <row r="68" spans="1:38" s="146" customFormat="1" ht="18" hidden="1" customHeight="1" outlineLevel="3" x14ac:dyDescent="0.2">
      <c r="A68" s="146" t="s">
        <v>863</v>
      </c>
      <c r="B68" s="1026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0"/>
      <c r="AI68" s="162"/>
      <c r="AJ68" s="160">
        <f>+-AG68+AI68</f>
        <v>0</v>
      </c>
      <c r="AK68" s="162"/>
      <c r="AL68" s="167">
        <f>+F68-AE68+AF68+AJ68</f>
        <v>0</v>
      </c>
    </row>
    <row r="69" spans="1:38" s="146" customFormat="1" ht="18" hidden="1" customHeight="1" outlineLevel="3" x14ac:dyDescent="0.2">
      <c r="A69" s="146" t="s">
        <v>864</v>
      </c>
      <c r="B69" s="1026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0"/>
      <c r="AI69" s="162"/>
      <c r="AJ69" s="160">
        <f>+-AG69+AI69</f>
        <v>0</v>
      </c>
      <c r="AK69" s="162"/>
      <c r="AL69" s="167">
        <f>+F69-AE69+AF69+AJ69</f>
        <v>0</v>
      </c>
    </row>
    <row r="70" spans="1:38" s="180" customFormat="1" ht="20.25" customHeight="1" outlineLevel="1" x14ac:dyDescent="0.25">
      <c r="A70" s="622"/>
      <c r="B70" s="641" t="s">
        <v>629</v>
      </c>
      <c r="C70" s="641" t="s">
        <v>629</v>
      </c>
      <c r="D70" s="642" t="s">
        <v>417</v>
      </c>
      <c r="E70" s="643" t="s">
        <v>630</v>
      </c>
      <c r="F70" s="644">
        <f t="shared" ref="F70:K70" si="28">+F71+F79+F82+F92+F101+F105+F108+F114+F118+F120+F123+F128+F129+F133</f>
        <v>14031050000</v>
      </c>
      <c r="G70" s="644">
        <f t="shared" si="28"/>
        <v>245000000</v>
      </c>
      <c r="H70" s="644">
        <f t="shared" si="28"/>
        <v>245000000</v>
      </c>
      <c r="I70" s="644">
        <f t="shared" si="28"/>
        <v>340000000</v>
      </c>
      <c r="J70" s="647">
        <f t="shared" si="28"/>
        <v>340000000</v>
      </c>
      <c r="K70" s="646">
        <f t="shared" si="28"/>
        <v>22295692</v>
      </c>
      <c r="L70" s="647">
        <f>+L71+L79+L82+L92+L101+L105+L108+L114+L118+L120+L123+L128+L129+L133</f>
        <v>2782295692</v>
      </c>
      <c r="M70" s="646">
        <f t="shared" ref="M70:AL70" si="29">+M71+M79+M82+M92+M101+M105+M108+M114+M118+M120+M123+M128+M129+M133</f>
        <v>95000000</v>
      </c>
      <c r="N70" s="647">
        <f t="shared" si="29"/>
        <v>95000000</v>
      </c>
      <c r="O70" s="646">
        <f t="shared" si="29"/>
        <v>272000000</v>
      </c>
      <c r="P70" s="644">
        <f t="shared" si="29"/>
        <v>236000000</v>
      </c>
      <c r="Q70" s="647">
        <f t="shared" si="29"/>
        <v>71000000</v>
      </c>
      <c r="R70" s="646">
        <f t="shared" si="29"/>
        <v>71000000</v>
      </c>
      <c r="S70" s="644">
        <f t="shared" si="29"/>
        <v>293000000</v>
      </c>
      <c r="T70" s="644">
        <f t="shared" si="29"/>
        <v>293000000</v>
      </c>
      <c r="U70" s="644">
        <f t="shared" si="29"/>
        <v>397278553</v>
      </c>
      <c r="V70" s="644">
        <f t="shared" si="29"/>
        <v>397278553</v>
      </c>
      <c r="W70" s="644">
        <f t="shared" si="29"/>
        <v>0</v>
      </c>
      <c r="X70" s="644">
        <f t="shared" si="29"/>
        <v>0</v>
      </c>
      <c r="Y70" s="644">
        <f t="shared" si="29"/>
        <v>89900000</v>
      </c>
      <c r="Z70" s="644">
        <f t="shared" si="29"/>
        <v>89900000</v>
      </c>
      <c r="AA70" s="644">
        <f t="shared" si="29"/>
        <v>625427314</v>
      </c>
      <c r="AB70" s="644">
        <f t="shared" si="29"/>
        <v>625427314</v>
      </c>
      <c r="AC70" s="644">
        <f>+AC71+AC79+AC82+AC92+AC101+AC105+AC108+AC114+AC118+AC120+AC123+AC128+AC129+AC133</f>
        <v>695864607</v>
      </c>
      <c r="AD70" s="647">
        <f t="shared" si="29"/>
        <v>695864607</v>
      </c>
      <c r="AE70" s="646">
        <f t="shared" si="29"/>
        <v>3146766166</v>
      </c>
      <c r="AF70" s="644">
        <f t="shared" si="29"/>
        <v>5870766166</v>
      </c>
      <c r="AG70" s="644">
        <f>+AG71+AG79+AG82+AG92+AG101+AG105+AG108+AG114+AG118+AG120+AG123+AG128+AG129</f>
        <v>2701552500</v>
      </c>
      <c r="AH70" s="646"/>
      <c r="AI70" s="647">
        <f>+AI71+AI79+AI82+AI92+AI101+AI105+AI108+AI114+AI118+AI120+AI123+AI128+AI129+AI133</f>
        <v>800000000</v>
      </c>
      <c r="AJ70" s="646">
        <f>+AJ71+AJ79+AJ82+AJ92+AJ101+AJ105+AJ108+AJ114+AJ118+AJ120+AJ123+AJ128+AJ129+AJ133</f>
        <v>-1901552500</v>
      </c>
      <c r="AK70" s="647">
        <f>+AK71+AK79+AK82+AK92+AK101+AK105+AK108+AK114+AK118+AK120+AK123+AK128+AK129+AK133</f>
        <v>0</v>
      </c>
      <c r="AL70" s="646">
        <f t="shared" si="29"/>
        <v>14853497500</v>
      </c>
    </row>
    <row r="71" spans="1:38" s="180" customFormat="1" ht="20.25" customHeight="1" outlineLevel="1" collapsed="1" x14ac:dyDescent="0.25">
      <c r="A71" s="466"/>
      <c r="B71" s="1027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AL71" si="30">+SUM(G72:G78)</f>
        <v>0</v>
      </c>
      <c r="H71" s="471">
        <f t="shared" si="30"/>
        <v>0</v>
      </c>
      <c r="I71" s="650">
        <f t="shared" si="30"/>
        <v>0</v>
      </c>
      <c r="J71" s="472">
        <f t="shared" si="30"/>
        <v>0</v>
      </c>
      <c r="K71" s="471">
        <f t="shared" si="30"/>
        <v>0</v>
      </c>
      <c r="L71" s="651">
        <f t="shared" si="30"/>
        <v>730000000</v>
      </c>
      <c r="M71" s="471">
        <f t="shared" si="30"/>
        <v>80000000</v>
      </c>
      <c r="N71" s="651">
        <f t="shared" si="30"/>
        <v>0</v>
      </c>
      <c r="O71" s="471">
        <f t="shared" si="30"/>
        <v>272000000</v>
      </c>
      <c r="P71" s="650">
        <f t="shared" si="30"/>
        <v>1000000</v>
      </c>
      <c r="Q71" s="651">
        <f t="shared" si="30"/>
        <v>0</v>
      </c>
      <c r="R71" s="471">
        <f t="shared" si="30"/>
        <v>0</v>
      </c>
      <c r="S71" s="650">
        <f t="shared" si="30"/>
        <v>115500000</v>
      </c>
      <c r="T71" s="471">
        <f t="shared" si="30"/>
        <v>110000000</v>
      </c>
      <c r="U71" s="471">
        <f t="shared" si="30"/>
        <v>0</v>
      </c>
      <c r="V71" s="471">
        <f t="shared" si="30"/>
        <v>14219443</v>
      </c>
      <c r="W71" s="471">
        <f t="shared" si="30"/>
        <v>0</v>
      </c>
      <c r="X71" s="471">
        <f t="shared" si="30"/>
        <v>0</v>
      </c>
      <c r="Y71" s="471">
        <f t="shared" si="30"/>
        <v>0</v>
      </c>
      <c r="Z71" s="471">
        <f t="shared" si="30"/>
        <v>0</v>
      </c>
      <c r="AA71" s="471">
        <f t="shared" si="30"/>
        <v>13874332</v>
      </c>
      <c r="AB71" s="471">
        <f t="shared" si="30"/>
        <v>417500000</v>
      </c>
      <c r="AC71" s="471">
        <f t="shared" si="30"/>
        <v>38808062</v>
      </c>
      <c r="AD71" s="472">
        <f t="shared" si="30"/>
        <v>463792293</v>
      </c>
      <c r="AE71" s="471">
        <f t="shared" si="30"/>
        <v>520182394</v>
      </c>
      <c r="AF71" s="471">
        <f t="shared" si="30"/>
        <v>1736511736</v>
      </c>
      <c r="AG71" s="650">
        <f t="shared" si="30"/>
        <v>899000000</v>
      </c>
      <c r="AH71" s="471"/>
      <c r="AI71" s="651">
        <f>+SUM(AI72:AI78)</f>
        <v>300000000</v>
      </c>
      <c r="AJ71" s="471">
        <f>+SUM(AJ72:AJ78)</f>
        <v>-599000000</v>
      </c>
      <c r="AK71" s="651">
        <f>+SUM(AK72:AK78)</f>
        <v>0</v>
      </c>
      <c r="AL71" s="471">
        <f t="shared" si="30"/>
        <v>1639329342</v>
      </c>
    </row>
    <row r="72" spans="1:38" s="157" customFormat="1" ht="18" hidden="1" customHeight="1" outlineLevel="2" x14ac:dyDescent="0.2">
      <c r="A72" s="146" t="s">
        <v>865</v>
      </c>
      <c r="B72" s="1026" t="str">
        <f t="shared" ref="B72:B78" si="31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>
        <v>20000000</v>
      </c>
      <c r="AC72" s="171">
        <f>21790072+7589077</f>
        <v>29379149</v>
      </c>
      <c r="AD72" s="155"/>
      <c r="AE72" s="151">
        <f t="shared" ref="AE72:AF78" si="32">+G72+I72+K72+M72+O72+Q72+S72+U72+W72+Y72+AA72+AC72</f>
        <v>29379149</v>
      </c>
      <c r="AF72" s="151">
        <f t="shared" si="32"/>
        <v>20000000</v>
      </c>
      <c r="AG72" s="154"/>
      <c r="AH72" s="151"/>
      <c r="AI72" s="153"/>
      <c r="AJ72" s="160">
        <f t="shared" ref="AJ72:AJ78" si="33">+-AG72+AI72</f>
        <v>0</v>
      </c>
      <c r="AK72" s="153"/>
      <c r="AL72" s="160">
        <f t="shared" ref="AL72:AL78" si="34">+F72-AE72+AF72+AJ72</f>
        <v>620851</v>
      </c>
    </row>
    <row r="73" spans="1:38" s="146" customFormat="1" ht="18" hidden="1" customHeight="1" outlineLevel="2" x14ac:dyDescent="0.2">
      <c r="A73" s="146" t="s">
        <v>866</v>
      </c>
      <c r="B73" s="1026" t="str">
        <f t="shared" si="31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>
        <v>3000000</v>
      </c>
      <c r="AB73" s="170"/>
      <c r="AC73" s="170">
        <v>1000000</v>
      </c>
      <c r="AD73" s="165"/>
      <c r="AE73" s="160">
        <f t="shared" si="32"/>
        <v>9500000</v>
      </c>
      <c r="AF73" s="160">
        <f t="shared" si="32"/>
        <v>0</v>
      </c>
      <c r="AG73" s="163"/>
      <c r="AH73" s="160"/>
      <c r="AI73" s="162"/>
      <c r="AJ73" s="160">
        <f t="shared" si="33"/>
        <v>0</v>
      </c>
      <c r="AK73" s="162"/>
      <c r="AL73" s="167">
        <f t="shared" si="34"/>
        <v>500000</v>
      </c>
    </row>
    <row r="74" spans="1:38" s="146" customFormat="1" ht="18" hidden="1" customHeight="1" outlineLevel="2" x14ac:dyDescent="0.2">
      <c r="A74" s="146" t="s">
        <v>867</v>
      </c>
      <c r="B74" s="1026" t="str">
        <f t="shared" si="31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>
        <v>3874332</v>
      </c>
      <c r="AB74" s="170"/>
      <c r="AC74" s="170">
        <v>617134</v>
      </c>
      <c r="AD74" s="165"/>
      <c r="AE74" s="160">
        <f t="shared" si="32"/>
        <v>4491466</v>
      </c>
      <c r="AF74" s="160">
        <f t="shared" si="32"/>
        <v>111000000</v>
      </c>
      <c r="AG74" s="163">
        <v>299500000</v>
      </c>
      <c r="AH74" s="160"/>
      <c r="AI74" s="162">
        <v>300000000</v>
      </c>
      <c r="AJ74" s="160">
        <f t="shared" si="33"/>
        <v>500000</v>
      </c>
      <c r="AK74" s="162"/>
      <c r="AL74" s="167">
        <f t="shared" si="34"/>
        <v>407008534</v>
      </c>
    </row>
    <row r="75" spans="1:38" s="146" customFormat="1" ht="18" hidden="1" customHeight="1" outlineLevel="2" x14ac:dyDescent="0.2">
      <c r="A75" s="146" t="s">
        <v>868</v>
      </c>
      <c r="B75" s="1026" t="str">
        <f t="shared" si="31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>
        <v>397500000</v>
      </c>
      <c r="AC75" s="170">
        <v>6000000</v>
      </c>
      <c r="AD75" s="165">
        <v>463792293</v>
      </c>
      <c r="AE75" s="160">
        <f t="shared" si="32"/>
        <v>6000000</v>
      </c>
      <c r="AF75" s="160">
        <f t="shared" si="32"/>
        <v>875511736</v>
      </c>
      <c r="AG75" s="163"/>
      <c r="AH75" s="160"/>
      <c r="AI75" s="162"/>
      <c r="AJ75" s="160">
        <f t="shared" si="33"/>
        <v>0</v>
      </c>
      <c r="AK75" s="162"/>
      <c r="AL75" s="167">
        <f t="shared" si="34"/>
        <v>969511736</v>
      </c>
    </row>
    <row r="76" spans="1:38" s="146" customFormat="1" ht="18" hidden="1" customHeight="1" outlineLevel="2" x14ac:dyDescent="0.2">
      <c r="A76" s="146" t="s">
        <v>869</v>
      </c>
      <c r="B76" s="1026" t="str">
        <f t="shared" si="31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>
        <v>500000</v>
      </c>
      <c r="AD76" s="165"/>
      <c r="AE76" s="160">
        <f t="shared" si="32"/>
        <v>500000</v>
      </c>
      <c r="AF76" s="160">
        <f t="shared" si="32"/>
        <v>0</v>
      </c>
      <c r="AG76" s="163"/>
      <c r="AH76" s="160"/>
      <c r="AI76" s="162"/>
      <c r="AJ76" s="160">
        <f t="shared" si="33"/>
        <v>0</v>
      </c>
      <c r="AK76" s="162"/>
      <c r="AL76" s="167">
        <f t="shared" si="34"/>
        <v>500000</v>
      </c>
    </row>
    <row r="77" spans="1:38" s="146" customFormat="1" ht="18" hidden="1" customHeight="1" outlineLevel="2" x14ac:dyDescent="0.2">
      <c r="A77" s="146" t="s">
        <v>870</v>
      </c>
      <c r="B77" s="1026" t="str">
        <f t="shared" si="31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32"/>
        <v>1000000</v>
      </c>
      <c r="AF77" s="160">
        <f t="shared" si="32"/>
        <v>0</v>
      </c>
      <c r="AG77" s="163"/>
      <c r="AH77" s="160"/>
      <c r="AI77" s="162"/>
      <c r="AJ77" s="160">
        <f t="shared" si="33"/>
        <v>0</v>
      </c>
      <c r="AK77" s="162"/>
      <c r="AL77" s="167">
        <f t="shared" si="34"/>
        <v>0</v>
      </c>
    </row>
    <row r="78" spans="1:38" s="146" customFormat="1" ht="18" hidden="1" customHeight="1" outlineLevel="2" x14ac:dyDescent="0.2">
      <c r="A78" s="146" t="s">
        <v>871</v>
      </c>
      <c r="B78" s="1026" t="str">
        <f t="shared" si="31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>
        <v>7000000</v>
      </c>
      <c r="AB78" s="170"/>
      <c r="AC78" s="170">
        <v>1311779</v>
      </c>
      <c r="AD78" s="165"/>
      <c r="AE78" s="160">
        <f t="shared" si="32"/>
        <v>469311779</v>
      </c>
      <c r="AF78" s="160">
        <f t="shared" si="32"/>
        <v>730000000</v>
      </c>
      <c r="AG78" s="163">
        <v>599500000</v>
      </c>
      <c r="AH78" s="160"/>
      <c r="AI78" s="162"/>
      <c r="AJ78" s="160">
        <f t="shared" si="33"/>
        <v>-599500000</v>
      </c>
      <c r="AK78" s="162"/>
      <c r="AL78" s="167">
        <f t="shared" si="34"/>
        <v>261188221</v>
      </c>
    </row>
    <row r="79" spans="1:38" s="180" customFormat="1" ht="20.25" customHeight="1" outlineLevel="1" collapsed="1" x14ac:dyDescent="0.25">
      <c r="A79" s="466"/>
      <c r="B79" s="1027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AL79" si="35">+SUM(G80:G81)</f>
        <v>0</v>
      </c>
      <c r="H79" s="471">
        <f t="shared" si="35"/>
        <v>0</v>
      </c>
      <c r="I79" s="650">
        <f t="shared" si="35"/>
        <v>0</v>
      </c>
      <c r="J79" s="472">
        <f t="shared" si="35"/>
        <v>0</v>
      </c>
      <c r="K79" s="471">
        <f t="shared" si="35"/>
        <v>0</v>
      </c>
      <c r="L79" s="651">
        <f t="shared" si="35"/>
        <v>0</v>
      </c>
      <c r="M79" s="471">
        <f t="shared" si="35"/>
        <v>0</v>
      </c>
      <c r="N79" s="651">
        <f t="shared" si="35"/>
        <v>0</v>
      </c>
      <c r="O79" s="471">
        <f t="shared" si="35"/>
        <v>0</v>
      </c>
      <c r="P79" s="650">
        <f t="shared" si="35"/>
        <v>0</v>
      </c>
      <c r="Q79" s="651">
        <f t="shared" si="35"/>
        <v>0</v>
      </c>
      <c r="R79" s="471">
        <f t="shared" si="35"/>
        <v>0</v>
      </c>
      <c r="S79" s="650">
        <f t="shared" si="35"/>
        <v>0</v>
      </c>
      <c r="T79" s="471">
        <f t="shared" si="35"/>
        <v>0</v>
      </c>
      <c r="U79" s="471">
        <f t="shared" si="35"/>
        <v>8219443</v>
      </c>
      <c r="V79" s="471">
        <f t="shared" si="35"/>
        <v>0</v>
      </c>
      <c r="W79" s="471">
        <f t="shared" si="35"/>
        <v>0</v>
      </c>
      <c r="X79" s="471">
        <f t="shared" si="35"/>
        <v>0</v>
      </c>
      <c r="Y79" s="471">
        <f t="shared" si="35"/>
        <v>0</v>
      </c>
      <c r="Z79" s="471">
        <f t="shared" si="35"/>
        <v>0</v>
      </c>
      <c r="AA79" s="471">
        <f t="shared" si="35"/>
        <v>16370120</v>
      </c>
      <c r="AB79" s="471">
        <f t="shared" si="35"/>
        <v>25526867</v>
      </c>
      <c r="AC79" s="471">
        <f t="shared" si="35"/>
        <v>16244712</v>
      </c>
      <c r="AD79" s="472">
        <f t="shared" si="35"/>
        <v>0</v>
      </c>
      <c r="AE79" s="471">
        <f t="shared" si="35"/>
        <v>40834275</v>
      </c>
      <c r="AF79" s="471">
        <f t="shared" si="35"/>
        <v>25526867</v>
      </c>
      <c r="AG79" s="650">
        <f t="shared" si="35"/>
        <v>0</v>
      </c>
      <c r="AH79" s="471"/>
      <c r="AI79" s="651">
        <f>+SUM(AI80:AI81)</f>
        <v>0</v>
      </c>
      <c r="AJ79" s="471">
        <f>+SUM(AJ80:AJ81)</f>
        <v>0</v>
      </c>
      <c r="AK79" s="651">
        <f>+SUM(AK80:AK81)</f>
        <v>0</v>
      </c>
      <c r="AL79" s="471">
        <f t="shared" si="35"/>
        <v>24692592</v>
      </c>
    </row>
    <row r="80" spans="1:38" s="146" customFormat="1" ht="18" hidden="1" customHeight="1" outlineLevel="2" x14ac:dyDescent="0.2">
      <c r="A80" s="146" t="s">
        <v>872</v>
      </c>
      <c r="B80" s="1026" t="str">
        <f>+C80&amp;D80</f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>
        <v>5000000</v>
      </c>
      <c r="AB80" s="170"/>
      <c r="AC80" s="170">
        <v>5116393</v>
      </c>
      <c r="AD80" s="165"/>
      <c r="AE80" s="160">
        <f>+G80+I80+K80+M80+O80+Q80+S80+U80+W80+Y80+AA80+AC80</f>
        <v>13335836</v>
      </c>
      <c r="AF80" s="160">
        <f>+H80+J80+L80+N80+P80+R80+T80+V80+X80+Z80+AB80+AD80</f>
        <v>0</v>
      </c>
      <c r="AG80" s="163"/>
      <c r="AH80" s="160"/>
      <c r="AI80" s="162"/>
      <c r="AJ80" s="160">
        <f>+-AG80+AI80</f>
        <v>0</v>
      </c>
      <c r="AK80" s="162"/>
      <c r="AL80" s="167">
        <f>+F80-AE80+AF80+AJ80</f>
        <v>6664164</v>
      </c>
    </row>
    <row r="81" spans="1:38" s="146" customFormat="1" ht="18" hidden="1" customHeight="1" outlineLevel="2" x14ac:dyDescent="0.2">
      <c r="A81" s="146" t="s">
        <v>873</v>
      </c>
      <c r="B81" s="1026" t="str">
        <f>+C81&amp;D81</f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>
        <v>11370120</v>
      </c>
      <c r="AB81" s="170">
        <v>25526867</v>
      </c>
      <c r="AC81" s="170">
        <v>11128319</v>
      </c>
      <c r="AD81" s="165"/>
      <c r="AE81" s="160">
        <f>+G81+I81+K81+M81+O81+Q81+S81+U81+W81+Y81+AA81+AC81</f>
        <v>27498439</v>
      </c>
      <c r="AF81" s="160">
        <f>+H81+J81+L81+N81+P81+R81+T81+V81+X81+Z81+AB81+AD81</f>
        <v>25526867</v>
      </c>
      <c r="AG81" s="163"/>
      <c r="AH81" s="160"/>
      <c r="AI81" s="162"/>
      <c r="AJ81" s="160">
        <f>+-AG81+AI81</f>
        <v>0</v>
      </c>
      <c r="AK81" s="162"/>
      <c r="AL81" s="167">
        <f>+F81-AE81+AF81+AJ81</f>
        <v>18028428</v>
      </c>
    </row>
    <row r="82" spans="1:38" s="180" customFormat="1" ht="20.25" customHeight="1" outlineLevel="1" collapsed="1" x14ac:dyDescent="0.25">
      <c r="A82" s="466"/>
      <c r="B82" s="1027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AL82" si="36">+SUM(G83:G91)</f>
        <v>45000000</v>
      </c>
      <c r="H82" s="471">
        <f t="shared" si="36"/>
        <v>0</v>
      </c>
      <c r="I82" s="650">
        <f t="shared" si="36"/>
        <v>300000000</v>
      </c>
      <c r="J82" s="472">
        <f t="shared" si="36"/>
        <v>0</v>
      </c>
      <c r="K82" s="471">
        <f t="shared" si="36"/>
        <v>0</v>
      </c>
      <c r="L82" s="651">
        <f>+SUM(L83:L91)</f>
        <v>262188494</v>
      </c>
      <c r="M82" s="471">
        <f t="shared" si="36"/>
        <v>0</v>
      </c>
      <c r="N82" s="651">
        <f t="shared" si="36"/>
        <v>0</v>
      </c>
      <c r="O82" s="471">
        <f t="shared" si="36"/>
        <v>0</v>
      </c>
      <c r="P82" s="650">
        <f t="shared" si="36"/>
        <v>235000000</v>
      </c>
      <c r="Q82" s="651">
        <f t="shared" si="36"/>
        <v>0</v>
      </c>
      <c r="R82" s="471">
        <f t="shared" si="36"/>
        <v>0</v>
      </c>
      <c r="S82" s="650">
        <f t="shared" si="36"/>
        <v>49500000</v>
      </c>
      <c r="T82" s="471">
        <f t="shared" si="36"/>
        <v>0</v>
      </c>
      <c r="U82" s="471">
        <f t="shared" si="36"/>
        <v>0</v>
      </c>
      <c r="V82" s="471">
        <f t="shared" si="36"/>
        <v>0</v>
      </c>
      <c r="W82" s="471">
        <f t="shared" si="36"/>
        <v>0</v>
      </c>
      <c r="X82" s="471">
        <f t="shared" si="36"/>
        <v>0</v>
      </c>
      <c r="Y82" s="471">
        <f t="shared" si="36"/>
        <v>0</v>
      </c>
      <c r="Z82" s="471">
        <f t="shared" si="36"/>
        <v>0</v>
      </c>
      <c r="AA82" s="471">
        <f t="shared" si="36"/>
        <v>31951079</v>
      </c>
      <c r="AB82" s="471">
        <f t="shared" si="36"/>
        <v>0</v>
      </c>
      <c r="AC82" s="471">
        <f t="shared" si="36"/>
        <v>19609816</v>
      </c>
      <c r="AD82" s="472">
        <f t="shared" si="36"/>
        <v>0</v>
      </c>
      <c r="AE82" s="471">
        <f t="shared" si="36"/>
        <v>446060895</v>
      </c>
      <c r="AF82" s="471">
        <f t="shared" si="36"/>
        <v>497188494</v>
      </c>
      <c r="AG82" s="650">
        <f>+SUM(AG83:AG91)</f>
        <v>365188494</v>
      </c>
      <c r="AH82" s="471"/>
      <c r="AI82" s="651">
        <f>+SUM(AI83:AI91)</f>
        <v>0</v>
      </c>
      <c r="AJ82" s="471">
        <f>+SUM(AJ83:AJ91)</f>
        <v>-365188494</v>
      </c>
      <c r="AK82" s="651">
        <f>+SUM(AK83:AK91)</f>
        <v>0</v>
      </c>
      <c r="AL82" s="471">
        <f t="shared" si="36"/>
        <v>1099999525</v>
      </c>
    </row>
    <row r="83" spans="1:38" s="157" customFormat="1" ht="18" hidden="1" customHeight="1" outlineLevel="2" x14ac:dyDescent="0.2">
      <c r="A83" s="146" t="s">
        <v>874</v>
      </c>
      <c r="B83" s="1026" t="str">
        <f>+C83&amp;D83</f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>
        <v>3008380</v>
      </c>
      <c r="AD83" s="155"/>
      <c r="AE83" s="160">
        <f t="shared" ref="AE83:AF91" si="37">+G83+I83+K83+M83+O83+Q83+S83+U83+W83+Y83+AA83+AC83</f>
        <v>3008380</v>
      </c>
      <c r="AF83" s="160">
        <f t="shared" si="37"/>
        <v>0</v>
      </c>
      <c r="AG83" s="154"/>
      <c r="AH83" s="151"/>
      <c r="AI83" s="262"/>
      <c r="AJ83" s="160">
        <f t="shared" ref="AJ83:AJ91" si="38">+-AG83+AI83</f>
        <v>0</v>
      </c>
      <c r="AK83" s="262"/>
      <c r="AL83" s="167">
        <f t="shared" ref="AL83:AL91" si="39">+F83-AE83+AF83+AJ83</f>
        <v>396991620</v>
      </c>
    </row>
    <row r="84" spans="1:38" s="146" customFormat="1" ht="18" hidden="1" customHeight="1" outlineLevel="2" x14ac:dyDescent="0.2">
      <c r="A84" s="146" t="s">
        <v>875</v>
      </c>
      <c r="B84" s="1026" t="str">
        <f t="shared" ref="B84:B127" si="40">+C84&amp;D84</f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>
        <v>517000</v>
      </c>
      <c r="AD84" s="165"/>
      <c r="AE84" s="160">
        <f t="shared" si="37"/>
        <v>40517000</v>
      </c>
      <c r="AF84" s="160">
        <f t="shared" si="37"/>
        <v>0</v>
      </c>
      <c r="AG84" s="163"/>
      <c r="AH84" s="160"/>
      <c r="AI84" s="162"/>
      <c r="AJ84" s="160">
        <f t="shared" si="38"/>
        <v>0</v>
      </c>
      <c r="AK84" s="162"/>
      <c r="AL84" s="167">
        <f t="shared" si="39"/>
        <v>9483000</v>
      </c>
    </row>
    <row r="85" spans="1:38" s="157" customFormat="1" ht="18" hidden="1" customHeight="1" outlineLevel="2" x14ac:dyDescent="0.2">
      <c r="A85" s="146" t="s">
        <v>876</v>
      </c>
      <c r="B85" s="1026" t="str">
        <f>+C85&amp;D85</f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>
        <v>2957608</v>
      </c>
      <c r="AD85" s="155"/>
      <c r="AE85" s="160">
        <f t="shared" si="37"/>
        <v>17957608</v>
      </c>
      <c r="AF85" s="160">
        <f t="shared" si="37"/>
        <v>25000000</v>
      </c>
      <c r="AG85" s="154"/>
      <c r="AH85" s="151"/>
      <c r="AI85" s="153"/>
      <c r="AJ85" s="160">
        <f t="shared" si="38"/>
        <v>0</v>
      </c>
      <c r="AK85" s="153"/>
      <c r="AL85" s="160">
        <f t="shared" si="39"/>
        <v>27042392</v>
      </c>
    </row>
    <row r="86" spans="1:38" s="157" customFormat="1" ht="18" hidden="1" customHeight="1" outlineLevel="2" x14ac:dyDescent="0.2">
      <c r="A86" s="146" t="s">
        <v>877</v>
      </c>
      <c r="B86" s="833" t="str">
        <f t="shared" si="40"/>
        <v>A-2-0-4-4-1510</v>
      </c>
      <c r="C86" s="185" t="s">
        <v>512</v>
      </c>
      <c r="D86" s="175" t="s">
        <v>417</v>
      </c>
      <c r="E86" s="248" t="s">
        <v>406</v>
      </c>
      <c r="F86" s="163">
        <v>800000000</v>
      </c>
      <c r="G86" s="161">
        <v>15000000</v>
      </c>
      <c r="H86" s="151"/>
      <c r="I86" s="183">
        <v>300000000</v>
      </c>
      <c r="J86" s="155"/>
      <c r="K86" s="151"/>
      <c r="L86" s="162">
        <v>246188494</v>
      </c>
      <c r="M86" s="151"/>
      <c r="N86" s="153"/>
      <c r="O86" s="151"/>
      <c r="P86" s="163">
        <f>200000000+10000000</f>
        <v>210000000</v>
      </c>
      <c r="Q86" s="153"/>
      <c r="R86" s="151"/>
      <c r="S86" s="183">
        <v>12000000</v>
      </c>
      <c r="T86" s="171"/>
      <c r="U86" s="171"/>
      <c r="V86" s="171"/>
      <c r="W86" s="171"/>
      <c r="X86" s="171"/>
      <c r="Y86" s="171"/>
      <c r="Z86" s="171"/>
      <c r="AA86" s="171">
        <f>10000000+3000000</f>
        <v>13000000</v>
      </c>
      <c r="AB86" s="171"/>
      <c r="AC86" s="171">
        <v>1361534</v>
      </c>
      <c r="AD86" s="155"/>
      <c r="AE86" s="160">
        <f t="shared" si="37"/>
        <v>341361534</v>
      </c>
      <c r="AF86" s="160">
        <f t="shared" si="37"/>
        <v>456188494</v>
      </c>
      <c r="AG86" s="163">
        <v>365188494</v>
      </c>
      <c r="AH86" s="160"/>
      <c r="AI86" s="153"/>
      <c r="AJ86" s="160">
        <f t="shared" si="38"/>
        <v>-365188494</v>
      </c>
      <c r="AK86" s="153"/>
      <c r="AL86" s="160">
        <f t="shared" si="39"/>
        <v>549638466</v>
      </c>
    </row>
    <row r="87" spans="1:38" s="146" customFormat="1" ht="18" hidden="1" customHeight="1" outlineLevel="2" x14ac:dyDescent="0.2">
      <c r="A87" s="146" t="s">
        <v>878</v>
      </c>
      <c r="B87" s="1026" t="str">
        <f t="shared" si="40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>
        <v>3000000</v>
      </c>
      <c r="AB87" s="170"/>
      <c r="AC87" s="170">
        <v>1293342</v>
      </c>
      <c r="AD87" s="165"/>
      <c r="AE87" s="160">
        <f t="shared" si="37"/>
        <v>6793342</v>
      </c>
      <c r="AF87" s="160">
        <f t="shared" si="37"/>
        <v>0</v>
      </c>
      <c r="AG87" s="163"/>
      <c r="AH87" s="160"/>
      <c r="AI87" s="263"/>
      <c r="AJ87" s="160">
        <f t="shared" si="38"/>
        <v>0</v>
      </c>
      <c r="AK87" s="263"/>
      <c r="AL87" s="167">
        <f t="shared" si="39"/>
        <v>43206658</v>
      </c>
    </row>
    <row r="88" spans="1:38" s="157" customFormat="1" ht="18" hidden="1" customHeight="1" outlineLevel="2" x14ac:dyDescent="0.2">
      <c r="A88" s="146" t="s">
        <v>879</v>
      </c>
      <c r="B88" s="1026" t="str">
        <f t="shared" si="40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>
        <v>4000000</v>
      </c>
      <c r="AB88" s="171"/>
      <c r="AC88" s="171">
        <v>698521</v>
      </c>
      <c r="AD88" s="155"/>
      <c r="AE88" s="151">
        <f t="shared" si="37"/>
        <v>4698521</v>
      </c>
      <c r="AF88" s="151">
        <f t="shared" si="37"/>
        <v>0</v>
      </c>
      <c r="AG88" s="154"/>
      <c r="AH88" s="151"/>
      <c r="AI88" s="153"/>
      <c r="AJ88" s="160">
        <f t="shared" si="38"/>
        <v>0</v>
      </c>
      <c r="AK88" s="153"/>
      <c r="AL88" s="160">
        <f t="shared" si="39"/>
        <v>45301479</v>
      </c>
    </row>
    <row r="89" spans="1:38" s="146" customFormat="1" ht="18" hidden="1" customHeight="1" outlineLevel="2" x14ac:dyDescent="0.2">
      <c r="A89" s="146" t="s">
        <v>880</v>
      </c>
      <c r="B89" s="1026" t="str">
        <f t="shared" si="40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>
        <v>1959924</v>
      </c>
      <c r="AD89" s="165"/>
      <c r="AE89" s="160">
        <f t="shared" si="37"/>
        <v>11959924</v>
      </c>
      <c r="AF89" s="160">
        <f t="shared" si="37"/>
        <v>16000000</v>
      </c>
      <c r="AG89" s="163"/>
      <c r="AH89" s="160"/>
      <c r="AI89" s="162"/>
      <c r="AJ89" s="160">
        <f t="shared" si="38"/>
        <v>0</v>
      </c>
      <c r="AK89" s="162"/>
      <c r="AL89" s="167">
        <f t="shared" si="39"/>
        <v>5040076</v>
      </c>
    </row>
    <row r="90" spans="1:38" s="146" customFormat="1" ht="18" hidden="1" customHeight="1" outlineLevel="2" x14ac:dyDescent="0.2">
      <c r="A90" s="146" t="s">
        <v>881</v>
      </c>
      <c r="B90" s="1026" t="str">
        <f t="shared" si="40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>
        <v>700000</v>
      </c>
      <c r="AD90" s="165"/>
      <c r="AE90" s="160">
        <f t="shared" si="37"/>
        <v>700000</v>
      </c>
      <c r="AF90" s="160">
        <f t="shared" si="37"/>
        <v>0</v>
      </c>
      <c r="AG90" s="163"/>
      <c r="AH90" s="160"/>
      <c r="AI90" s="162"/>
      <c r="AJ90" s="160">
        <f t="shared" si="38"/>
        <v>0</v>
      </c>
      <c r="AK90" s="162"/>
      <c r="AL90" s="167">
        <f t="shared" si="39"/>
        <v>300000</v>
      </c>
    </row>
    <row r="91" spans="1:38" s="157" customFormat="1" ht="18" hidden="1" customHeight="1" outlineLevel="2" x14ac:dyDescent="0.2">
      <c r="A91" s="146" t="s">
        <v>882</v>
      </c>
      <c r="B91" s="1026" t="str">
        <f t="shared" si="40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>
        <v>11951079</v>
      </c>
      <c r="AB91" s="171"/>
      <c r="AC91" s="171">
        <v>7113507</v>
      </c>
      <c r="AD91" s="155"/>
      <c r="AE91" s="151">
        <f t="shared" si="37"/>
        <v>19064586</v>
      </c>
      <c r="AF91" s="151">
        <f t="shared" si="37"/>
        <v>0</v>
      </c>
      <c r="AG91" s="154"/>
      <c r="AH91" s="151"/>
      <c r="AI91" s="153"/>
      <c r="AJ91" s="160">
        <f t="shared" si="38"/>
        <v>0</v>
      </c>
      <c r="AK91" s="153"/>
      <c r="AL91" s="160">
        <f t="shared" si="39"/>
        <v>22995834</v>
      </c>
    </row>
    <row r="92" spans="1:38" s="180" customFormat="1" ht="20.25" customHeight="1" outlineLevel="1" collapsed="1" x14ac:dyDescent="0.25">
      <c r="A92" s="466"/>
      <c r="B92" s="1050"/>
      <c r="C92" s="468" t="s">
        <v>639</v>
      </c>
      <c r="D92" s="469" t="s">
        <v>417</v>
      </c>
      <c r="E92" s="470" t="s">
        <v>640</v>
      </c>
      <c r="F92" s="650">
        <f>+SUM(F93:F100)</f>
        <v>5384236176</v>
      </c>
      <c r="G92" s="472">
        <f t="shared" ref="G92:AL92" si="41">+SUM(G93:G100)</f>
        <v>155000000</v>
      </c>
      <c r="H92" s="471">
        <f t="shared" si="41"/>
        <v>180000000</v>
      </c>
      <c r="I92" s="650">
        <f t="shared" si="41"/>
        <v>0</v>
      </c>
      <c r="J92" s="472">
        <f t="shared" si="41"/>
        <v>300000000</v>
      </c>
      <c r="K92" s="471">
        <f t="shared" si="41"/>
        <v>18000000</v>
      </c>
      <c r="L92" s="651">
        <f t="shared" si="41"/>
        <v>470811506</v>
      </c>
      <c r="M92" s="471">
        <f t="shared" si="41"/>
        <v>0</v>
      </c>
      <c r="N92" s="651">
        <f t="shared" si="41"/>
        <v>0</v>
      </c>
      <c r="O92" s="471">
        <f t="shared" si="41"/>
        <v>0</v>
      </c>
      <c r="P92" s="650">
        <f t="shared" si="41"/>
        <v>0</v>
      </c>
      <c r="Q92" s="651">
        <f t="shared" si="41"/>
        <v>0</v>
      </c>
      <c r="R92" s="471">
        <f t="shared" si="41"/>
        <v>51000000</v>
      </c>
      <c r="S92" s="650">
        <f t="shared" si="41"/>
        <v>53000000</v>
      </c>
      <c r="T92" s="471">
        <f t="shared" si="41"/>
        <v>50000000</v>
      </c>
      <c r="U92" s="471">
        <f t="shared" si="41"/>
        <v>145559110</v>
      </c>
      <c r="V92" s="471">
        <f t="shared" si="41"/>
        <v>240559110</v>
      </c>
      <c r="W92" s="471">
        <f t="shared" si="41"/>
        <v>0</v>
      </c>
      <c r="X92" s="471">
        <f t="shared" si="41"/>
        <v>0</v>
      </c>
      <c r="Y92" s="471">
        <f t="shared" si="41"/>
        <v>0</v>
      </c>
      <c r="Z92" s="471">
        <f t="shared" si="41"/>
        <v>0</v>
      </c>
      <c r="AA92" s="471">
        <f t="shared" si="41"/>
        <v>169918323</v>
      </c>
      <c r="AB92" s="471">
        <f t="shared" si="41"/>
        <v>95400447</v>
      </c>
      <c r="AC92" s="471">
        <f>+SUM(AC93:AC100)</f>
        <v>423950858</v>
      </c>
      <c r="AD92" s="472">
        <f t="shared" si="41"/>
        <v>5840000</v>
      </c>
      <c r="AE92" s="471">
        <f t="shared" si="41"/>
        <v>965428291</v>
      </c>
      <c r="AF92" s="471">
        <f t="shared" si="41"/>
        <v>1393611063</v>
      </c>
      <c r="AG92" s="650">
        <f>+SUM(AG93:AG100)</f>
        <v>775846418</v>
      </c>
      <c r="AH92" s="471"/>
      <c r="AI92" s="651">
        <f>+SUM(AI93:AI100)</f>
        <v>350000000</v>
      </c>
      <c r="AJ92" s="471">
        <f>+SUM(AJ93:AJ100)</f>
        <v>-425846418</v>
      </c>
      <c r="AK92" s="651">
        <f>+SUM(AK93:AK100)</f>
        <v>0</v>
      </c>
      <c r="AL92" s="471">
        <f t="shared" si="41"/>
        <v>5386572530</v>
      </c>
    </row>
    <row r="93" spans="1:38" s="146" customFormat="1" ht="18" hidden="1" customHeight="1" outlineLevel="2" x14ac:dyDescent="0.2">
      <c r="A93" s="146" t="s">
        <v>883</v>
      </c>
      <c r="B93" s="1026" t="str">
        <f t="shared" si="40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>
        <f>25526867+10000000+7000000</f>
        <v>42526867</v>
      </c>
      <c r="AB93" s="170">
        <v>95400447</v>
      </c>
      <c r="AC93" s="170">
        <f>67782847+292560334</f>
        <v>360343181</v>
      </c>
      <c r="AD93" s="165"/>
      <c r="AE93" s="160">
        <f t="shared" ref="AE93:AF100" si="42">+G93+I93+K93+M93+O93+Q93+S93+U93+W93+Y93+AA93+AC93</f>
        <v>575870048</v>
      </c>
      <c r="AF93" s="160">
        <f t="shared" si="42"/>
        <v>927211953</v>
      </c>
      <c r="AG93" s="163"/>
      <c r="AH93" s="160"/>
      <c r="AI93" s="162">
        <v>200000000</v>
      </c>
      <c r="AJ93" s="160">
        <f t="shared" ref="AJ93:AJ100" si="43">+-AG93+AI93</f>
        <v>200000000</v>
      </c>
      <c r="AK93" s="162"/>
      <c r="AL93" s="167">
        <f t="shared" ref="AL93:AL100" si="44">+F93-AE93+AF93+AJ93</f>
        <v>951341905</v>
      </c>
    </row>
    <row r="94" spans="1:38" s="146" customFormat="1" ht="18" hidden="1" customHeight="1" outlineLevel="2" x14ac:dyDescent="0.2">
      <c r="A94" s="146" t="s">
        <v>884</v>
      </c>
      <c r="B94" s="1026" t="str">
        <f t="shared" si="40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>
        <v>69767699</v>
      </c>
      <c r="AB94" s="170"/>
      <c r="AC94" s="170">
        <v>764859</v>
      </c>
      <c r="AD94" s="165"/>
      <c r="AE94" s="160">
        <f t="shared" si="42"/>
        <v>70532558</v>
      </c>
      <c r="AF94" s="160">
        <f t="shared" si="42"/>
        <v>0</v>
      </c>
      <c r="AG94" s="163"/>
      <c r="AH94" s="160"/>
      <c r="AI94" s="162"/>
      <c r="AJ94" s="160">
        <f t="shared" si="43"/>
        <v>0</v>
      </c>
      <c r="AK94" s="162"/>
      <c r="AL94" s="167">
        <f t="shared" si="44"/>
        <v>79467442</v>
      </c>
    </row>
    <row r="95" spans="1:38" s="157" customFormat="1" ht="18" hidden="1" customHeight="1" outlineLevel="2" x14ac:dyDescent="0.2">
      <c r="A95" s="146" t="s">
        <v>885</v>
      </c>
      <c r="B95" s="1026" t="str">
        <f t="shared" si="40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>
        <v>12623757</v>
      </c>
      <c r="AB95" s="171"/>
      <c r="AC95" s="171"/>
      <c r="AD95" s="155"/>
      <c r="AE95" s="160">
        <f t="shared" si="42"/>
        <v>12623757</v>
      </c>
      <c r="AF95" s="160">
        <f t="shared" si="42"/>
        <v>0</v>
      </c>
      <c r="AG95" s="154"/>
      <c r="AH95" s="151"/>
      <c r="AI95" s="357">
        <v>75000000</v>
      </c>
      <c r="AJ95" s="160">
        <f t="shared" si="43"/>
        <v>75000000</v>
      </c>
      <c r="AK95" s="357"/>
      <c r="AL95" s="167">
        <f t="shared" si="44"/>
        <v>162376243</v>
      </c>
    </row>
    <row r="96" spans="1:38" s="157" customFormat="1" ht="18" hidden="1" customHeight="1" outlineLevel="2" x14ac:dyDescent="0.2">
      <c r="A96" s="146" t="s">
        <v>886</v>
      </c>
      <c r="B96" s="1026" t="str">
        <f t="shared" si="40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>
        <v>20000000</v>
      </c>
      <c r="AB96" s="171"/>
      <c r="AC96" s="171">
        <v>53369630</v>
      </c>
      <c r="AD96" s="155"/>
      <c r="AE96" s="151">
        <f t="shared" si="42"/>
        <v>126369630</v>
      </c>
      <c r="AF96" s="160">
        <f t="shared" si="42"/>
        <v>2000000</v>
      </c>
      <c r="AG96" s="154"/>
      <c r="AH96" s="151"/>
      <c r="AI96" s="153">
        <v>75000000</v>
      </c>
      <c r="AJ96" s="160">
        <f t="shared" si="43"/>
        <v>75000000</v>
      </c>
      <c r="AK96" s="153"/>
      <c r="AL96" s="160">
        <f t="shared" si="44"/>
        <v>250630370</v>
      </c>
    </row>
    <row r="97" spans="1:38" s="146" customFormat="1" ht="18" hidden="1" customHeight="1" outlineLevel="2" x14ac:dyDescent="0.2">
      <c r="A97" s="146" t="s">
        <v>887</v>
      </c>
      <c r="B97" s="1026" t="str">
        <f t="shared" si="40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>
        <v>751864</v>
      </c>
      <c r="AD97" s="165">
        <v>5840000</v>
      </c>
      <c r="AE97" s="160">
        <f t="shared" si="42"/>
        <v>1310974</v>
      </c>
      <c r="AF97" s="160">
        <f t="shared" si="42"/>
        <v>213840000</v>
      </c>
      <c r="AG97" s="163">
        <v>446846418</v>
      </c>
      <c r="AH97" s="160"/>
      <c r="AI97" s="263"/>
      <c r="AJ97" s="160">
        <f t="shared" si="43"/>
        <v>-446846418</v>
      </c>
      <c r="AK97" s="263"/>
      <c r="AL97" s="167">
        <f t="shared" si="44"/>
        <v>1445682608</v>
      </c>
    </row>
    <row r="98" spans="1:38" s="146" customFormat="1" ht="18" hidden="1" customHeight="1" outlineLevel="2" x14ac:dyDescent="0.2">
      <c r="A98" s="146" t="s">
        <v>888</v>
      </c>
      <c r="B98" s="1026" t="str">
        <f t="shared" si="40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>
        <v>25000000</v>
      </c>
      <c r="AB98" s="170"/>
      <c r="AC98" s="170">
        <f>5840000+1881324</f>
        <v>7721324</v>
      </c>
      <c r="AD98" s="165"/>
      <c r="AE98" s="160">
        <f t="shared" si="42"/>
        <v>32721324</v>
      </c>
      <c r="AF98" s="160">
        <f t="shared" si="42"/>
        <v>69559110</v>
      </c>
      <c r="AG98" s="163"/>
      <c r="AH98" s="160"/>
      <c r="AI98" s="162"/>
      <c r="AJ98" s="160">
        <f t="shared" si="43"/>
        <v>0</v>
      </c>
      <c r="AK98" s="162"/>
      <c r="AL98" s="167">
        <f t="shared" si="44"/>
        <v>2496073962</v>
      </c>
    </row>
    <row r="99" spans="1:38" s="157" customFormat="1" ht="18" hidden="1" customHeight="1" outlineLevel="2" x14ac:dyDescent="0.2">
      <c r="A99" s="146" t="s">
        <v>889</v>
      </c>
      <c r="B99" s="1026" t="str">
        <f t="shared" si="40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>
        <v>1000000</v>
      </c>
      <c r="AD99" s="155"/>
      <c r="AE99" s="151">
        <f t="shared" si="42"/>
        <v>1000000</v>
      </c>
      <c r="AF99" s="160">
        <f t="shared" si="42"/>
        <v>181000000</v>
      </c>
      <c r="AG99" s="154">
        <v>329000000</v>
      </c>
      <c r="AH99" s="151"/>
      <c r="AI99" s="153"/>
      <c r="AJ99" s="160">
        <f t="shared" si="43"/>
        <v>-329000000</v>
      </c>
      <c r="AK99" s="153"/>
      <c r="AL99" s="160">
        <f t="shared" si="44"/>
        <v>1000000</v>
      </c>
    </row>
    <row r="100" spans="1:38" s="146" customFormat="1" ht="18" hidden="1" customHeight="1" outlineLevel="2" x14ac:dyDescent="0.2">
      <c r="A100" s="146" t="s">
        <v>890</v>
      </c>
      <c r="B100" s="1026" t="str">
        <f t="shared" si="40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42"/>
        <v>145000000</v>
      </c>
      <c r="AF100" s="160">
        <f t="shared" si="42"/>
        <v>0</v>
      </c>
      <c r="AG100" s="163"/>
      <c r="AH100" s="160"/>
      <c r="AI100" s="162"/>
      <c r="AJ100" s="160">
        <f t="shared" si="43"/>
        <v>0</v>
      </c>
      <c r="AK100" s="162"/>
      <c r="AL100" s="167">
        <f t="shared" si="44"/>
        <v>0</v>
      </c>
    </row>
    <row r="101" spans="1:38" s="180" customFormat="1" ht="20.25" customHeight="1" outlineLevel="1" collapsed="1" x14ac:dyDescent="0.25">
      <c r="A101" s="466"/>
      <c r="B101" s="1027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AL101" si="45">+SUM(G102:G104)</f>
        <v>0</v>
      </c>
      <c r="H101" s="471">
        <f t="shared" si="45"/>
        <v>50000000</v>
      </c>
      <c r="I101" s="650">
        <f t="shared" si="45"/>
        <v>0</v>
      </c>
      <c r="J101" s="472">
        <f t="shared" si="45"/>
        <v>0</v>
      </c>
      <c r="K101" s="471">
        <f t="shared" si="45"/>
        <v>0</v>
      </c>
      <c r="L101" s="651">
        <f t="shared" si="45"/>
        <v>765000000</v>
      </c>
      <c r="M101" s="471">
        <f t="shared" si="45"/>
        <v>0</v>
      </c>
      <c r="N101" s="651">
        <f t="shared" si="45"/>
        <v>0</v>
      </c>
      <c r="O101" s="471">
        <f t="shared" si="45"/>
        <v>0</v>
      </c>
      <c r="P101" s="650">
        <f t="shared" si="45"/>
        <v>0</v>
      </c>
      <c r="Q101" s="651">
        <f t="shared" si="45"/>
        <v>0</v>
      </c>
      <c r="R101" s="471">
        <f t="shared" si="45"/>
        <v>0</v>
      </c>
      <c r="S101" s="650">
        <f t="shared" si="45"/>
        <v>0</v>
      </c>
      <c r="T101" s="471">
        <f t="shared" si="45"/>
        <v>300000</v>
      </c>
      <c r="U101" s="471">
        <f t="shared" si="45"/>
        <v>113500000</v>
      </c>
      <c r="V101" s="471">
        <f t="shared" si="45"/>
        <v>6500000</v>
      </c>
      <c r="W101" s="471">
        <f t="shared" si="45"/>
        <v>0</v>
      </c>
      <c r="X101" s="471">
        <f t="shared" si="45"/>
        <v>0</v>
      </c>
      <c r="Y101" s="471">
        <f t="shared" si="45"/>
        <v>0</v>
      </c>
      <c r="Z101" s="471">
        <f t="shared" si="45"/>
        <v>0</v>
      </c>
      <c r="AA101" s="471">
        <f t="shared" si="45"/>
        <v>173617460</v>
      </c>
      <c r="AB101" s="471">
        <f t="shared" si="45"/>
        <v>6000000</v>
      </c>
      <c r="AC101" s="471">
        <f t="shared" si="45"/>
        <v>9348203</v>
      </c>
      <c r="AD101" s="472">
        <f t="shared" si="45"/>
        <v>67782847</v>
      </c>
      <c r="AE101" s="471">
        <f t="shared" si="45"/>
        <v>296465663</v>
      </c>
      <c r="AF101" s="471">
        <f t="shared" si="45"/>
        <v>895582847</v>
      </c>
      <c r="AG101" s="650">
        <f>+SUM(AG102:AG104)</f>
        <v>192123949</v>
      </c>
      <c r="AH101" s="471"/>
      <c r="AI101" s="651">
        <f>+SUM(AI102:AI104)</f>
        <v>0</v>
      </c>
      <c r="AJ101" s="471">
        <f>+SUM(AJ102:AJ104)</f>
        <v>-192123949</v>
      </c>
      <c r="AK101" s="651">
        <f>+SUM(AK102:AK104)</f>
        <v>0</v>
      </c>
      <c r="AL101" s="471">
        <f t="shared" si="45"/>
        <v>2437993235</v>
      </c>
    </row>
    <row r="102" spans="1:38" s="157" customFormat="1" ht="18" hidden="1" customHeight="1" outlineLevel="3" x14ac:dyDescent="0.2">
      <c r="A102" s="146" t="s">
        <v>891</v>
      </c>
      <c r="B102" s="1026" t="str">
        <f t="shared" si="40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>
        <v>160438613</v>
      </c>
      <c r="AB102" s="171"/>
      <c r="AC102" s="171">
        <v>2148203</v>
      </c>
      <c r="AD102" s="155"/>
      <c r="AE102" s="151">
        <f t="shared" ref="AE102:AF104" si="46">+G102+I102+K102+M102+O102+Q102+S102+U102+W102+Y102+AA102+AC102</f>
        <v>162586816</v>
      </c>
      <c r="AF102" s="160">
        <f t="shared" si="46"/>
        <v>700300000</v>
      </c>
      <c r="AG102" s="154">
        <v>192123949</v>
      </c>
      <c r="AH102" s="151"/>
      <c r="AI102" s="153"/>
      <c r="AJ102" s="160">
        <f>+-AG102+AI102</f>
        <v>-192123949</v>
      </c>
      <c r="AK102" s="153"/>
      <c r="AL102" s="160">
        <f>+F102-AE102+AF102+AJ102</f>
        <v>1245589235</v>
      </c>
    </row>
    <row r="103" spans="1:38" s="146" customFormat="1" ht="18" hidden="1" customHeight="1" outlineLevel="3" x14ac:dyDescent="0.2">
      <c r="A103" s="146" t="s">
        <v>892</v>
      </c>
      <c r="B103" s="1026" t="str">
        <f t="shared" si="40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>
        <v>6000000</v>
      </c>
      <c r="AC103" s="170">
        <v>7200000</v>
      </c>
      <c r="AD103" s="165"/>
      <c r="AE103" s="160">
        <f t="shared" si="46"/>
        <v>13200000</v>
      </c>
      <c r="AF103" s="160">
        <f t="shared" si="46"/>
        <v>12500000</v>
      </c>
      <c r="AG103" s="163"/>
      <c r="AH103" s="160"/>
      <c r="AI103" s="162"/>
      <c r="AJ103" s="160">
        <f>+-AG103+AI103</f>
        <v>0</v>
      </c>
      <c r="AK103" s="162"/>
      <c r="AL103" s="167">
        <f>+F103-AE103+AF103+AJ103</f>
        <v>300000</v>
      </c>
    </row>
    <row r="104" spans="1:38" s="146" customFormat="1" ht="18" hidden="1" customHeight="1" outlineLevel="3" x14ac:dyDescent="0.2">
      <c r="A104" s="146" t="s">
        <v>893</v>
      </c>
      <c r="B104" s="1026" t="str">
        <f t="shared" si="40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>
        <v>13178847</v>
      </c>
      <c r="AB104" s="170"/>
      <c r="AC104" s="170"/>
      <c r="AD104" s="165">
        <v>67782847</v>
      </c>
      <c r="AE104" s="160">
        <f t="shared" si="46"/>
        <v>120678847</v>
      </c>
      <c r="AF104" s="160">
        <f t="shared" si="46"/>
        <v>182782847</v>
      </c>
      <c r="AG104" s="163"/>
      <c r="AH104" s="160"/>
      <c r="AI104" s="162"/>
      <c r="AJ104" s="160">
        <f>+-AG104+AI104</f>
        <v>0</v>
      </c>
      <c r="AK104" s="162"/>
      <c r="AL104" s="167">
        <f>+F104-AE104+AF104+AJ104</f>
        <v>1192104000</v>
      </c>
    </row>
    <row r="105" spans="1:38" s="180" customFormat="1" ht="20.25" customHeight="1" outlineLevel="1" collapsed="1" x14ac:dyDescent="0.25">
      <c r="A105" s="466"/>
      <c r="B105" s="1027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AL105" si="47">+SUM(G106:G107)</f>
        <v>45000000</v>
      </c>
      <c r="H105" s="471">
        <f t="shared" si="47"/>
        <v>0</v>
      </c>
      <c r="I105" s="650">
        <f t="shared" si="47"/>
        <v>0</v>
      </c>
      <c r="J105" s="472">
        <f t="shared" si="47"/>
        <v>0</v>
      </c>
      <c r="K105" s="471">
        <f t="shared" si="47"/>
        <v>0</v>
      </c>
      <c r="L105" s="651">
        <f t="shared" si="47"/>
        <v>0</v>
      </c>
      <c r="M105" s="471">
        <f t="shared" si="47"/>
        <v>0</v>
      </c>
      <c r="N105" s="651">
        <f t="shared" si="47"/>
        <v>0</v>
      </c>
      <c r="O105" s="471">
        <f t="shared" si="47"/>
        <v>0</v>
      </c>
      <c r="P105" s="650">
        <f t="shared" si="47"/>
        <v>0</v>
      </c>
      <c r="Q105" s="651">
        <f t="shared" si="47"/>
        <v>51000000</v>
      </c>
      <c r="R105" s="471">
        <f t="shared" si="47"/>
        <v>0</v>
      </c>
      <c r="S105" s="650">
        <f t="shared" si="47"/>
        <v>50000000</v>
      </c>
      <c r="T105" s="471">
        <f t="shared" si="47"/>
        <v>0</v>
      </c>
      <c r="U105" s="471">
        <f t="shared" si="47"/>
        <v>0</v>
      </c>
      <c r="V105" s="471">
        <f t="shared" si="47"/>
        <v>1000000</v>
      </c>
      <c r="W105" s="471">
        <f t="shared" si="47"/>
        <v>0</v>
      </c>
      <c r="X105" s="471">
        <f t="shared" si="47"/>
        <v>0</v>
      </c>
      <c r="Y105" s="471">
        <f t="shared" si="47"/>
        <v>0</v>
      </c>
      <c r="Z105" s="471">
        <f t="shared" si="47"/>
        <v>0</v>
      </c>
      <c r="AA105" s="471">
        <f t="shared" si="47"/>
        <v>0</v>
      </c>
      <c r="AB105" s="471">
        <f t="shared" si="47"/>
        <v>0</v>
      </c>
      <c r="AC105" s="471">
        <f t="shared" si="47"/>
        <v>617643</v>
      </c>
      <c r="AD105" s="472">
        <f t="shared" si="47"/>
        <v>0</v>
      </c>
      <c r="AE105" s="471">
        <f t="shared" si="47"/>
        <v>146617643</v>
      </c>
      <c r="AF105" s="471">
        <f t="shared" si="47"/>
        <v>1000000</v>
      </c>
      <c r="AG105" s="650">
        <f>+SUM(AG106:AG107)</f>
        <v>0</v>
      </c>
      <c r="AH105" s="471"/>
      <c r="AI105" s="651">
        <f>+SUM(AI106:AI107)</f>
        <v>0</v>
      </c>
      <c r="AJ105" s="471">
        <f>+SUM(AJ106:AJ107)</f>
        <v>0</v>
      </c>
      <c r="AK105" s="651">
        <f>+SUM(AK106:AK107)</f>
        <v>0</v>
      </c>
      <c r="AL105" s="471">
        <f t="shared" si="47"/>
        <v>24382357</v>
      </c>
    </row>
    <row r="106" spans="1:38" s="157" customFormat="1" ht="18" hidden="1" customHeight="1" outlineLevel="2" x14ac:dyDescent="0.2">
      <c r="A106" s="146" t="s">
        <v>894</v>
      </c>
      <c r="B106" s="1026" t="str">
        <f t="shared" si="40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1"/>
      <c r="AI106" s="153"/>
      <c r="AJ106" s="160">
        <f>+-AG106+AI106</f>
        <v>0</v>
      </c>
      <c r="AK106" s="153"/>
      <c r="AL106" s="160">
        <f>+F106-AE106+AF106+AJ106</f>
        <v>20000000</v>
      </c>
    </row>
    <row r="107" spans="1:38" s="146" customFormat="1" ht="18" hidden="1" customHeight="1" outlineLevel="2" x14ac:dyDescent="0.2">
      <c r="A107" s="146" t="s">
        <v>895</v>
      </c>
      <c r="B107" s="1026" t="str">
        <f t="shared" si="40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>
        <v>617643</v>
      </c>
      <c r="AD107" s="165"/>
      <c r="AE107" s="160">
        <f>+G107+I107+K107+M107+O107+Q107+S107+U107+W107+Y107+AA107+AC107</f>
        <v>146617643</v>
      </c>
      <c r="AF107" s="160">
        <f>+H107+J107+L107+N107+P107+R107+T107+V107+X107+Z107+AB107+AD107</f>
        <v>1000000</v>
      </c>
      <c r="AG107" s="163"/>
      <c r="AH107" s="160"/>
      <c r="AI107" s="162"/>
      <c r="AJ107" s="160">
        <f>+-AG107+AI107</f>
        <v>0</v>
      </c>
      <c r="AK107" s="162"/>
      <c r="AL107" s="167">
        <f>+F107-AE107+AF107+AJ107</f>
        <v>4382357</v>
      </c>
    </row>
    <row r="108" spans="1:38" s="180" customFormat="1" ht="20.25" customHeight="1" outlineLevel="1" collapsed="1" x14ac:dyDescent="0.25">
      <c r="A108" s="466"/>
      <c r="B108" s="1027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AL108" si="48">+SUM(G109:G113)</f>
        <v>0</v>
      </c>
      <c r="H108" s="471">
        <f t="shared" si="48"/>
        <v>0</v>
      </c>
      <c r="I108" s="650">
        <f t="shared" si="48"/>
        <v>0</v>
      </c>
      <c r="J108" s="472">
        <f t="shared" si="48"/>
        <v>0</v>
      </c>
      <c r="K108" s="471">
        <f t="shared" si="48"/>
        <v>0</v>
      </c>
      <c r="L108" s="651">
        <f t="shared" si="48"/>
        <v>0</v>
      </c>
      <c r="M108" s="471">
        <f t="shared" si="48"/>
        <v>0</v>
      </c>
      <c r="N108" s="651">
        <f t="shared" si="48"/>
        <v>0</v>
      </c>
      <c r="O108" s="471">
        <f t="shared" si="48"/>
        <v>0</v>
      </c>
      <c r="P108" s="650">
        <f t="shared" si="48"/>
        <v>0</v>
      </c>
      <c r="Q108" s="651">
        <f t="shared" si="48"/>
        <v>0</v>
      </c>
      <c r="R108" s="471">
        <f t="shared" si="48"/>
        <v>0</v>
      </c>
      <c r="S108" s="650">
        <f t="shared" si="48"/>
        <v>0</v>
      </c>
      <c r="T108" s="471">
        <f t="shared" si="48"/>
        <v>0</v>
      </c>
      <c r="U108" s="471">
        <f t="shared" si="48"/>
        <v>0</v>
      </c>
      <c r="V108" s="471">
        <f t="shared" si="48"/>
        <v>0</v>
      </c>
      <c r="W108" s="471">
        <f t="shared" si="48"/>
        <v>0</v>
      </c>
      <c r="X108" s="471">
        <f t="shared" si="48"/>
        <v>0</v>
      </c>
      <c r="Y108" s="471">
        <f t="shared" si="48"/>
        <v>0</v>
      </c>
      <c r="Z108" s="471">
        <f t="shared" si="48"/>
        <v>0</v>
      </c>
      <c r="AA108" s="471">
        <f t="shared" si="48"/>
        <v>213000000</v>
      </c>
      <c r="AB108" s="471">
        <f t="shared" si="48"/>
        <v>34000000</v>
      </c>
      <c r="AC108" s="471">
        <f t="shared" si="48"/>
        <v>61559224</v>
      </c>
      <c r="AD108" s="472">
        <f t="shared" si="48"/>
        <v>0</v>
      </c>
      <c r="AE108" s="471">
        <f t="shared" si="48"/>
        <v>274559224</v>
      </c>
      <c r="AF108" s="471">
        <f t="shared" si="48"/>
        <v>34000000</v>
      </c>
      <c r="AG108" s="650">
        <f>+SUM(AG109:AG113)</f>
        <v>0</v>
      </c>
      <c r="AH108" s="471"/>
      <c r="AI108" s="651">
        <f>+SUM(AI109:AI113)</f>
        <v>0</v>
      </c>
      <c r="AJ108" s="471">
        <f>+SUM(AJ109:AJ113)</f>
        <v>0</v>
      </c>
      <c r="AK108" s="651">
        <f>+SUM(AK109:AK113)</f>
        <v>0</v>
      </c>
      <c r="AL108" s="471">
        <f t="shared" si="48"/>
        <v>1394740776</v>
      </c>
    </row>
    <row r="109" spans="1:38" s="157" customFormat="1" ht="18.75" hidden="1" customHeight="1" outlineLevel="2" x14ac:dyDescent="0.2">
      <c r="A109" s="146" t="s">
        <v>896</v>
      </c>
      <c r="B109" s="1026" t="str">
        <f t="shared" si="40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>
        <f>11000000+23000000</f>
        <v>34000000</v>
      </c>
      <c r="AC109" s="171">
        <f>11000000+1333876</f>
        <v>12333876</v>
      </c>
      <c r="AD109" s="155"/>
      <c r="AE109" s="151">
        <f t="shared" ref="AE109:AF113" si="49">+G109+I109+K109+M109+O109+Q109+S109+U109+W109+Y109+AA109+AC109</f>
        <v>12333876</v>
      </c>
      <c r="AF109" s="151">
        <f t="shared" si="49"/>
        <v>34000000</v>
      </c>
      <c r="AG109" s="154"/>
      <c r="AH109" s="151"/>
      <c r="AI109" s="153"/>
      <c r="AJ109" s="160">
        <f>+-AG109+AI109</f>
        <v>0</v>
      </c>
      <c r="AK109" s="153"/>
      <c r="AL109" s="160">
        <f>+F109-AE109+AF109+AJ109</f>
        <v>146666124</v>
      </c>
    </row>
    <row r="110" spans="1:38" s="146" customFormat="1" ht="18.75" hidden="1" customHeight="1" outlineLevel="2" x14ac:dyDescent="0.2">
      <c r="A110" s="146" t="s">
        <v>897</v>
      </c>
      <c r="B110" s="1026" t="str">
        <f t="shared" si="40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>
        <f>29000000+23000000</f>
        <v>52000000</v>
      </c>
      <c r="AB110" s="170"/>
      <c r="AC110" s="170">
        <v>22217688</v>
      </c>
      <c r="AD110" s="165"/>
      <c r="AE110" s="160">
        <f t="shared" si="49"/>
        <v>74217688</v>
      </c>
      <c r="AF110" s="160">
        <f t="shared" si="49"/>
        <v>0</v>
      </c>
      <c r="AG110" s="163"/>
      <c r="AH110" s="160"/>
      <c r="AI110" s="162"/>
      <c r="AJ110" s="160">
        <f>+-AG110+AI110</f>
        <v>0</v>
      </c>
      <c r="AK110" s="162"/>
      <c r="AL110" s="167">
        <f>+F110-AE110+AF110+AJ110</f>
        <v>825782312</v>
      </c>
    </row>
    <row r="111" spans="1:38" s="146" customFormat="1" ht="18.75" hidden="1" customHeight="1" outlineLevel="2" x14ac:dyDescent="0.2">
      <c r="A111" s="146" t="s">
        <v>898</v>
      </c>
      <c r="B111" s="1026" t="str">
        <f t="shared" si="40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>
        <v>25280</v>
      </c>
      <c r="AD111" s="165"/>
      <c r="AE111" s="160">
        <f t="shared" si="49"/>
        <v>25280</v>
      </c>
      <c r="AF111" s="160">
        <f t="shared" si="49"/>
        <v>0</v>
      </c>
      <c r="AG111" s="163"/>
      <c r="AH111" s="160"/>
      <c r="AI111" s="162"/>
      <c r="AJ111" s="160">
        <f>+-AG111+AI111</f>
        <v>0</v>
      </c>
      <c r="AK111" s="162"/>
      <c r="AL111" s="167">
        <f>+F111-AE111+AF111+AJ111</f>
        <v>274720</v>
      </c>
    </row>
    <row r="112" spans="1:38" s="146" customFormat="1" ht="18.75" hidden="1" customHeight="1" outlineLevel="2" x14ac:dyDescent="0.2">
      <c r="A112" s="146" t="s">
        <v>899</v>
      </c>
      <c r="B112" s="1026" t="str">
        <f t="shared" si="40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>
        <v>11000000</v>
      </c>
      <c r="AB112" s="170"/>
      <c r="AC112" s="170">
        <f>5000000+1982380</f>
        <v>6982380</v>
      </c>
      <c r="AD112" s="165"/>
      <c r="AE112" s="160">
        <f t="shared" si="49"/>
        <v>17982380</v>
      </c>
      <c r="AF112" s="160">
        <f t="shared" si="49"/>
        <v>0</v>
      </c>
      <c r="AG112" s="163"/>
      <c r="AH112" s="160"/>
      <c r="AI112" s="162"/>
      <c r="AJ112" s="160">
        <f>+-AG112+AI112</f>
        <v>0</v>
      </c>
      <c r="AK112" s="162"/>
      <c r="AL112" s="167">
        <f>+F112-AE112+AF112+AJ112</f>
        <v>172017620</v>
      </c>
    </row>
    <row r="113" spans="1:38" s="146" customFormat="1" ht="18.75" hidden="1" customHeight="1" outlineLevel="2" x14ac:dyDescent="0.2">
      <c r="A113" s="146" t="s">
        <v>900</v>
      </c>
      <c r="B113" s="1026" t="str">
        <f t="shared" si="40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>
        <v>150000000</v>
      </c>
      <c r="AB113" s="170"/>
      <c r="AC113" s="170">
        <v>20000000</v>
      </c>
      <c r="AD113" s="165"/>
      <c r="AE113" s="160">
        <f t="shared" si="49"/>
        <v>170000000</v>
      </c>
      <c r="AF113" s="160">
        <f t="shared" si="49"/>
        <v>0</v>
      </c>
      <c r="AG113" s="163"/>
      <c r="AH113" s="160"/>
      <c r="AI113" s="162"/>
      <c r="AJ113" s="160">
        <f>+-AG113+AI113</f>
        <v>0</v>
      </c>
      <c r="AK113" s="162"/>
      <c r="AL113" s="167">
        <f>+F113-AE113+AF113+AJ113</f>
        <v>250000000</v>
      </c>
    </row>
    <row r="114" spans="1:38" s="180" customFormat="1" ht="20.25" customHeight="1" outlineLevel="1" collapsed="1" x14ac:dyDescent="0.25">
      <c r="A114" s="466"/>
      <c r="B114" s="1027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AL114" si="50">+SUM(G115:G117)</f>
        <v>0</v>
      </c>
      <c r="H114" s="471">
        <f t="shared" si="50"/>
        <v>0</v>
      </c>
      <c r="I114" s="650">
        <f t="shared" si="50"/>
        <v>0</v>
      </c>
      <c r="J114" s="472">
        <f t="shared" si="50"/>
        <v>0</v>
      </c>
      <c r="K114" s="471">
        <f t="shared" si="50"/>
        <v>0</v>
      </c>
      <c r="L114" s="651">
        <f t="shared" si="50"/>
        <v>0</v>
      </c>
      <c r="M114" s="471">
        <f t="shared" si="50"/>
        <v>0</v>
      </c>
      <c r="N114" s="651">
        <f t="shared" si="50"/>
        <v>0</v>
      </c>
      <c r="O114" s="471">
        <f t="shared" si="50"/>
        <v>0</v>
      </c>
      <c r="P114" s="650">
        <f t="shared" si="50"/>
        <v>0</v>
      </c>
      <c r="Q114" s="651">
        <f t="shared" si="50"/>
        <v>0</v>
      </c>
      <c r="R114" s="471">
        <f t="shared" si="50"/>
        <v>0</v>
      </c>
      <c r="S114" s="650">
        <f t="shared" si="50"/>
        <v>25000000</v>
      </c>
      <c r="T114" s="471">
        <f t="shared" si="50"/>
        <v>25000000</v>
      </c>
      <c r="U114" s="471">
        <f t="shared" si="50"/>
        <v>0</v>
      </c>
      <c r="V114" s="471">
        <f t="shared" si="50"/>
        <v>0</v>
      </c>
      <c r="W114" s="471">
        <f t="shared" si="50"/>
        <v>0</v>
      </c>
      <c r="X114" s="471">
        <f t="shared" si="50"/>
        <v>0</v>
      </c>
      <c r="Y114" s="471">
        <f t="shared" si="50"/>
        <v>0</v>
      </c>
      <c r="Z114" s="471">
        <f t="shared" si="50"/>
        <v>0</v>
      </c>
      <c r="AA114" s="471">
        <f t="shared" si="50"/>
        <v>0</v>
      </c>
      <c r="AB114" s="471">
        <f t="shared" si="50"/>
        <v>0</v>
      </c>
      <c r="AC114" s="471">
        <f t="shared" si="50"/>
        <v>7233078</v>
      </c>
      <c r="AD114" s="472">
        <f t="shared" si="50"/>
        <v>0</v>
      </c>
      <c r="AE114" s="471">
        <f t="shared" si="50"/>
        <v>32233078</v>
      </c>
      <c r="AF114" s="471">
        <f t="shared" si="50"/>
        <v>25000000</v>
      </c>
      <c r="AG114" s="650">
        <f>+SUM(AG115:AG117)</f>
        <v>0</v>
      </c>
      <c r="AH114" s="471"/>
      <c r="AI114" s="651">
        <f>+SUM(AI115:AI117)</f>
        <v>0</v>
      </c>
      <c r="AJ114" s="471">
        <f>+SUM(AJ115:AJ117)</f>
        <v>0</v>
      </c>
      <c r="AK114" s="651">
        <f>+SUM(AK115:AK117)</f>
        <v>0</v>
      </c>
      <c r="AL114" s="471">
        <f t="shared" si="50"/>
        <v>87766922</v>
      </c>
    </row>
    <row r="115" spans="1:38" s="146" customFormat="1" ht="18" hidden="1" customHeight="1" outlineLevel="2" x14ac:dyDescent="0.2">
      <c r="A115" s="146" t="s">
        <v>901</v>
      </c>
      <c r="B115" s="1026" t="str">
        <f t="shared" si="40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>
        <v>4963492</v>
      </c>
      <c r="AD115" s="165"/>
      <c r="AE115" s="160">
        <f t="shared" ref="AE115:AF117" si="51">+G115+I115+K115+M115+O115+Q115+S115+U115+W115+Y115+AA115+AC115</f>
        <v>24963492</v>
      </c>
      <c r="AF115" s="160">
        <f t="shared" si="51"/>
        <v>0</v>
      </c>
      <c r="AG115" s="163"/>
      <c r="AH115" s="160"/>
      <c r="AI115" s="162"/>
      <c r="AJ115" s="160">
        <f>+-AG115+AI115</f>
        <v>0</v>
      </c>
      <c r="AK115" s="162"/>
      <c r="AL115" s="167">
        <f>+F115-AE115+AF115+AJ115</f>
        <v>45036508</v>
      </c>
    </row>
    <row r="116" spans="1:38" s="157" customFormat="1" ht="18" hidden="1" customHeight="1" outlineLevel="2" x14ac:dyDescent="0.2">
      <c r="A116" s="146" t="s">
        <v>902</v>
      </c>
      <c r="B116" s="1026" t="str">
        <f t="shared" si="40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51"/>
        <v>5000000</v>
      </c>
      <c r="AF116" s="151">
        <f t="shared" si="51"/>
        <v>0</v>
      </c>
      <c r="AG116" s="154"/>
      <c r="AH116" s="151"/>
      <c r="AI116" s="153"/>
      <c r="AJ116" s="160">
        <f>+-AG116+AI116</f>
        <v>0</v>
      </c>
      <c r="AK116" s="153"/>
      <c r="AL116" s="160">
        <f>+F116-AE116+AF116+AJ116</f>
        <v>0</v>
      </c>
    </row>
    <row r="117" spans="1:38" s="146" customFormat="1" ht="18" hidden="1" customHeight="1" outlineLevel="2" x14ac:dyDescent="0.2">
      <c r="A117" s="146" t="s">
        <v>903</v>
      </c>
      <c r="B117" s="1026" t="str">
        <f t="shared" si="40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>
        <v>2269586</v>
      </c>
      <c r="AD117" s="165"/>
      <c r="AE117" s="160">
        <f t="shared" si="51"/>
        <v>2269586</v>
      </c>
      <c r="AF117" s="160">
        <f t="shared" si="51"/>
        <v>25000000</v>
      </c>
      <c r="AG117" s="163"/>
      <c r="AH117" s="160"/>
      <c r="AI117" s="162"/>
      <c r="AJ117" s="160">
        <f>+-AG117+AI117</f>
        <v>0</v>
      </c>
      <c r="AK117" s="162"/>
      <c r="AL117" s="167">
        <f>+F117-AE117+AF117+AJ117</f>
        <v>42730414</v>
      </c>
    </row>
    <row r="118" spans="1:38" s="180" customFormat="1" ht="20.25" customHeight="1" outlineLevel="1" collapsed="1" x14ac:dyDescent="0.25">
      <c r="A118" s="466"/>
      <c r="B118" s="1027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AL118" si="52">+G119</f>
        <v>0</v>
      </c>
      <c r="H118" s="471">
        <f t="shared" si="52"/>
        <v>0</v>
      </c>
      <c r="I118" s="650">
        <f t="shared" si="52"/>
        <v>0</v>
      </c>
      <c r="J118" s="472">
        <f t="shared" si="52"/>
        <v>0</v>
      </c>
      <c r="K118" s="471">
        <f t="shared" si="52"/>
        <v>0</v>
      </c>
      <c r="L118" s="651">
        <f t="shared" si="52"/>
        <v>0</v>
      </c>
      <c r="M118" s="471">
        <f t="shared" si="52"/>
        <v>0</v>
      </c>
      <c r="N118" s="651">
        <f t="shared" si="52"/>
        <v>80000000</v>
      </c>
      <c r="O118" s="471">
        <f t="shared" si="52"/>
        <v>0</v>
      </c>
      <c r="P118" s="650">
        <f t="shared" si="52"/>
        <v>0</v>
      </c>
      <c r="Q118" s="651">
        <f t="shared" si="52"/>
        <v>0</v>
      </c>
      <c r="R118" s="471">
        <f t="shared" si="52"/>
        <v>0</v>
      </c>
      <c r="S118" s="650">
        <f t="shared" si="52"/>
        <v>0</v>
      </c>
      <c r="T118" s="471">
        <f t="shared" si="52"/>
        <v>0</v>
      </c>
      <c r="U118" s="471">
        <f t="shared" si="52"/>
        <v>0</v>
      </c>
      <c r="V118" s="471">
        <f t="shared" si="52"/>
        <v>135000000</v>
      </c>
      <c r="W118" s="471">
        <f t="shared" si="52"/>
        <v>0</v>
      </c>
      <c r="X118" s="471">
        <f t="shared" si="52"/>
        <v>0</v>
      </c>
      <c r="Y118" s="471">
        <f t="shared" si="52"/>
        <v>0</v>
      </c>
      <c r="Z118" s="471">
        <f t="shared" si="52"/>
        <v>0</v>
      </c>
      <c r="AA118" s="471">
        <f t="shared" si="52"/>
        <v>6696000</v>
      </c>
      <c r="AB118" s="471">
        <f t="shared" si="52"/>
        <v>0</v>
      </c>
      <c r="AC118" s="471">
        <f t="shared" si="52"/>
        <v>46439501</v>
      </c>
      <c r="AD118" s="472">
        <f t="shared" si="52"/>
        <v>0</v>
      </c>
      <c r="AE118" s="471">
        <f t="shared" si="52"/>
        <v>53135501</v>
      </c>
      <c r="AF118" s="471">
        <f t="shared" si="52"/>
        <v>215000000</v>
      </c>
      <c r="AG118" s="650">
        <f t="shared" si="52"/>
        <v>469393639</v>
      </c>
      <c r="AH118" s="471"/>
      <c r="AI118" s="651">
        <f>+AI119</f>
        <v>0</v>
      </c>
      <c r="AJ118" s="471">
        <f t="shared" si="52"/>
        <v>-469393639</v>
      </c>
      <c r="AK118" s="651">
        <f>+AK119</f>
        <v>0</v>
      </c>
      <c r="AL118" s="471">
        <f t="shared" si="52"/>
        <v>1121924264</v>
      </c>
    </row>
    <row r="119" spans="1:38" s="146" customFormat="1" ht="18" hidden="1" customHeight="1" outlineLevel="2" x14ac:dyDescent="0.2">
      <c r="A119" s="146" t="s">
        <v>904</v>
      </c>
      <c r="B119" s="1026" t="str">
        <f t="shared" si="40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>
        <v>6696000</v>
      </c>
      <c r="AB119" s="170"/>
      <c r="AC119" s="170">
        <v>46439501</v>
      </c>
      <c r="AD119" s="165"/>
      <c r="AE119" s="160">
        <f>+G119+I119+K119+M119+O119+Q119+S119+U119+W119+Y119+AA119+AC119</f>
        <v>53135501</v>
      </c>
      <c r="AF119" s="160">
        <f>+H119+J119+L119+N119+P119+R119+T119+V119+X119+Z119+AB119+AD119</f>
        <v>215000000</v>
      </c>
      <c r="AG119" s="163">
        <v>469393639</v>
      </c>
      <c r="AH119" s="160"/>
      <c r="AI119" s="162"/>
      <c r="AJ119" s="160">
        <f>+-AG119+AI119</f>
        <v>-469393639</v>
      </c>
      <c r="AK119" s="162"/>
      <c r="AL119" s="167">
        <f>+F119-AE119+AF119+AJ119</f>
        <v>1121924264</v>
      </c>
    </row>
    <row r="120" spans="1:38" s="180" customFormat="1" ht="20.25" customHeight="1" outlineLevel="1" collapsed="1" x14ac:dyDescent="0.25">
      <c r="A120" s="466"/>
      <c r="B120" s="1027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AL120" si="53">+SUM(G121:G122)</f>
        <v>0</v>
      </c>
      <c r="H120" s="471">
        <f t="shared" si="53"/>
        <v>0</v>
      </c>
      <c r="I120" s="650">
        <f t="shared" si="53"/>
        <v>40000000</v>
      </c>
      <c r="J120" s="472">
        <f t="shared" si="53"/>
        <v>40000000</v>
      </c>
      <c r="K120" s="471">
        <f t="shared" si="53"/>
        <v>4295692</v>
      </c>
      <c r="L120" s="651">
        <f t="shared" si="53"/>
        <v>550000000</v>
      </c>
      <c r="M120" s="471">
        <f t="shared" si="53"/>
        <v>15000000</v>
      </c>
      <c r="N120" s="651">
        <f t="shared" si="53"/>
        <v>15000000</v>
      </c>
      <c r="O120" s="471">
        <f t="shared" si="53"/>
        <v>0</v>
      </c>
      <c r="P120" s="650">
        <f t="shared" si="53"/>
        <v>0</v>
      </c>
      <c r="Q120" s="651">
        <f t="shared" si="53"/>
        <v>20000000</v>
      </c>
      <c r="R120" s="471">
        <f t="shared" si="53"/>
        <v>20000000</v>
      </c>
      <c r="S120" s="650">
        <f t="shared" si="53"/>
        <v>0</v>
      </c>
      <c r="T120" s="471">
        <f t="shared" si="53"/>
        <v>107700000</v>
      </c>
      <c r="U120" s="471">
        <f t="shared" si="53"/>
        <v>0</v>
      </c>
      <c r="V120" s="471">
        <f t="shared" si="53"/>
        <v>0</v>
      </c>
      <c r="W120" s="471">
        <f t="shared" si="53"/>
        <v>0</v>
      </c>
      <c r="X120" s="471">
        <f t="shared" si="53"/>
        <v>0</v>
      </c>
      <c r="Y120" s="471">
        <f t="shared" si="53"/>
        <v>0</v>
      </c>
      <c r="Z120" s="471">
        <f t="shared" si="53"/>
        <v>0</v>
      </c>
      <c r="AA120" s="471">
        <f t="shared" si="53"/>
        <v>0</v>
      </c>
      <c r="AB120" s="471">
        <f t="shared" si="53"/>
        <v>47000000</v>
      </c>
      <c r="AC120" s="471">
        <f t="shared" si="53"/>
        <v>0</v>
      </c>
      <c r="AD120" s="472">
        <f t="shared" si="53"/>
        <v>75148301</v>
      </c>
      <c r="AE120" s="471">
        <f t="shared" si="53"/>
        <v>79295692</v>
      </c>
      <c r="AF120" s="471">
        <f t="shared" si="53"/>
        <v>854848301</v>
      </c>
      <c r="AG120" s="650">
        <f t="shared" si="53"/>
        <v>0</v>
      </c>
      <c r="AH120" s="471"/>
      <c r="AI120" s="651">
        <f>+SUM(AI121:AI122)</f>
        <v>150000000</v>
      </c>
      <c r="AJ120" s="471">
        <f>+SUM(AJ121:AJ122)</f>
        <v>150000000</v>
      </c>
      <c r="AK120" s="651">
        <f>+SUM(AK121:AK122)</f>
        <v>0</v>
      </c>
      <c r="AL120" s="471">
        <f t="shared" si="53"/>
        <v>1325552609</v>
      </c>
    </row>
    <row r="121" spans="1:38" s="146" customFormat="1" ht="18" hidden="1" customHeight="1" outlineLevel="2" x14ac:dyDescent="0.2">
      <c r="A121" s="146" t="s">
        <v>905</v>
      </c>
      <c r="B121" s="1026" t="str">
        <f t="shared" si="40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>
        <f>10000000+3000000+7000000</f>
        <v>20000000</v>
      </c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55000000</v>
      </c>
      <c r="AG121" s="163"/>
      <c r="AH121" s="160"/>
      <c r="AI121" s="162"/>
      <c r="AJ121" s="160">
        <f>+-AG121+AI121</f>
        <v>0</v>
      </c>
      <c r="AK121" s="162"/>
      <c r="AL121" s="167">
        <f>+F121-AE121+AF121+AJ121</f>
        <v>95000000</v>
      </c>
    </row>
    <row r="122" spans="1:38" s="146" customFormat="1" ht="18" hidden="1" customHeight="1" outlineLevel="2" x14ac:dyDescent="0.2">
      <c r="A122" s="146" t="s">
        <v>906</v>
      </c>
      <c r="B122" s="1026" t="str">
        <f t="shared" si="40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>
        <v>27000000</v>
      </c>
      <c r="AC122" s="170"/>
      <c r="AD122" s="165">
        <f>36000000+39148301</f>
        <v>75148301</v>
      </c>
      <c r="AE122" s="160">
        <f>+G122+I122+K122+M122+O122+Q122+S122+U122+W122+Y122+AA122+AC122</f>
        <v>39295692</v>
      </c>
      <c r="AF122" s="160">
        <f>+H122+J122+L122+N122+P122+R122+T122+V122+X122+Z122+AB122+AD122</f>
        <v>799848301</v>
      </c>
      <c r="AG122" s="163"/>
      <c r="AH122" s="160"/>
      <c r="AI122" s="162">
        <v>150000000</v>
      </c>
      <c r="AJ122" s="160">
        <v>150000000</v>
      </c>
      <c r="AK122" s="162"/>
      <c r="AL122" s="167">
        <f>+F122-AE122+AF122+AJ122</f>
        <v>1230552609</v>
      </c>
    </row>
    <row r="123" spans="1:38" s="241" customFormat="1" ht="40.5" customHeight="1" outlineLevel="1" collapsed="1" x14ac:dyDescent="0.2">
      <c r="A123" s="676"/>
      <c r="B123" s="1031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AL123" si="54">+SUM(G124:G127)</f>
        <v>0</v>
      </c>
      <c r="H123" s="682">
        <f t="shared" si="54"/>
        <v>0</v>
      </c>
      <c r="I123" s="680">
        <f t="shared" si="54"/>
        <v>0</v>
      </c>
      <c r="J123" s="681">
        <f t="shared" si="54"/>
        <v>0</v>
      </c>
      <c r="K123" s="682">
        <f t="shared" si="54"/>
        <v>0</v>
      </c>
      <c r="L123" s="683">
        <f t="shared" si="54"/>
        <v>0</v>
      </c>
      <c r="M123" s="682">
        <f t="shared" si="54"/>
        <v>0</v>
      </c>
      <c r="N123" s="683">
        <f t="shared" si="54"/>
        <v>0</v>
      </c>
      <c r="O123" s="682">
        <f t="shared" si="54"/>
        <v>0</v>
      </c>
      <c r="P123" s="680">
        <f t="shared" si="54"/>
        <v>0</v>
      </c>
      <c r="Q123" s="683">
        <f t="shared" si="54"/>
        <v>0</v>
      </c>
      <c r="R123" s="682">
        <f t="shared" si="54"/>
        <v>0</v>
      </c>
      <c r="S123" s="680">
        <f t="shared" si="54"/>
        <v>0</v>
      </c>
      <c r="T123" s="682">
        <f t="shared" si="54"/>
        <v>0</v>
      </c>
      <c r="U123" s="682">
        <f t="shared" si="54"/>
        <v>130000000</v>
      </c>
      <c r="V123" s="682">
        <f t="shared" si="54"/>
        <v>0</v>
      </c>
      <c r="W123" s="682">
        <f t="shared" si="54"/>
        <v>0</v>
      </c>
      <c r="X123" s="682">
        <f t="shared" si="54"/>
        <v>0</v>
      </c>
      <c r="Y123" s="682">
        <f t="shared" si="54"/>
        <v>76900000</v>
      </c>
      <c r="Z123" s="682">
        <f t="shared" si="54"/>
        <v>89900000</v>
      </c>
      <c r="AA123" s="682">
        <f t="shared" si="54"/>
        <v>0</v>
      </c>
      <c r="AB123" s="682">
        <f t="shared" si="54"/>
        <v>0</v>
      </c>
      <c r="AC123" s="682">
        <f t="shared" si="54"/>
        <v>39333240</v>
      </c>
      <c r="AD123" s="681">
        <f t="shared" si="54"/>
        <v>83301166</v>
      </c>
      <c r="AE123" s="682">
        <f t="shared" si="54"/>
        <v>246233240</v>
      </c>
      <c r="AF123" s="682">
        <f t="shared" si="54"/>
        <v>173201166</v>
      </c>
      <c r="AG123" s="680">
        <f t="shared" si="54"/>
        <v>0</v>
      </c>
      <c r="AH123" s="682"/>
      <c r="AI123" s="683">
        <f>+SUM(AI124:AI127)</f>
        <v>0</v>
      </c>
      <c r="AJ123" s="682">
        <f>+SUM(AJ124:AJ127)</f>
        <v>0</v>
      </c>
      <c r="AK123" s="683">
        <f>+SUM(AK124:AK127)</f>
        <v>0</v>
      </c>
      <c r="AL123" s="682">
        <f t="shared" si="54"/>
        <v>196967926</v>
      </c>
    </row>
    <row r="124" spans="1:38" s="146" customFormat="1" ht="18" hidden="1" customHeight="1" outlineLevel="2" x14ac:dyDescent="0.2">
      <c r="A124" s="146" t="s">
        <v>907</v>
      </c>
      <c r="B124" s="1026" t="str">
        <f t="shared" si="40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>
        <v>39333240</v>
      </c>
      <c r="AD124" s="165"/>
      <c r="AE124" s="160">
        <f t="shared" ref="AE124:AF128" si="55">+G124+I124+K124+M124+O124+Q124+S124+U124+W124+Y124+AA124+AC124</f>
        <v>99333240</v>
      </c>
      <c r="AF124" s="160">
        <f t="shared" si="55"/>
        <v>74900000</v>
      </c>
      <c r="AG124" s="163"/>
      <c r="AH124" s="160"/>
      <c r="AI124" s="162"/>
      <c r="AJ124" s="160">
        <f>+-AG124+AI124</f>
        <v>0</v>
      </c>
      <c r="AK124" s="162"/>
      <c r="AL124" s="167">
        <f>+F124-AE124+AF124+AJ124</f>
        <v>43066760</v>
      </c>
    </row>
    <row r="125" spans="1:38" s="146" customFormat="1" ht="18" hidden="1" customHeight="1" outlineLevel="2" x14ac:dyDescent="0.2">
      <c r="A125" s="146" t="s">
        <v>908</v>
      </c>
      <c r="B125" s="1026" t="str">
        <f t="shared" si="40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55"/>
        <v>39400000</v>
      </c>
      <c r="AF125" s="160">
        <f t="shared" si="55"/>
        <v>0</v>
      </c>
      <c r="AG125" s="163"/>
      <c r="AH125" s="160"/>
      <c r="AI125" s="162"/>
      <c r="AJ125" s="160">
        <f>+-AG125+AI125</f>
        <v>0</v>
      </c>
      <c r="AK125" s="162"/>
      <c r="AL125" s="167">
        <f>+F125-AE125+AF125+AJ125</f>
        <v>28100000</v>
      </c>
    </row>
    <row r="126" spans="1:38" s="146" customFormat="1" ht="18" hidden="1" customHeight="1" outlineLevel="2" x14ac:dyDescent="0.2">
      <c r="A126" s="146" t="s">
        <v>909</v>
      </c>
      <c r="B126" s="1026" t="str">
        <f t="shared" si="40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>
        <f>80000000+3301166</f>
        <v>83301166</v>
      </c>
      <c r="AE126" s="160">
        <f t="shared" si="55"/>
        <v>60000000</v>
      </c>
      <c r="AF126" s="160">
        <f t="shared" si="55"/>
        <v>98301166</v>
      </c>
      <c r="AG126" s="163"/>
      <c r="AH126" s="160"/>
      <c r="AI126" s="162"/>
      <c r="AJ126" s="160">
        <f>+-AG126+AI126</f>
        <v>0</v>
      </c>
      <c r="AK126" s="162"/>
      <c r="AL126" s="167">
        <f>+F126-AE126+AF126+AJ126</f>
        <v>105801166</v>
      </c>
    </row>
    <row r="127" spans="1:38" s="146" customFormat="1" ht="18" hidden="1" customHeight="1" outlineLevel="2" x14ac:dyDescent="0.2">
      <c r="A127" s="146" t="s">
        <v>910</v>
      </c>
      <c r="B127" s="1026" t="str">
        <f t="shared" si="40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55"/>
        <v>47500000</v>
      </c>
      <c r="AF127" s="160">
        <f t="shared" si="55"/>
        <v>0</v>
      </c>
      <c r="AG127" s="163"/>
      <c r="AH127" s="160"/>
      <c r="AI127" s="162"/>
      <c r="AJ127" s="160">
        <f>+-AG127+AI127</f>
        <v>0</v>
      </c>
      <c r="AK127" s="162"/>
      <c r="AL127" s="167">
        <f>+F127-AE127+AF127+AJ127</f>
        <v>20000000</v>
      </c>
    </row>
    <row r="128" spans="1:38" s="180" customFormat="1" ht="20.25" customHeight="1" outlineLevel="1" x14ac:dyDescent="0.25">
      <c r="A128" s="466" t="s">
        <v>911</v>
      </c>
      <c r="B128" s="1026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742">
        <v>14330100</v>
      </c>
      <c r="AD128" s="472"/>
      <c r="AE128" s="471">
        <f t="shared" si="55"/>
        <v>14330100</v>
      </c>
      <c r="AF128" s="471">
        <f t="shared" si="55"/>
        <v>15000000</v>
      </c>
      <c r="AG128" s="650"/>
      <c r="AH128" s="471"/>
      <c r="AI128" s="651"/>
      <c r="AJ128" s="462">
        <f>+-AG128+AI128</f>
        <v>0</v>
      </c>
      <c r="AK128" s="651"/>
      <c r="AL128" s="693">
        <f>+F128-AE128+AF128+AJ128</f>
        <v>669900</v>
      </c>
    </row>
    <row r="129" spans="1:38" s="1124" customFormat="1" ht="22.5" customHeight="1" outlineLevel="1" collapsed="1" x14ac:dyDescent="0.2">
      <c r="A129" s="735"/>
      <c r="B129" s="1032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AL129" si="56">+SUM(G130:G132)</f>
        <v>0</v>
      </c>
      <c r="H129" s="742">
        <f t="shared" si="56"/>
        <v>0</v>
      </c>
      <c r="I129" s="740">
        <f t="shared" si="56"/>
        <v>0</v>
      </c>
      <c r="J129" s="741">
        <f t="shared" si="56"/>
        <v>0</v>
      </c>
      <c r="K129" s="742">
        <f t="shared" si="56"/>
        <v>0</v>
      </c>
      <c r="L129" s="743">
        <f t="shared" si="56"/>
        <v>0</v>
      </c>
      <c r="M129" s="742">
        <f t="shared" si="56"/>
        <v>0</v>
      </c>
      <c r="N129" s="743">
        <f t="shared" si="56"/>
        <v>0</v>
      </c>
      <c r="O129" s="742">
        <f t="shared" si="56"/>
        <v>0</v>
      </c>
      <c r="P129" s="740">
        <f t="shared" si="56"/>
        <v>0</v>
      </c>
      <c r="Q129" s="743">
        <f t="shared" si="56"/>
        <v>0</v>
      </c>
      <c r="R129" s="742">
        <f t="shared" si="56"/>
        <v>0</v>
      </c>
      <c r="S129" s="740">
        <f t="shared" si="56"/>
        <v>0</v>
      </c>
      <c r="T129" s="742">
        <f t="shared" si="56"/>
        <v>0</v>
      </c>
      <c r="U129" s="742">
        <f t="shared" si="56"/>
        <v>0</v>
      </c>
      <c r="V129" s="742">
        <f t="shared" si="56"/>
        <v>0</v>
      </c>
      <c r="W129" s="742">
        <f t="shared" si="56"/>
        <v>0</v>
      </c>
      <c r="X129" s="742">
        <f t="shared" si="56"/>
        <v>0</v>
      </c>
      <c r="Y129" s="742">
        <f t="shared" si="56"/>
        <v>13000000</v>
      </c>
      <c r="Z129" s="742">
        <f t="shared" si="56"/>
        <v>0</v>
      </c>
      <c r="AA129" s="742">
        <f t="shared" si="56"/>
        <v>0</v>
      </c>
      <c r="AB129" s="742">
        <f t="shared" si="56"/>
        <v>0</v>
      </c>
      <c r="AC129" s="742">
        <f t="shared" si="56"/>
        <v>18390170</v>
      </c>
      <c r="AD129" s="741">
        <f t="shared" si="56"/>
        <v>0</v>
      </c>
      <c r="AE129" s="742">
        <f t="shared" si="56"/>
        <v>31390170</v>
      </c>
      <c r="AF129" s="742">
        <f t="shared" si="56"/>
        <v>0</v>
      </c>
      <c r="AG129" s="740">
        <f>+SUM(AG130:AG132)</f>
        <v>0</v>
      </c>
      <c r="AH129" s="742"/>
      <c r="AI129" s="743">
        <f>+SUM(AI130:AI132)</f>
        <v>0</v>
      </c>
      <c r="AJ129" s="742">
        <f>+SUM(AJ130:AJ132)</f>
        <v>0</v>
      </c>
      <c r="AK129" s="743">
        <f>+SUM(AK130:AK132)</f>
        <v>0</v>
      </c>
      <c r="AL129" s="742">
        <f t="shared" si="56"/>
        <v>108609830</v>
      </c>
    </row>
    <row r="130" spans="1:38" s="146" customFormat="1" ht="18" hidden="1" customHeight="1" outlineLevel="2" x14ac:dyDescent="0.2">
      <c r="A130" s="146" t="s">
        <v>912</v>
      </c>
      <c r="B130" s="1026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>
        <v>4680964</v>
      </c>
      <c r="AD130" s="226"/>
      <c r="AE130" s="223">
        <f t="shared" ref="AE130:AF133" si="57">+G130+I130+K130+M130+O130+Q130+S130+U130+W130+Y130+AA130+AC130</f>
        <v>4680964</v>
      </c>
      <c r="AF130" s="223">
        <f t="shared" si="57"/>
        <v>0</v>
      </c>
      <c r="AG130" s="221"/>
      <c r="AH130" s="223"/>
      <c r="AI130" s="264"/>
      <c r="AJ130" s="160">
        <f>+-AG130+AI130</f>
        <v>0</v>
      </c>
      <c r="AK130" s="264"/>
      <c r="AL130" s="265">
        <f>+F130-AE130+AF130+AJ130</f>
        <v>10319036</v>
      </c>
    </row>
    <row r="131" spans="1:38" s="146" customFormat="1" ht="18" hidden="1" customHeight="1" outlineLevel="2" x14ac:dyDescent="0.2">
      <c r="A131" s="146" t="s">
        <v>913</v>
      </c>
      <c r="B131" s="1026" t="str">
        <f>+C131&amp;D131</f>
        <v>A-2-0-4-41-210</v>
      </c>
      <c r="C131" s="392" t="s">
        <v>522</v>
      </c>
      <c r="D131" s="393" t="s">
        <v>417</v>
      </c>
      <c r="E131" s="394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>
        <v>3301166</v>
      </c>
      <c r="AD131" s="165"/>
      <c r="AE131" s="160">
        <f t="shared" si="57"/>
        <v>16301166</v>
      </c>
      <c r="AF131" s="160">
        <f t="shared" si="57"/>
        <v>0</v>
      </c>
      <c r="AG131" s="163"/>
      <c r="AH131" s="160"/>
      <c r="AI131" s="162"/>
      <c r="AJ131" s="160">
        <f>+-AG131+AI131</f>
        <v>0</v>
      </c>
      <c r="AK131" s="162"/>
      <c r="AL131" s="167">
        <f>+F131-AE131+AF131+AJ131</f>
        <v>83698834</v>
      </c>
    </row>
    <row r="132" spans="1:38" s="146" customFormat="1" ht="18.75" hidden="1" customHeight="1" outlineLevel="2" x14ac:dyDescent="0.2">
      <c r="A132" s="146" t="s">
        <v>877</v>
      </c>
      <c r="B132" s="1026" t="str">
        <f>+C132&amp;D132</f>
        <v>A-2-0-4-41-510</v>
      </c>
      <c r="C132" s="1095" t="s">
        <v>523</v>
      </c>
      <c r="D132" s="175" t="s">
        <v>417</v>
      </c>
      <c r="E132" s="1096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>
        <v>10408040</v>
      </c>
      <c r="AD132" s="399"/>
      <c r="AE132" s="397">
        <f t="shared" si="57"/>
        <v>10408040</v>
      </c>
      <c r="AF132" s="397">
        <f t="shared" si="57"/>
        <v>0</v>
      </c>
      <c r="AG132" s="395"/>
      <c r="AH132" s="397"/>
      <c r="AI132" s="400"/>
      <c r="AJ132" s="397">
        <f>+-AG132+AI132</f>
        <v>0</v>
      </c>
      <c r="AK132" s="400"/>
      <c r="AL132" s="402">
        <f>+F132-AE132+AF132+AJ132</f>
        <v>14591960</v>
      </c>
    </row>
    <row r="133" spans="1:38" s="1125" customFormat="1" ht="18.75" outlineLevel="1" thickBot="1" x14ac:dyDescent="0.25">
      <c r="A133" s="700" t="s">
        <v>914</v>
      </c>
      <c r="B133" s="702" t="s">
        <v>670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57"/>
        <v>0</v>
      </c>
      <c r="AF133" s="707">
        <f t="shared" si="57"/>
        <v>4295692</v>
      </c>
      <c r="AG133" s="705"/>
      <c r="AH133" s="707"/>
      <c r="AI133" s="713"/>
      <c r="AJ133" s="707">
        <f>+-AG133+AI133</f>
        <v>0</v>
      </c>
      <c r="AK133" s="713"/>
      <c r="AL133" s="707">
        <f>+F133-AE133+AF133+AJ133</f>
        <v>4295692</v>
      </c>
    </row>
    <row r="134" spans="1:38" s="146" customFormat="1" ht="18.75" thickBot="1" x14ac:dyDescent="0.25">
      <c r="B134" s="1026"/>
    </row>
    <row r="135" spans="1:38" s="255" customFormat="1" ht="30" customHeight="1" thickBot="1" x14ac:dyDescent="0.25">
      <c r="A135" s="252"/>
      <c r="B135" s="1030"/>
      <c r="C135" s="235" t="s">
        <v>266</v>
      </c>
      <c r="D135" s="236"/>
      <c r="E135" s="368" t="s">
        <v>60</v>
      </c>
      <c r="F135" s="237">
        <f t="shared" ref="F135:AL135" si="58">+F136+F138+F139+F141+F142+F143+F148+F146+F147+F137</f>
        <v>236279000000</v>
      </c>
      <c r="G135" s="237">
        <f t="shared" si="58"/>
        <v>0</v>
      </c>
      <c r="H135" s="237">
        <f t="shared" si="58"/>
        <v>0</v>
      </c>
      <c r="I135" s="237">
        <f t="shared" si="58"/>
        <v>0</v>
      </c>
      <c r="J135" s="237">
        <f t="shared" si="58"/>
        <v>0</v>
      </c>
      <c r="K135" s="237">
        <f t="shared" si="58"/>
        <v>3603786667</v>
      </c>
      <c r="L135" s="237">
        <f t="shared" si="58"/>
        <v>743786667</v>
      </c>
      <c r="M135" s="237">
        <f t="shared" si="58"/>
        <v>0</v>
      </c>
      <c r="N135" s="237">
        <f t="shared" si="58"/>
        <v>0</v>
      </c>
      <c r="O135" s="237">
        <f t="shared" si="58"/>
        <v>0</v>
      </c>
      <c r="P135" s="237">
        <f t="shared" si="58"/>
        <v>0</v>
      </c>
      <c r="Q135" s="237">
        <f t="shared" si="58"/>
        <v>0</v>
      </c>
      <c r="R135" s="237">
        <f t="shared" si="58"/>
        <v>0</v>
      </c>
      <c r="S135" s="237">
        <f t="shared" si="58"/>
        <v>0</v>
      </c>
      <c r="T135" s="237">
        <f t="shared" si="58"/>
        <v>0</v>
      </c>
      <c r="U135" s="237">
        <f t="shared" si="58"/>
        <v>0</v>
      </c>
      <c r="V135" s="237">
        <f t="shared" si="58"/>
        <v>0</v>
      </c>
      <c r="W135" s="237">
        <f t="shared" si="58"/>
        <v>0</v>
      </c>
      <c r="X135" s="237">
        <f t="shared" si="58"/>
        <v>0</v>
      </c>
      <c r="Y135" s="237">
        <f t="shared" si="58"/>
        <v>30000000000</v>
      </c>
      <c r="Z135" s="237">
        <f t="shared" si="58"/>
        <v>35129817132</v>
      </c>
      <c r="AA135" s="237">
        <f t="shared" si="58"/>
        <v>0</v>
      </c>
      <c r="AB135" s="237">
        <f t="shared" si="58"/>
        <v>0</v>
      </c>
      <c r="AC135" s="237">
        <f t="shared" si="58"/>
        <v>0</v>
      </c>
      <c r="AD135" s="256">
        <f t="shared" si="58"/>
        <v>0</v>
      </c>
      <c r="AE135" s="237">
        <f t="shared" si="58"/>
        <v>33603786667</v>
      </c>
      <c r="AF135" s="237">
        <f t="shared" si="58"/>
        <v>35873603799</v>
      </c>
      <c r="AG135" s="237">
        <f t="shared" si="58"/>
        <v>8909572551</v>
      </c>
      <c r="AH135" s="237">
        <f t="shared" si="58"/>
        <v>56100000</v>
      </c>
      <c r="AI135" s="237">
        <f t="shared" si="58"/>
        <v>30000000000</v>
      </c>
      <c r="AJ135" s="237">
        <f t="shared" si="58"/>
        <v>-8909572551</v>
      </c>
      <c r="AK135" s="237">
        <f t="shared" si="58"/>
        <v>30000000000</v>
      </c>
      <c r="AL135" s="237">
        <f t="shared" si="58"/>
        <v>259583144581</v>
      </c>
    </row>
    <row r="136" spans="1:38" s="278" customFormat="1" outlineLevel="1" x14ac:dyDescent="0.2">
      <c r="A136" s="278" t="s">
        <v>915</v>
      </c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380"/>
      <c r="AE136" s="281">
        <f t="shared" ref="AE136:AF138" si="59">+G136+I136+K136+M136+O136+Q136+S136+U136+W136+Y136+AA136+AC136</f>
        <v>0</v>
      </c>
      <c r="AF136" s="282">
        <f t="shared" si="59"/>
        <v>129817132</v>
      </c>
      <c r="AG136" s="282"/>
      <c r="AH136" s="1109"/>
      <c r="AI136" s="286"/>
      <c r="AJ136" s="160">
        <f>+-AG136+AI136</f>
        <v>0</v>
      </c>
      <c r="AK136" s="286"/>
      <c r="AL136" s="287">
        <f>+F136-AE136+AF136-AG136+AI136</f>
        <v>129817132</v>
      </c>
    </row>
    <row r="137" spans="1:38" s="278" customFormat="1" outlineLevel="1" x14ac:dyDescent="0.2">
      <c r="A137" s="278" t="s">
        <v>916</v>
      </c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380"/>
      <c r="AE137" s="281">
        <f t="shared" si="59"/>
        <v>0</v>
      </c>
      <c r="AF137" s="282">
        <f t="shared" si="59"/>
        <v>0</v>
      </c>
      <c r="AG137" s="282"/>
      <c r="AH137" s="281"/>
      <c r="AI137" s="286"/>
      <c r="AJ137" s="160">
        <f>+-AG137+AI137</f>
        <v>0</v>
      </c>
      <c r="AK137" s="286"/>
      <c r="AL137" s="287">
        <f>+F137-AE137+AF137-AG137+AI137</f>
        <v>519000000</v>
      </c>
    </row>
    <row r="138" spans="1:38" s="278" customFormat="1" outlineLevel="1" x14ac:dyDescent="0.2">
      <c r="A138" s="278" t="s">
        <v>917</v>
      </c>
      <c r="B138" s="1126" t="str">
        <f>+C138</f>
        <v>A-3-5-3-44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381"/>
      <c r="AE138" s="291">
        <f t="shared" si="59"/>
        <v>600000000</v>
      </c>
      <c r="AF138" s="292">
        <f t="shared" si="59"/>
        <v>0</v>
      </c>
      <c r="AG138" s="292">
        <v>11800000</v>
      </c>
      <c r="AH138" s="291"/>
      <c r="AI138" s="295"/>
      <c r="AJ138" s="160">
        <f>+-AG138+AI138</f>
        <v>-11800000</v>
      </c>
      <c r="AK138" s="295"/>
      <c r="AL138" s="296">
        <f>+F138-AE138+AF138-AG138+AI138</f>
        <v>6200000</v>
      </c>
    </row>
    <row r="139" spans="1:38" s="180" customFormat="1" ht="20.25" customHeight="1" outlineLevel="1" collapsed="1" x14ac:dyDescent="0.25">
      <c r="A139" s="176"/>
      <c r="B139" s="184" t="s">
        <v>547</v>
      </c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AL139" si="60">+G140</f>
        <v>0</v>
      </c>
      <c r="H139" s="189">
        <f t="shared" si="60"/>
        <v>0</v>
      </c>
      <c r="I139" s="189">
        <f t="shared" si="60"/>
        <v>0</v>
      </c>
      <c r="J139" s="189">
        <f t="shared" si="60"/>
        <v>0</v>
      </c>
      <c r="K139" s="189">
        <f t="shared" si="60"/>
        <v>0</v>
      </c>
      <c r="L139" s="193">
        <f t="shared" si="60"/>
        <v>740000000</v>
      </c>
      <c r="M139" s="189">
        <f t="shared" si="60"/>
        <v>0</v>
      </c>
      <c r="N139" s="189">
        <f t="shared" si="60"/>
        <v>0</v>
      </c>
      <c r="O139" s="199">
        <f t="shared" si="60"/>
        <v>0</v>
      </c>
      <c r="P139" s="189">
        <f t="shared" si="60"/>
        <v>0</v>
      </c>
      <c r="Q139" s="199">
        <f t="shared" si="60"/>
        <v>0</v>
      </c>
      <c r="R139" s="189">
        <f t="shared" si="60"/>
        <v>0</v>
      </c>
      <c r="S139" s="213">
        <f t="shared" si="60"/>
        <v>0</v>
      </c>
      <c r="T139" s="189">
        <f t="shared" si="60"/>
        <v>0</v>
      </c>
      <c r="U139" s="189">
        <f t="shared" si="60"/>
        <v>0</v>
      </c>
      <c r="V139" s="189">
        <f t="shared" si="60"/>
        <v>0</v>
      </c>
      <c r="W139" s="189">
        <f t="shared" si="60"/>
        <v>0</v>
      </c>
      <c r="X139" s="189">
        <f t="shared" si="60"/>
        <v>0</v>
      </c>
      <c r="Y139" s="189">
        <f t="shared" si="60"/>
        <v>0</v>
      </c>
      <c r="Z139" s="189">
        <f t="shared" si="60"/>
        <v>0</v>
      </c>
      <c r="AA139" s="189">
        <f t="shared" si="60"/>
        <v>0</v>
      </c>
      <c r="AB139" s="189">
        <f t="shared" si="60"/>
        <v>0</v>
      </c>
      <c r="AC139" s="189">
        <f t="shared" si="60"/>
        <v>0</v>
      </c>
      <c r="AD139" s="193">
        <f t="shared" si="60"/>
        <v>0</v>
      </c>
      <c r="AE139" s="189">
        <f t="shared" si="60"/>
        <v>0</v>
      </c>
      <c r="AF139" s="189">
        <f t="shared" si="60"/>
        <v>740000000</v>
      </c>
      <c r="AG139" s="189">
        <f t="shared" si="60"/>
        <v>0</v>
      </c>
      <c r="AH139" s="189"/>
      <c r="AI139" s="199">
        <f>+AI140</f>
        <v>0</v>
      </c>
      <c r="AJ139" s="189">
        <f t="shared" si="60"/>
        <v>0</v>
      </c>
      <c r="AK139" s="193">
        <f>+AK140</f>
        <v>0</v>
      </c>
      <c r="AL139" s="189">
        <f t="shared" si="60"/>
        <v>764000000</v>
      </c>
    </row>
    <row r="140" spans="1:38" s="146" customFormat="1" ht="18" hidden="1" customHeight="1" outlineLevel="2" x14ac:dyDescent="0.2">
      <c r="A140" s="146" t="s">
        <v>918</v>
      </c>
      <c r="B140" s="102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65"/>
      <c r="AE140" s="160">
        <f t="shared" ref="AE140:AF142" si="61">+G140+I140+K140+M140+O140+Q140+S140+U140+W140+Y140+AA140+AC140</f>
        <v>0</v>
      </c>
      <c r="AF140" s="163">
        <f t="shared" si="61"/>
        <v>740000000</v>
      </c>
      <c r="AG140" s="163"/>
      <c r="AH140" s="160"/>
      <c r="AI140" s="162"/>
      <c r="AJ140" s="160">
        <f>+-AG140+AI140</f>
        <v>0</v>
      </c>
      <c r="AK140" s="162"/>
      <c r="AL140" s="160">
        <f>+F140-AE140+AF140-AG140+AI140</f>
        <v>764000000</v>
      </c>
    </row>
    <row r="141" spans="1:38" s="590" customFormat="1" ht="35.25" customHeight="1" outlineLevel="1" collapsed="1" x14ac:dyDescent="0.25">
      <c r="A141" s="176" t="s">
        <v>919</v>
      </c>
      <c r="B141" s="1034" t="str">
        <f>+C141&amp;D14</f>
        <v>A-3-6-3-4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98"/>
      <c r="AE141" s="584">
        <f t="shared" si="61"/>
        <v>0</v>
      </c>
      <c r="AF141" s="588">
        <f t="shared" si="61"/>
        <v>0</v>
      </c>
      <c r="AG141" s="213">
        <v>39500000</v>
      </c>
      <c r="AH141" s="189"/>
      <c r="AI141" s="199"/>
      <c r="AJ141" s="578">
        <f>+-AG141+AI141</f>
        <v>-39500000</v>
      </c>
      <c r="AK141" s="199"/>
      <c r="AL141" s="584">
        <f>+F141-AE141+AF141-AG141+AI141</f>
        <v>355500000</v>
      </c>
    </row>
    <row r="142" spans="1:38" s="241" customFormat="1" ht="30" customHeight="1" outlineLevel="1" collapsed="1" x14ac:dyDescent="0.2">
      <c r="A142" s="239" t="s">
        <v>920</v>
      </c>
      <c r="B142" s="974" t="str">
        <f>+C142</f>
        <v>A-3-6-3-7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82"/>
      <c r="AE142" s="312">
        <f t="shared" si="61"/>
        <v>3003786667</v>
      </c>
      <c r="AF142" s="313">
        <f t="shared" si="61"/>
        <v>35000000000</v>
      </c>
      <c r="AG142" s="313">
        <v>6821902551</v>
      </c>
      <c r="AH142" s="312"/>
      <c r="AI142" s="317"/>
      <c r="AJ142" s="160">
        <f>+-AG142+AI142</f>
        <v>-6821902551</v>
      </c>
      <c r="AK142" s="317"/>
      <c r="AL142" s="312">
        <f>+F142-AE142+AF142-AG142+AI142</f>
        <v>193327310782</v>
      </c>
    </row>
    <row r="143" spans="1:38" s="180" customFormat="1" ht="36" outlineLevel="1" collapsed="1" x14ac:dyDescent="0.25">
      <c r="A143" s="176"/>
      <c r="B143" s="184" t="s">
        <v>549</v>
      </c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AL143" si="62">+SUM(G144:G145)</f>
        <v>0</v>
      </c>
      <c r="H143" s="189">
        <f t="shared" si="62"/>
        <v>0</v>
      </c>
      <c r="I143" s="189">
        <f t="shared" si="62"/>
        <v>0</v>
      </c>
      <c r="J143" s="189">
        <f t="shared" si="62"/>
        <v>0</v>
      </c>
      <c r="K143" s="189">
        <f t="shared" si="62"/>
        <v>0</v>
      </c>
      <c r="L143" s="193">
        <f t="shared" si="62"/>
        <v>0</v>
      </c>
      <c r="M143" s="189">
        <f t="shared" si="62"/>
        <v>0</v>
      </c>
      <c r="N143" s="189">
        <f t="shared" si="62"/>
        <v>0</v>
      </c>
      <c r="O143" s="199">
        <f t="shared" si="62"/>
        <v>0</v>
      </c>
      <c r="P143" s="189">
        <f t="shared" si="62"/>
        <v>0</v>
      </c>
      <c r="Q143" s="199">
        <f t="shared" si="62"/>
        <v>0</v>
      </c>
      <c r="R143" s="189">
        <f t="shared" si="62"/>
        <v>0</v>
      </c>
      <c r="S143" s="213">
        <f t="shared" si="62"/>
        <v>0</v>
      </c>
      <c r="T143" s="189">
        <f t="shared" si="62"/>
        <v>0</v>
      </c>
      <c r="U143" s="189">
        <f t="shared" si="62"/>
        <v>0</v>
      </c>
      <c r="V143" s="189">
        <f t="shared" si="62"/>
        <v>0</v>
      </c>
      <c r="W143" s="189">
        <f t="shared" si="62"/>
        <v>0</v>
      </c>
      <c r="X143" s="189">
        <f t="shared" si="62"/>
        <v>0</v>
      </c>
      <c r="Y143" s="193">
        <f t="shared" si="62"/>
        <v>0</v>
      </c>
      <c r="Z143" s="181">
        <f t="shared" si="62"/>
        <v>0</v>
      </c>
      <c r="AA143" s="213">
        <f t="shared" si="62"/>
        <v>0</v>
      </c>
      <c r="AB143" s="189">
        <f t="shared" si="62"/>
        <v>0</v>
      </c>
      <c r="AC143" s="189">
        <f t="shared" si="62"/>
        <v>0</v>
      </c>
      <c r="AD143" s="193">
        <f t="shared" si="62"/>
        <v>0</v>
      </c>
      <c r="AE143" s="189">
        <f t="shared" si="62"/>
        <v>0</v>
      </c>
      <c r="AF143" s="189">
        <f t="shared" si="62"/>
        <v>0</v>
      </c>
      <c r="AG143" s="189">
        <f>+SUM(AG144:AG145)</f>
        <v>2036370000</v>
      </c>
      <c r="AH143" s="189"/>
      <c r="AI143" s="199">
        <f>+SUM(AI144:AI145)</f>
        <v>0</v>
      </c>
      <c r="AJ143" s="189">
        <f>+SUM(AJ144:AJ145)</f>
        <v>-2036370000</v>
      </c>
      <c r="AK143" s="193">
        <f>+SUM(AK144:AK145)</f>
        <v>0</v>
      </c>
      <c r="AL143" s="189">
        <f t="shared" si="62"/>
        <v>63972630000</v>
      </c>
    </row>
    <row r="144" spans="1:38" s="146" customFormat="1" ht="25.5" hidden="1" customHeight="1" outlineLevel="2" x14ac:dyDescent="0.2">
      <c r="A144" s="146" t="s">
        <v>921</v>
      </c>
      <c r="B144" s="318" t="str">
        <f>+C144&amp;D144</f>
        <v>A-3-6-3-11-116</v>
      </c>
      <c r="C144" s="507" t="s">
        <v>550</v>
      </c>
      <c r="D144" s="504" t="s">
        <v>370</v>
      </c>
      <c r="E144" s="506" t="s">
        <v>450</v>
      </c>
      <c r="F144" s="167">
        <v>57859500000</v>
      </c>
      <c r="G144" s="545"/>
      <c r="H144" s="545"/>
      <c r="I144" s="196"/>
      <c r="J144" s="172"/>
      <c r="K144" s="172"/>
      <c r="L144" s="510"/>
      <c r="M144" s="167"/>
      <c r="N144" s="167"/>
      <c r="O144" s="546"/>
      <c r="P144" s="167"/>
      <c r="Q144" s="546"/>
      <c r="R144" s="167"/>
      <c r="S144" s="196"/>
      <c r="T144" s="172"/>
      <c r="U144" s="172"/>
      <c r="V144" s="172"/>
      <c r="W144" s="172"/>
      <c r="X144" s="172"/>
      <c r="Y144" s="510"/>
      <c r="Z144" s="172"/>
      <c r="AA144" s="196"/>
      <c r="AB144" s="172"/>
      <c r="AC144" s="172"/>
      <c r="AD144" s="510"/>
      <c r="AE144" s="167">
        <f t="shared" ref="AE144:AF148" si="63">+G144+I144+K144+M144+O144+Q144+S144+U144+W144+Y144+AA144+AC144</f>
        <v>0</v>
      </c>
      <c r="AF144" s="545">
        <f t="shared" si="63"/>
        <v>0</v>
      </c>
      <c r="AG144" s="545">
        <f>1980270000+56100000</f>
        <v>2036370000</v>
      </c>
      <c r="AH144" s="167"/>
      <c r="AI144" s="546"/>
      <c r="AJ144" s="167">
        <f>+-AG144+AI144</f>
        <v>-2036370000</v>
      </c>
      <c r="AK144" s="546"/>
      <c r="AL144" s="1127">
        <f>+F144-AE144+AF144-AG144+AI144</f>
        <v>55823130000</v>
      </c>
    </row>
    <row r="145" spans="1:38" s="146" customFormat="1" ht="27.75" hidden="1" customHeight="1" outlineLevel="2" x14ac:dyDescent="0.2">
      <c r="A145" s="146" t="s">
        <v>922</v>
      </c>
      <c r="B145" s="1026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65"/>
      <c r="AE145" s="160">
        <f t="shared" si="63"/>
        <v>0</v>
      </c>
      <c r="AF145" s="163">
        <f t="shared" si="63"/>
        <v>0</v>
      </c>
      <c r="AG145" s="163"/>
      <c r="AH145" s="160"/>
      <c r="AI145" s="162"/>
      <c r="AJ145" s="160">
        <f>+-AG145+AI145</f>
        <v>0</v>
      </c>
      <c r="AK145" s="162"/>
      <c r="AL145" s="167">
        <f>+F145-AE145+AF145-AG145+AI145</f>
        <v>8149500000</v>
      </c>
    </row>
    <row r="146" spans="1:38" s="241" customFormat="1" ht="36.75" customHeight="1" outlineLevel="1" collapsed="1" x14ac:dyDescent="0.2">
      <c r="A146" s="239" t="s">
        <v>923</v>
      </c>
      <c r="B146" s="975" t="str">
        <f>+C146</f>
        <v>A-3-6-3-66</v>
      </c>
      <c r="C146" s="1129" t="s">
        <v>553</v>
      </c>
      <c r="D146" s="1130" t="s">
        <v>370</v>
      </c>
      <c r="E146" s="516" t="s">
        <v>452</v>
      </c>
      <c r="F146" s="1131">
        <v>561000000</v>
      </c>
      <c r="G146" s="559"/>
      <c r="H146" s="559"/>
      <c r="I146" s="560"/>
      <c r="J146" s="321"/>
      <c r="K146" s="321"/>
      <c r="L146" s="1132"/>
      <c r="M146" s="1131"/>
      <c r="N146" s="1131"/>
      <c r="O146" s="1133"/>
      <c r="P146" s="1131"/>
      <c r="Q146" s="1133"/>
      <c r="R146" s="1131"/>
      <c r="S146" s="560"/>
      <c r="T146" s="321"/>
      <c r="U146" s="321"/>
      <c r="V146" s="321"/>
      <c r="W146" s="321"/>
      <c r="X146" s="321"/>
      <c r="Y146" s="1132"/>
      <c r="Z146" s="321"/>
      <c r="AA146" s="560"/>
      <c r="AB146" s="321"/>
      <c r="AC146" s="321"/>
      <c r="AD146" s="1132"/>
      <c r="AE146" s="1131">
        <f t="shared" si="63"/>
        <v>0</v>
      </c>
      <c r="AF146" s="559">
        <f t="shared" si="63"/>
        <v>0</v>
      </c>
      <c r="AG146" s="559">
        <v>0</v>
      </c>
      <c r="AH146" s="1131">
        <v>56100000</v>
      </c>
      <c r="AI146" s="1133"/>
      <c r="AJ146" s="167">
        <f>+-AG146+AI146</f>
        <v>0</v>
      </c>
      <c r="AK146" s="1133"/>
      <c r="AL146" s="1131">
        <f>+F146-AE146+AF146-AG146+AI146-AH146</f>
        <v>504900000</v>
      </c>
    </row>
    <row r="147" spans="1:38" s="241" customFormat="1" ht="36.75" customHeight="1" outlineLevel="1" x14ac:dyDescent="0.2">
      <c r="A147" s="239" t="s">
        <v>924</v>
      </c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2">
        <f t="shared" si="63"/>
        <v>30000000000</v>
      </c>
      <c r="AF147" s="313">
        <f t="shared" si="63"/>
        <v>0</v>
      </c>
      <c r="AG147" s="792"/>
      <c r="AH147" s="787"/>
      <c r="AI147" s="788">
        <v>30000000000</v>
      </c>
      <c r="AJ147" s="397"/>
      <c r="AK147" s="788">
        <v>30000000000</v>
      </c>
      <c r="AL147" s="312">
        <f>+F147-AE147+AF147-AG147+AI147</f>
        <v>0</v>
      </c>
    </row>
    <row r="148" spans="1:38" s="255" customFormat="1" ht="38.25" customHeight="1" outlineLevel="1" collapsed="1" thickBot="1" x14ac:dyDescent="0.3">
      <c r="A148" s="1107" t="s">
        <v>925</v>
      </c>
      <c r="B148" s="1035" t="str">
        <f>+C148</f>
        <v>A-3-6-3-999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417"/>
      <c r="AE148" s="190">
        <f t="shared" si="63"/>
        <v>0</v>
      </c>
      <c r="AF148" s="383">
        <f t="shared" si="63"/>
        <v>3786667</v>
      </c>
      <c r="AG148" s="384"/>
      <c r="AH148" s="384"/>
      <c r="AI148" s="383"/>
      <c r="AJ148" s="217">
        <f>+-AG148+AI148</f>
        <v>0</v>
      </c>
      <c r="AK148" s="384"/>
      <c r="AL148" s="385">
        <f>+F148-AE148+AF148-AG148+AI148</f>
        <v>3786667</v>
      </c>
    </row>
    <row r="149" spans="1:38" s="301" customFormat="1" ht="18.75" thickBot="1" x14ac:dyDescent="0.25">
      <c r="B149" s="1036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303"/>
    </row>
    <row r="150" spans="1:38" s="255" customFormat="1" ht="30" customHeight="1" thickBot="1" x14ac:dyDescent="0.25">
      <c r="A150" s="250"/>
      <c r="B150" s="1030"/>
      <c r="C150" s="257" t="s">
        <v>453</v>
      </c>
      <c r="D150" s="258"/>
      <c r="E150" s="367" t="s">
        <v>657</v>
      </c>
      <c r="F150" s="238">
        <f t="shared" ref="F150:AL150" si="64">+SUM(F151:F174)</f>
        <v>35947899417</v>
      </c>
      <c r="G150" s="238">
        <f t="shared" si="64"/>
        <v>0</v>
      </c>
      <c r="H150" s="238">
        <f t="shared" si="64"/>
        <v>0</v>
      </c>
      <c r="I150" s="238">
        <f t="shared" si="64"/>
        <v>0</v>
      </c>
      <c r="J150" s="237">
        <f t="shared" si="64"/>
        <v>0</v>
      </c>
      <c r="K150" s="237">
        <f t="shared" si="64"/>
        <v>0</v>
      </c>
      <c r="L150" s="256">
        <f t="shared" si="64"/>
        <v>0</v>
      </c>
      <c r="M150" s="256">
        <f t="shared" si="64"/>
        <v>0</v>
      </c>
      <c r="N150" s="237">
        <f t="shared" si="64"/>
        <v>0</v>
      </c>
      <c r="O150" s="238">
        <f t="shared" si="64"/>
        <v>216052341</v>
      </c>
      <c r="P150" s="237">
        <f t="shared" si="64"/>
        <v>216052341</v>
      </c>
      <c r="Q150" s="237">
        <f t="shared" si="64"/>
        <v>0</v>
      </c>
      <c r="R150" s="237">
        <f t="shared" si="64"/>
        <v>0</v>
      </c>
      <c r="S150" s="237">
        <f t="shared" si="64"/>
        <v>0</v>
      </c>
      <c r="T150" s="237">
        <f t="shared" si="64"/>
        <v>0</v>
      </c>
      <c r="U150" s="237">
        <f t="shared" si="64"/>
        <v>0</v>
      </c>
      <c r="V150" s="237">
        <f t="shared" si="64"/>
        <v>1140000000</v>
      </c>
      <c r="W150" s="237">
        <f t="shared" si="64"/>
        <v>0</v>
      </c>
      <c r="X150" s="237">
        <f t="shared" si="64"/>
        <v>0</v>
      </c>
      <c r="Y150" s="237">
        <f t="shared" si="64"/>
        <v>0</v>
      </c>
      <c r="Z150" s="237">
        <f t="shared" si="64"/>
        <v>0</v>
      </c>
      <c r="AA150" s="237">
        <f t="shared" si="64"/>
        <v>0</v>
      </c>
      <c r="AB150" s="237">
        <f t="shared" si="64"/>
        <v>0</v>
      </c>
      <c r="AC150" s="237">
        <f t="shared" si="64"/>
        <v>0</v>
      </c>
      <c r="AD150" s="256">
        <f t="shared" si="64"/>
        <v>0</v>
      </c>
      <c r="AE150" s="237">
        <f t="shared" si="64"/>
        <v>216052341</v>
      </c>
      <c r="AF150" s="238">
        <f t="shared" si="64"/>
        <v>1356052341</v>
      </c>
      <c r="AG150" s="238">
        <f t="shared" si="64"/>
        <v>1741914913</v>
      </c>
      <c r="AH150" s="237">
        <v>0</v>
      </c>
      <c r="AI150" s="238">
        <f>+SUM(AI151:AI174)</f>
        <v>0</v>
      </c>
      <c r="AJ150" s="237">
        <f>+SUM(AJ151:AJ174)</f>
        <v>-1741914913</v>
      </c>
      <c r="AK150" s="238">
        <f>+SUM(AK151:AK174)</f>
        <v>0</v>
      </c>
      <c r="AL150" s="237">
        <f t="shared" si="64"/>
        <v>35345984504</v>
      </c>
    </row>
    <row r="151" spans="1:38" s="157" customFormat="1" ht="54" outlineLevel="1" x14ac:dyDescent="0.2">
      <c r="A151" s="146" t="s">
        <v>926</v>
      </c>
      <c r="B151" s="1128" t="str">
        <f>+C151</f>
        <v>C-121-800-1</v>
      </c>
      <c r="C151" s="1095" t="s">
        <v>555</v>
      </c>
      <c r="D151" s="175" t="s">
        <v>417</v>
      </c>
      <c r="E151" s="1096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F174" si="65">+G151+I151+K151+M151+O151+Q151+S151+U151+W151+Y151+AA151+AC151</f>
        <v>0</v>
      </c>
      <c r="AF151" s="147">
        <f t="shared" si="65"/>
        <v>0</v>
      </c>
      <c r="AG151" s="414">
        <v>0</v>
      </c>
      <c r="AH151" s="191"/>
      <c r="AI151" s="234"/>
      <c r="AJ151" s="160">
        <f>+-AG151+AI151</f>
        <v>0</v>
      </c>
      <c r="AK151" s="234"/>
      <c r="AL151" s="225">
        <f t="shared" ref="AL151:AL174" si="66">+F151-AE151+AF151-AG151+AI151</f>
        <v>16000000000</v>
      </c>
    </row>
    <row r="152" spans="1:38" s="146" customFormat="1" ht="90" outlineLevel="1" x14ac:dyDescent="0.2">
      <c r="A152" s="146" t="s">
        <v>927</v>
      </c>
      <c r="B152" s="1128" t="str">
        <f t="shared" ref="B152:B174" si="67">+C152</f>
        <v>C-122-800-2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65"/>
        <v>91175041</v>
      </c>
      <c r="AF152" s="163">
        <f t="shared" si="65"/>
        <v>0</v>
      </c>
      <c r="AG152" s="162">
        <v>0</v>
      </c>
      <c r="AH152" s="170"/>
      <c r="AI152" s="183"/>
      <c r="AJ152" s="160">
        <f>+-AG152+AI152</f>
        <v>0</v>
      </c>
      <c r="AK152" s="183"/>
      <c r="AL152" s="172">
        <f t="shared" si="66"/>
        <v>708824959</v>
      </c>
    </row>
    <row r="153" spans="1:38" s="146" customFormat="1" ht="108" outlineLevel="1" x14ac:dyDescent="0.2">
      <c r="A153" s="146" t="s">
        <v>928</v>
      </c>
      <c r="B153" s="1128" t="str">
        <f t="shared" si="67"/>
        <v>C-122-800-3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2"/>
      <c r="AH153" s="170"/>
      <c r="AI153" s="183"/>
      <c r="AJ153" s="160">
        <v>0</v>
      </c>
      <c r="AK153" s="183"/>
      <c r="AL153" s="172">
        <f t="shared" si="66"/>
        <v>91175041</v>
      </c>
    </row>
    <row r="154" spans="1:38" s="146" customFormat="1" ht="54.75" customHeight="1" outlineLevel="1" x14ac:dyDescent="0.2">
      <c r="A154" s="146" t="s">
        <v>929</v>
      </c>
      <c r="B154" s="1128" t="str">
        <f t="shared" si="67"/>
        <v>C-213-800-1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65"/>
        <v>0</v>
      </c>
      <c r="AF154" s="163">
        <f t="shared" si="65"/>
        <v>0</v>
      </c>
      <c r="AG154" s="162">
        <v>60000000</v>
      </c>
      <c r="AH154" s="170"/>
      <c r="AI154" s="183"/>
      <c r="AJ154" s="160">
        <f t="shared" ref="AJ154:AJ159" si="68">+-AG154+AI154</f>
        <v>-60000000</v>
      </c>
      <c r="AK154" s="183"/>
      <c r="AL154" s="172">
        <f t="shared" si="66"/>
        <v>540000000</v>
      </c>
    </row>
    <row r="155" spans="1:38" s="146" customFormat="1" ht="72" outlineLevel="1" x14ac:dyDescent="0.2">
      <c r="A155" s="146" t="s">
        <v>930</v>
      </c>
      <c r="B155" s="1128" t="str">
        <f t="shared" si="67"/>
        <v>C-310-1504-1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65"/>
        <v>0</v>
      </c>
      <c r="AF155" s="163">
        <f t="shared" si="65"/>
        <v>0</v>
      </c>
      <c r="AG155" s="162">
        <v>50000000</v>
      </c>
      <c r="AH155" s="170"/>
      <c r="AI155" s="183"/>
      <c r="AJ155" s="160">
        <f t="shared" si="68"/>
        <v>-50000000</v>
      </c>
      <c r="AK155" s="183"/>
      <c r="AL155" s="172">
        <f t="shared" si="66"/>
        <v>450000000</v>
      </c>
    </row>
    <row r="156" spans="1:38" s="146" customFormat="1" ht="54" outlineLevel="1" x14ac:dyDescent="0.2">
      <c r="A156" s="146" t="s">
        <v>931</v>
      </c>
      <c r="B156" s="1128" t="str">
        <f t="shared" si="67"/>
        <v>C-310-1504-2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65"/>
        <v>0</v>
      </c>
      <c r="AF156" s="163">
        <f t="shared" si="65"/>
        <v>0</v>
      </c>
      <c r="AG156" s="162">
        <v>50000000</v>
      </c>
      <c r="AH156" s="170"/>
      <c r="AI156" s="183"/>
      <c r="AJ156" s="160">
        <f t="shared" si="68"/>
        <v>-50000000</v>
      </c>
      <c r="AK156" s="183"/>
      <c r="AL156" s="172">
        <f t="shared" si="66"/>
        <v>350000000</v>
      </c>
    </row>
    <row r="157" spans="1:38" s="146" customFormat="1" ht="54" outlineLevel="1" x14ac:dyDescent="0.2">
      <c r="A157" s="146" t="s">
        <v>932</v>
      </c>
      <c r="B157" s="1128" t="str">
        <f t="shared" si="67"/>
        <v>C-310-1507-1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65"/>
        <v>0</v>
      </c>
      <c r="AF157" s="163">
        <f t="shared" si="65"/>
        <v>0</v>
      </c>
      <c r="AG157" s="162">
        <v>100000000</v>
      </c>
      <c r="AH157" s="170"/>
      <c r="AI157" s="183"/>
      <c r="AJ157" s="160">
        <f t="shared" si="68"/>
        <v>-100000000</v>
      </c>
      <c r="AK157" s="183"/>
      <c r="AL157" s="172">
        <f t="shared" si="66"/>
        <v>500000000</v>
      </c>
    </row>
    <row r="158" spans="1:38" s="146" customFormat="1" ht="36" outlineLevel="1" x14ac:dyDescent="0.2">
      <c r="A158" s="146" t="s">
        <v>933</v>
      </c>
      <c r="B158" s="1128" t="str">
        <f t="shared" si="67"/>
        <v>C-310-1507-3-0-2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65"/>
        <v>0</v>
      </c>
      <c r="AF158" s="163">
        <f t="shared" si="65"/>
        <v>0</v>
      </c>
      <c r="AG158" s="162">
        <v>118000000</v>
      </c>
      <c r="AH158" s="170"/>
      <c r="AI158" s="183"/>
      <c r="AJ158" s="160">
        <f t="shared" si="68"/>
        <v>-118000000</v>
      </c>
      <c r="AK158" s="183"/>
      <c r="AL158" s="172">
        <f t="shared" si="66"/>
        <v>682000000</v>
      </c>
    </row>
    <row r="159" spans="1:38" s="157" customFormat="1" ht="36" outlineLevel="1" x14ac:dyDescent="0.2">
      <c r="A159" s="146" t="s">
        <v>934</v>
      </c>
      <c r="B159" s="1128" t="str">
        <f t="shared" si="67"/>
        <v>C-310-1507-3-0-3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si="65"/>
        <v>124877300</v>
      </c>
      <c r="AF159" s="163">
        <f t="shared" si="65"/>
        <v>0</v>
      </c>
      <c r="AG159" s="162">
        <v>88000000</v>
      </c>
      <c r="AH159" s="170"/>
      <c r="AI159" s="188"/>
      <c r="AJ159" s="160">
        <f t="shared" si="68"/>
        <v>-88000000</v>
      </c>
      <c r="AK159" s="188"/>
      <c r="AL159" s="170">
        <f t="shared" si="66"/>
        <v>987122700</v>
      </c>
    </row>
    <row r="160" spans="1:38" s="157" customFormat="1" ht="54" outlineLevel="1" x14ac:dyDescent="0.2">
      <c r="A160" s="146" t="s">
        <v>935</v>
      </c>
      <c r="B160" s="1128" t="str">
        <f t="shared" si="67"/>
        <v>C-310-1507-5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65"/>
        <v>0</v>
      </c>
      <c r="AF160" s="163">
        <f t="shared" si="65"/>
        <v>124877300</v>
      </c>
      <c r="AG160" s="162">
        <v>0</v>
      </c>
      <c r="AH160" s="170"/>
      <c r="AI160" s="188"/>
      <c r="AJ160" s="160">
        <v>0</v>
      </c>
      <c r="AK160" s="188"/>
      <c r="AL160" s="170">
        <f t="shared" si="66"/>
        <v>124877300</v>
      </c>
    </row>
    <row r="161" spans="1:38" s="146" customFormat="1" ht="54" outlineLevel="1" x14ac:dyDescent="0.2">
      <c r="A161" s="146" t="s">
        <v>936</v>
      </c>
      <c r="B161" s="1128" t="str">
        <f t="shared" si="67"/>
        <v>C-310-1507-4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65"/>
        <v>0</v>
      </c>
      <c r="AF161" s="163">
        <f t="shared" si="65"/>
        <v>0</v>
      </c>
      <c r="AG161" s="162">
        <v>100000000</v>
      </c>
      <c r="AH161" s="170"/>
      <c r="AI161" s="183"/>
      <c r="AJ161" s="160">
        <f t="shared" ref="AJ161:AJ169" si="69">+-AG161+AI161</f>
        <v>-100000000</v>
      </c>
      <c r="AK161" s="183"/>
      <c r="AL161" s="170">
        <f t="shared" si="66"/>
        <v>300000000</v>
      </c>
    </row>
    <row r="162" spans="1:38" s="146" customFormat="1" ht="36" outlineLevel="1" x14ac:dyDescent="0.2">
      <c r="A162" s="833" t="s">
        <v>937</v>
      </c>
      <c r="B162" s="1128" t="str">
        <f t="shared" si="67"/>
        <v>C-320-307-1</v>
      </c>
      <c r="C162" s="185" t="s">
        <v>658</v>
      </c>
      <c r="D162" s="175" t="s">
        <v>417</v>
      </c>
      <c r="E162" s="24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65"/>
        <v>0</v>
      </c>
      <c r="AF162" s="929">
        <f t="shared" si="65"/>
        <v>0</v>
      </c>
      <c r="AG162" s="1108">
        <v>50000000</v>
      </c>
      <c r="AH162" s="447"/>
      <c r="AI162" s="930"/>
      <c r="AJ162" s="445">
        <f t="shared" si="69"/>
        <v>-50000000</v>
      </c>
      <c r="AK162" s="930"/>
      <c r="AL162" s="447">
        <f t="shared" si="66"/>
        <v>350000000</v>
      </c>
    </row>
    <row r="163" spans="1:38" s="146" customFormat="1" ht="54" outlineLevel="1" x14ac:dyDescent="0.2">
      <c r="A163" s="146" t="s">
        <v>938</v>
      </c>
      <c r="B163" s="1128" t="str">
        <f t="shared" si="67"/>
        <v>C-320-1304-1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65"/>
        <v>0</v>
      </c>
      <c r="AF163" s="163">
        <f t="shared" si="65"/>
        <v>0</v>
      </c>
      <c r="AG163" s="162">
        <v>85914913</v>
      </c>
      <c r="AH163" s="170"/>
      <c r="AI163" s="183"/>
      <c r="AJ163" s="160">
        <f t="shared" si="69"/>
        <v>-85914913</v>
      </c>
      <c r="AK163" s="183"/>
      <c r="AL163" s="170">
        <f t="shared" si="66"/>
        <v>538984504</v>
      </c>
    </row>
    <row r="164" spans="1:38" s="157" customFormat="1" ht="54" outlineLevel="1" x14ac:dyDescent="0.2">
      <c r="A164" s="146" t="s">
        <v>939</v>
      </c>
      <c r="B164" s="1128" t="str">
        <f t="shared" si="67"/>
        <v>C-320-1507-1-0-2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65"/>
        <v>0</v>
      </c>
      <c r="AF164" s="163">
        <f t="shared" si="65"/>
        <v>0</v>
      </c>
      <c r="AG164" s="162">
        <v>68000000</v>
      </c>
      <c r="AH164" s="170"/>
      <c r="AI164" s="188"/>
      <c r="AJ164" s="160">
        <f t="shared" si="69"/>
        <v>-68000000</v>
      </c>
      <c r="AK164" s="188"/>
      <c r="AL164" s="170">
        <f t="shared" si="66"/>
        <v>600000000</v>
      </c>
    </row>
    <row r="165" spans="1:38" s="146" customFormat="1" ht="54" outlineLevel="1" x14ac:dyDescent="0.2">
      <c r="A165" s="146" t="s">
        <v>940</v>
      </c>
      <c r="B165" s="1128" t="str">
        <f t="shared" si="67"/>
        <v>C-320-1507-2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65"/>
        <v>0</v>
      </c>
      <c r="AF165" s="163">
        <f t="shared" si="65"/>
        <v>0</v>
      </c>
      <c r="AG165" s="162">
        <v>150000000</v>
      </c>
      <c r="AH165" s="170"/>
      <c r="AI165" s="195"/>
      <c r="AJ165" s="160">
        <f t="shared" si="69"/>
        <v>-150000000</v>
      </c>
      <c r="AK165" s="195"/>
      <c r="AL165" s="170">
        <f t="shared" si="66"/>
        <v>2850000000</v>
      </c>
    </row>
    <row r="166" spans="1:38" s="157" customFormat="1" ht="54" outlineLevel="1" x14ac:dyDescent="0.2">
      <c r="A166" s="146" t="s">
        <v>941</v>
      </c>
      <c r="B166" s="1128" t="str">
        <f t="shared" si="67"/>
        <v>C-320-1507-3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65"/>
        <v>0</v>
      </c>
      <c r="AF166" s="163">
        <f t="shared" si="65"/>
        <v>0</v>
      </c>
      <c r="AG166" s="162">
        <v>100000000</v>
      </c>
      <c r="AH166" s="170"/>
      <c r="AI166" s="188"/>
      <c r="AJ166" s="160">
        <f t="shared" si="69"/>
        <v>-100000000</v>
      </c>
      <c r="AK166" s="188"/>
      <c r="AL166" s="170">
        <f t="shared" si="66"/>
        <v>3455000000</v>
      </c>
    </row>
    <row r="167" spans="1:38" s="157" customFormat="1" ht="54" outlineLevel="1" x14ac:dyDescent="0.2">
      <c r="A167" s="146" t="s">
        <v>942</v>
      </c>
      <c r="B167" s="1128" t="str">
        <f t="shared" si="67"/>
        <v>C-510-704-1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65"/>
        <v>0</v>
      </c>
      <c r="AF167" s="154">
        <f t="shared" si="65"/>
        <v>0</v>
      </c>
      <c r="AG167" s="162">
        <v>200000000</v>
      </c>
      <c r="AH167" s="170"/>
      <c r="AI167" s="188"/>
      <c r="AJ167" s="160">
        <f t="shared" si="69"/>
        <v>-200000000</v>
      </c>
      <c r="AK167" s="188"/>
      <c r="AL167" s="170">
        <f t="shared" si="66"/>
        <v>400000000</v>
      </c>
    </row>
    <row r="168" spans="1:38" s="146" customFormat="1" ht="36" outlineLevel="1" x14ac:dyDescent="0.2">
      <c r="A168" s="146" t="s">
        <v>943</v>
      </c>
      <c r="B168" s="1128" t="str">
        <f t="shared" si="67"/>
        <v>C-510-800-2-0-2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65"/>
        <v>0</v>
      </c>
      <c r="AF168" s="163">
        <f t="shared" si="65"/>
        <v>0</v>
      </c>
      <c r="AG168" s="162">
        <v>32000000</v>
      </c>
      <c r="AH168" s="170"/>
      <c r="AI168" s="183"/>
      <c r="AJ168" s="160">
        <f t="shared" si="69"/>
        <v>-32000000</v>
      </c>
      <c r="AK168" s="183"/>
      <c r="AL168" s="172">
        <f t="shared" si="66"/>
        <v>427828730</v>
      </c>
    </row>
    <row r="169" spans="1:38" s="146" customFormat="1" ht="36" outlineLevel="1" x14ac:dyDescent="0.2">
      <c r="A169" s="146" t="s">
        <v>944</v>
      </c>
      <c r="B169" s="1128" t="str">
        <f t="shared" si="67"/>
        <v>C-510-800-2-0-3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65"/>
        <v>0</v>
      </c>
      <c r="AF169" s="163">
        <f t="shared" si="65"/>
        <v>0</v>
      </c>
      <c r="AG169" s="162">
        <v>90000000</v>
      </c>
      <c r="AH169" s="170"/>
      <c r="AI169" s="183"/>
      <c r="AJ169" s="160">
        <f t="shared" si="69"/>
        <v>-90000000</v>
      </c>
      <c r="AK169" s="183"/>
      <c r="AL169" s="172">
        <f t="shared" si="66"/>
        <v>1250171270</v>
      </c>
    </row>
    <row r="170" spans="1:38" s="146" customFormat="1" ht="36" outlineLevel="1" x14ac:dyDescent="0.2">
      <c r="A170" s="146" t="s">
        <v>945</v>
      </c>
      <c r="B170" s="1128" t="str">
        <f>+C170&amp;15</f>
        <v>C-510-800-215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 t="shared" si="65"/>
        <v>0</v>
      </c>
      <c r="AF170" s="163">
        <f t="shared" si="65"/>
        <v>1140000000</v>
      </c>
      <c r="AG170" s="162"/>
      <c r="AH170" s="170"/>
      <c r="AI170" s="183"/>
      <c r="AJ170" s="160"/>
      <c r="AK170" s="183"/>
      <c r="AL170" s="172">
        <f t="shared" si="66"/>
        <v>1140000000</v>
      </c>
    </row>
    <row r="171" spans="1:38" s="146" customFormat="1" ht="54" outlineLevel="1" x14ac:dyDescent="0.2">
      <c r="A171" s="146" t="s">
        <v>946</v>
      </c>
      <c r="B171" s="1128" t="str">
        <f t="shared" si="67"/>
        <v>C-520-800-3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65"/>
        <v>0</v>
      </c>
      <c r="AF171" s="163">
        <f t="shared" si="65"/>
        <v>0</v>
      </c>
      <c r="AG171" s="162">
        <v>50000000</v>
      </c>
      <c r="AH171" s="170"/>
      <c r="AI171" s="183"/>
      <c r="AJ171" s="160">
        <f>+-AG171+AI171</f>
        <v>-50000000</v>
      </c>
      <c r="AK171" s="183"/>
      <c r="AL171" s="172">
        <f t="shared" si="66"/>
        <v>450000000</v>
      </c>
    </row>
    <row r="172" spans="1:38" s="146" customFormat="1" ht="54" outlineLevel="1" x14ac:dyDescent="0.2">
      <c r="A172" s="146" t="s">
        <v>947</v>
      </c>
      <c r="B172" s="1128" t="str">
        <f t="shared" si="67"/>
        <v>C-670-1507-3-0-2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65"/>
        <v>0</v>
      </c>
      <c r="AF172" s="163">
        <f t="shared" si="65"/>
        <v>0</v>
      </c>
      <c r="AG172" s="162"/>
      <c r="AH172" s="170"/>
      <c r="AI172" s="195"/>
      <c r="AJ172" s="160">
        <f>+-AG172+AI172</f>
        <v>0</v>
      </c>
      <c r="AK172" s="195"/>
      <c r="AL172" s="172">
        <f t="shared" si="66"/>
        <v>1500000000</v>
      </c>
    </row>
    <row r="173" spans="1:38" s="146" customFormat="1" ht="54" outlineLevel="1" x14ac:dyDescent="0.2">
      <c r="A173" s="146" t="s">
        <v>948</v>
      </c>
      <c r="B173" s="1128" t="str">
        <f t="shared" si="67"/>
        <v>C-670-1507-3-0-3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65"/>
        <v>0</v>
      </c>
      <c r="AF173" s="163">
        <f t="shared" si="65"/>
        <v>0</v>
      </c>
      <c r="AG173" s="162">
        <v>200000000</v>
      </c>
      <c r="AH173" s="170"/>
      <c r="AI173" s="195"/>
      <c r="AJ173" s="160">
        <f>+-AG173+AI173</f>
        <v>-200000000</v>
      </c>
      <c r="AK173" s="195"/>
      <c r="AL173" s="170">
        <f t="shared" si="66"/>
        <v>800000000</v>
      </c>
    </row>
    <row r="174" spans="1:38" s="146" customFormat="1" ht="72.75" outlineLevel="1" thickBot="1" x14ac:dyDescent="0.25">
      <c r="A174" s="146" t="s">
        <v>949</v>
      </c>
      <c r="B174" s="1128" t="str">
        <f t="shared" si="67"/>
        <v>C-670-1508-1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65"/>
        <v>0</v>
      </c>
      <c r="AF174" s="218">
        <f t="shared" si="65"/>
        <v>0</v>
      </c>
      <c r="AG174" s="729">
        <v>150000000</v>
      </c>
      <c r="AH174" s="211"/>
      <c r="AI174" s="214"/>
      <c r="AJ174" s="217">
        <f>+-AG174+AI174</f>
        <v>-150000000</v>
      </c>
      <c r="AK174" s="214"/>
      <c r="AL174" s="170">
        <f t="shared" si="66"/>
        <v>850000000</v>
      </c>
    </row>
    <row r="175" spans="1:38" ht="18" customHeight="1" thickBot="1" x14ac:dyDescent="0.3">
      <c r="B175" s="1028"/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103"/>
    </row>
    <row r="176" spans="1:38" s="610" customFormat="1" ht="40.5" customHeight="1" thickBot="1" x14ac:dyDescent="0.25">
      <c r="A176" s="242"/>
      <c r="B176" s="1037"/>
      <c r="C176" s="243"/>
      <c r="D176" s="244"/>
      <c r="E176" s="370" t="s">
        <v>8</v>
      </c>
      <c r="F176" s="245">
        <f>+F150+F21</f>
        <v>453507159417</v>
      </c>
      <c r="G176" s="245">
        <f t="shared" ref="G176:AL176" si="70">+G150+G21</f>
        <v>245000000</v>
      </c>
      <c r="H176" s="245">
        <f t="shared" si="70"/>
        <v>245000000</v>
      </c>
      <c r="I176" s="245">
        <f t="shared" si="70"/>
        <v>340000000</v>
      </c>
      <c r="J176" s="245">
        <f t="shared" si="70"/>
        <v>340000000</v>
      </c>
      <c r="K176" s="245">
        <f t="shared" si="70"/>
        <v>3626082359</v>
      </c>
      <c r="L176" s="245">
        <f t="shared" si="70"/>
        <v>3626082359</v>
      </c>
      <c r="M176" s="245">
        <f t="shared" si="70"/>
        <v>100000000</v>
      </c>
      <c r="N176" s="245">
        <f t="shared" si="70"/>
        <v>100000000</v>
      </c>
      <c r="O176" s="245">
        <f t="shared" si="70"/>
        <v>501743161</v>
      </c>
      <c r="P176" s="245">
        <f t="shared" si="70"/>
        <v>501743161</v>
      </c>
      <c r="Q176" s="245">
        <f t="shared" si="70"/>
        <v>171000000</v>
      </c>
      <c r="R176" s="245">
        <f t="shared" si="70"/>
        <v>171000000</v>
      </c>
      <c r="S176" s="245">
        <f t="shared" si="70"/>
        <v>294000000</v>
      </c>
      <c r="T176" s="245">
        <f t="shared" si="70"/>
        <v>294000000</v>
      </c>
      <c r="U176" s="245">
        <f t="shared" si="70"/>
        <v>2797278553</v>
      </c>
      <c r="V176" s="245">
        <f t="shared" si="70"/>
        <v>3937278553</v>
      </c>
      <c r="W176" s="245">
        <f t="shared" si="70"/>
        <v>7940802</v>
      </c>
      <c r="X176" s="245">
        <f t="shared" si="70"/>
        <v>7940802</v>
      </c>
      <c r="Y176" s="245">
        <f t="shared" si="70"/>
        <v>37419717132</v>
      </c>
      <c r="Z176" s="245">
        <f t="shared" si="70"/>
        <v>37419717132</v>
      </c>
      <c r="AA176" s="245">
        <f t="shared" si="70"/>
        <v>625427314</v>
      </c>
      <c r="AB176" s="245">
        <f t="shared" si="70"/>
        <v>625427314</v>
      </c>
      <c r="AC176" s="245">
        <f t="shared" si="70"/>
        <v>956904066</v>
      </c>
      <c r="AD176" s="245">
        <f t="shared" si="70"/>
        <v>956904066</v>
      </c>
      <c r="AE176" s="245">
        <f t="shared" si="70"/>
        <v>47085093387</v>
      </c>
      <c r="AF176" s="245">
        <f t="shared" si="70"/>
        <v>48225093387</v>
      </c>
      <c r="AG176" s="245">
        <f>+AG150+AG21</f>
        <v>13498200464</v>
      </c>
      <c r="AH176" s="245">
        <f>+AH150+AH21</f>
        <v>56100000</v>
      </c>
      <c r="AI176" s="245">
        <f>+AI150+AI21</f>
        <v>30800000000</v>
      </c>
      <c r="AJ176" s="245">
        <f>+AJ150+AJ21</f>
        <v>-12698200464</v>
      </c>
      <c r="AK176" s="245">
        <f>+AK150+AK21</f>
        <v>30000000000</v>
      </c>
      <c r="AL176" s="245">
        <f t="shared" si="70"/>
        <v>471892858953</v>
      </c>
    </row>
  </sheetData>
  <autoFilter ref="A20:AL176" xr:uid="{00000000-0009-0000-0000-000000000000}"/>
  <mergeCells count="21">
    <mergeCell ref="AL18:AL19"/>
    <mergeCell ref="AJ18:AJ19"/>
    <mergeCell ref="AK18:AK20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H18:AH19"/>
    <mergeCell ref="F18:F19"/>
    <mergeCell ref="G18:AD18"/>
    <mergeCell ref="AE18:AF19"/>
    <mergeCell ref="AG18:AG19"/>
    <mergeCell ref="AI18:AI20"/>
  </mergeCells>
  <printOptions horizontalCentered="1" verticalCentered="1"/>
  <pageMargins left="1.0236220472440944" right="0.78740157480314965" top="0.74803149606299213" bottom="0.74803149606299213" header="0.31496062992125984" footer="0.31496062992125984"/>
  <rowBreaks count="5" manualBreakCount="5">
    <brk id="59" min="2" max="126" man="1"/>
    <brk id="104" min="2" max="126" man="1"/>
    <brk id="134" min="2" max="126" man="1"/>
    <brk id="149" min="2" max="126" man="1"/>
    <brk id="165" min="2" max="126" man="1"/>
  </rowBreak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ColWidth="10.85546875" defaultRowHeight="15" x14ac:dyDescent="0.25"/>
  <cols>
    <col min="1" max="1" width="19.28515625" style="1000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42578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42578125" style="763" customWidth="1"/>
    <col min="56" max="16384" width="10.85546875" style="763"/>
  </cols>
  <sheetData>
    <row r="1" spans="2:54" ht="4.3499999999999996" customHeight="1" x14ac:dyDescent="0.25"/>
    <row r="2" spans="2:54" ht="4.3499999999999996" customHeight="1" x14ac:dyDescent="0.25">
      <c r="B2" s="1398"/>
      <c r="C2" s="1398"/>
      <c r="D2" s="1398"/>
      <c r="E2" s="1398"/>
      <c r="F2" s="1398"/>
      <c r="G2" s="1398"/>
      <c r="H2" s="1398"/>
      <c r="I2" s="1398"/>
      <c r="J2" s="1398"/>
    </row>
    <row r="3" spans="2:54" ht="14.1" customHeight="1" x14ac:dyDescent="0.25">
      <c r="B3" s="1398"/>
      <c r="C3" s="1398"/>
      <c r="D3" s="1398"/>
      <c r="E3" s="1398"/>
      <c r="F3" s="1398"/>
      <c r="G3" s="1398"/>
      <c r="H3" s="1398"/>
      <c r="I3" s="1398"/>
      <c r="J3" s="1398"/>
      <c r="M3" s="1399" t="s">
        <v>693</v>
      </c>
      <c r="N3" s="1398"/>
      <c r="O3" s="1398"/>
      <c r="P3" s="1398"/>
      <c r="Q3" s="1398"/>
      <c r="R3" s="1398"/>
      <c r="S3" s="1398"/>
      <c r="T3" s="1398"/>
      <c r="U3" s="1398"/>
      <c r="V3" s="1398"/>
      <c r="W3" s="1398"/>
      <c r="X3" s="1398"/>
      <c r="Y3" s="1398"/>
      <c r="Z3" s="1398"/>
      <c r="AA3" s="1398"/>
      <c r="AD3" s="1400" t="s">
        <v>694</v>
      </c>
      <c r="AE3" s="1398"/>
      <c r="AF3" s="1398"/>
      <c r="AG3" s="1398"/>
      <c r="AH3" s="1398"/>
      <c r="AI3" s="1398"/>
      <c r="AJ3" s="1398"/>
      <c r="AK3" s="1398"/>
      <c r="AL3" s="1398"/>
      <c r="AM3" s="1398"/>
      <c r="AO3" s="1401" t="s">
        <v>820</v>
      </c>
      <c r="AP3" s="1398"/>
      <c r="AQ3" s="1398"/>
      <c r="AR3" s="1398"/>
      <c r="AS3" s="1398"/>
    </row>
    <row r="4" spans="2:54" ht="7.35" customHeight="1" x14ac:dyDescent="0.25">
      <c r="B4" s="1398"/>
      <c r="C4" s="1398"/>
      <c r="D4" s="1398"/>
      <c r="E4" s="1398"/>
      <c r="F4" s="1398"/>
      <c r="G4" s="1398"/>
      <c r="H4" s="1398"/>
      <c r="I4" s="1398"/>
      <c r="J4" s="1398"/>
      <c r="M4" s="1398"/>
      <c r="N4" s="1398"/>
      <c r="O4" s="1398"/>
      <c r="P4" s="1398"/>
      <c r="Q4" s="1398"/>
      <c r="R4" s="1398"/>
      <c r="S4" s="1398"/>
      <c r="T4" s="1398"/>
      <c r="U4" s="1398"/>
      <c r="V4" s="1398"/>
      <c r="W4" s="1398"/>
      <c r="X4" s="1398"/>
      <c r="Y4" s="1398"/>
      <c r="Z4" s="1398"/>
      <c r="AA4" s="1398"/>
    </row>
    <row r="5" spans="2:54" ht="28.35" customHeight="1" x14ac:dyDescent="0.25">
      <c r="B5" s="1398"/>
      <c r="C5" s="1398"/>
      <c r="D5" s="1398"/>
      <c r="E5" s="1398"/>
      <c r="F5" s="1398"/>
      <c r="G5" s="1398"/>
      <c r="H5" s="1398"/>
      <c r="I5" s="1398"/>
      <c r="J5" s="1398"/>
      <c r="M5" s="1398"/>
      <c r="N5" s="1398"/>
      <c r="O5" s="1398"/>
      <c r="P5" s="1398"/>
      <c r="Q5" s="1398"/>
      <c r="R5" s="1398"/>
      <c r="S5" s="1398"/>
      <c r="T5" s="1398"/>
      <c r="U5" s="1398"/>
      <c r="V5" s="1398"/>
      <c r="W5" s="1398"/>
      <c r="X5" s="1398"/>
      <c r="Y5" s="1398"/>
      <c r="Z5" s="1398"/>
      <c r="AA5" s="1398"/>
      <c r="AD5" s="1402" t="s">
        <v>695</v>
      </c>
      <c r="AE5" s="1398"/>
      <c r="AF5" s="1398"/>
      <c r="AG5" s="1398"/>
      <c r="AH5" s="1398"/>
      <c r="AI5" s="1398"/>
      <c r="AJ5" s="1398"/>
      <c r="AK5" s="1398"/>
      <c r="AL5" s="1398"/>
      <c r="AM5" s="1398"/>
      <c r="AO5" s="1403" t="s">
        <v>696</v>
      </c>
      <c r="AP5" s="1398"/>
      <c r="AQ5" s="1398"/>
      <c r="AR5" s="1398"/>
      <c r="AS5" s="1398"/>
    </row>
    <row r="6" spans="2:54" ht="2.85" customHeight="1" x14ac:dyDescent="0.25">
      <c r="B6" s="1398"/>
      <c r="C6" s="1398"/>
      <c r="D6" s="1398"/>
      <c r="E6" s="1398"/>
      <c r="F6" s="1398"/>
      <c r="G6" s="1398"/>
      <c r="H6" s="1398"/>
      <c r="I6" s="1398"/>
      <c r="J6" s="1398"/>
      <c r="AD6" s="1398"/>
      <c r="AE6" s="1398"/>
      <c r="AF6" s="1398"/>
      <c r="AG6" s="1398"/>
      <c r="AH6" s="1398"/>
      <c r="AI6" s="1398"/>
      <c r="AJ6" s="1398"/>
      <c r="AK6" s="1398"/>
      <c r="AL6" s="1398"/>
      <c r="AM6" s="1398"/>
      <c r="AO6" s="1398"/>
      <c r="AP6" s="1398"/>
      <c r="AQ6" s="1398"/>
      <c r="AR6" s="1398"/>
      <c r="AS6" s="1398"/>
    </row>
    <row r="7" spans="2:54" x14ac:dyDescent="0.25">
      <c r="AD7" s="1398"/>
      <c r="AE7" s="1398"/>
      <c r="AF7" s="1398"/>
      <c r="AG7" s="1398"/>
      <c r="AH7" s="1398"/>
      <c r="AI7" s="1398"/>
      <c r="AJ7" s="1398"/>
      <c r="AK7" s="1398"/>
      <c r="AL7" s="1398"/>
      <c r="AM7" s="1398"/>
      <c r="AO7" s="1398"/>
      <c r="AP7" s="1398"/>
      <c r="AQ7" s="1398"/>
      <c r="AR7" s="1398"/>
      <c r="AS7" s="1398"/>
    </row>
    <row r="8" spans="2:54" ht="7.35" customHeight="1" x14ac:dyDescent="0.25"/>
    <row r="9" spans="2:54" ht="14.1" customHeight="1" x14ac:dyDescent="0.25">
      <c r="AD9" s="1402" t="s">
        <v>697</v>
      </c>
      <c r="AE9" s="1398"/>
      <c r="AF9" s="1398"/>
      <c r="AG9" s="1398"/>
      <c r="AH9" s="1398"/>
      <c r="AI9" s="1398"/>
      <c r="AJ9" s="1398"/>
      <c r="AK9" s="1398"/>
      <c r="AL9" s="1398"/>
      <c r="AM9" s="1398"/>
      <c r="AO9" s="1403" t="s">
        <v>821</v>
      </c>
      <c r="AP9" s="1398"/>
      <c r="AQ9" s="1398"/>
      <c r="AR9" s="1398"/>
      <c r="AS9" s="1398"/>
    </row>
    <row r="10" spans="2:54" ht="0" hidden="1" customHeight="1" x14ac:dyDescent="0.25"/>
    <row r="11" spans="2:54" ht="20.100000000000001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410" t="s">
        <v>698</v>
      </c>
      <c r="C14" s="1395"/>
      <c r="D14" s="1395"/>
      <c r="E14" s="1396"/>
      <c r="F14" s="1411" t="s">
        <v>699</v>
      </c>
      <c r="G14" s="1395"/>
      <c r="H14" s="1396"/>
      <c r="I14" s="1410" t="s">
        <v>700</v>
      </c>
      <c r="J14" s="1395"/>
      <c r="K14" s="1395"/>
      <c r="L14" s="1395"/>
      <c r="M14" s="1395"/>
      <c r="N14" s="1395"/>
      <c r="O14" s="1395"/>
      <c r="P14" s="1396"/>
      <c r="Q14" s="1412" t="s">
        <v>701</v>
      </c>
      <c r="R14" s="1395"/>
      <c r="S14" s="1395"/>
      <c r="T14" s="1395"/>
      <c r="U14" s="1395"/>
      <c r="V14" s="1395"/>
      <c r="W14" s="1396"/>
      <c r="X14" s="1410" t="s">
        <v>702</v>
      </c>
      <c r="Y14" s="1395"/>
      <c r="Z14" s="1395"/>
      <c r="AA14" s="1395"/>
      <c r="AB14" s="1395"/>
      <c r="AC14" s="1395"/>
      <c r="AD14" s="1396"/>
      <c r="AE14" s="1412" t="s">
        <v>822</v>
      </c>
      <c r="AF14" s="1395"/>
      <c r="AG14" s="1395"/>
      <c r="AH14" s="1395"/>
      <c r="AI14" s="1395"/>
      <c r="AJ14" s="1396"/>
      <c r="AK14" s="766" t="s">
        <v>685</v>
      </c>
      <c r="AL14" s="766" t="s">
        <v>685</v>
      </c>
      <c r="AM14" s="1413" t="s">
        <v>685</v>
      </c>
      <c r="AN14" s="1398"/>
      <c r="AO14" s="1398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404" t="s">
        <v>703</v>
      </c>
      <c r="C15" s="1395"/>
      <c r="D15" s="1395"/>
      <c r="E15" s="1395"/>
      <c r="F15" s="1396"/>
      <c r="G15" s="1405" t="s">
        <v>696</v>
      </c>
      <c r="H15" s="1395"/>
      <c r="I15" s="1395"/>
      <c r="J15" s="1395"/>
      <c r="K15" s="1395"/>
      <c r="L15" s="1395"/>
      <c r="M15" s="1395"/>
      <c r="N15" s="1395"/>
      <c r="O15" s="1395"/>
      <c r="P15" s="1395"/>
      <c r="Q15" s="1395"/>
      <c r="R15" s="1395"/>
      <c r="S15" s="1395"/>
      <c r="T15" s="1395"/>
      <c r="U15" s="1395"/>
      <c r="V15" s="1395"/>
      <c r="W15" s="1395"/>
      <c r="X15" s="1395"/>
      <c r="Y15" s="1395"/>
      <c r="Z15" s="1395"/>
      <c r="AA15" s="1395"/>
      <c r="AB15" s="1395"/>
      <c r="AC15" s="1395"/>
      <c r="AD15" s="1395"/>
      <c r="AE15" s="1395"/>
      <c r="AF15" s="1395"/>
      <c r="AG15" s="1396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406" t="s">
        <v>685</v>
      </c>
      <c r="AN15" s="1407"/>
      <c r="AO15" s="1407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404" t="s">
        <v>704</v>
      </c>
      <c r="C16" s="1395"/>
      <c r="D16" s="1395"/>
      <c r="E16" s="1395"/>
      <c r="F16" s="1395"/>
      <c r="G16" s="1396"/>
      <c r="H16" s="1405" t="s">
        <v>705</v>
      </c>
      <c r="I16" s="1395"/>
      <c r="J16" s="1395"/>
      <c r="K16" s="1395"/>
      <c r="L16" s="1395"/>
      <c r="M16" s="1395"/>
      <c r="N16" s="1395"/>
      <c r="O16" s="1395"/>
      <c r="P16" s="1395"/>
      <c r="Q16" s="1395"/>
      <c r="R16" s="1395"/>
      <c r="S16" s="1395"/>
      <c r="T16" s="1395"/>
      <c r="U16" s="1395"/>
      <c r="V16" s="1395"/>
      <c r="W16" s="1395"/>
      <c r="X16" s="1395"/>
      <c r="Y16" s="1395"/>
      <c r="Z16" s="1395"/>
      <c r="AA16" s="1395"/>
      <c r="AB16" s="1395"/>
      <c r="AC16" s="1395"/>
      <c r="AD16" s="1395"/>
      <c r="AE16" s="1395"/>
      <c r="AF16" s="1395"/>
      <c r="AG16" s="1395"/>
      <c r="AH16" s="1395"/>
      <c r="AI16" s="1395"/>
      <c r="AJ16" s="1395"/>
      <c r="AK16" s="1395"/>
      <c r="AL16" s="1395"/>
      <c r="AM16" s="1395"/>
      <c r="AN16" s="1395"/>
      <c r="AO16" s="1396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394" t="s">
        <v>706</v>
      </c>
      <c r="C17" s="1396"/>
      <c r="D17" s="1006" t="s">
        <v>707</v>
      </c>
      <c r="E17" s="1394" t="s">
        <v>708</v>
      </c>
      <c r="F17" s="1396"/>
      <c r="G17" s="1408" t="s">
        <v>709</v>
      </c>
      <c r="H17" s="1409"/>
      <c r="I17" s="1394" t="s">
        <v>710</v>
      </c>
      <c r="J17" s="1395"/>
      <c r="K17" s="1396"/>
      <c r="L17" s="1394" t="s">
        <v>711</v>
      </c>
      <c r="M17" s="1395"/>
      <c r="N17" s="1396"/>
      <c r="O17" s="1394" t="s">
        <v>712</v>
      </c>
      <c r="P17" s="1396"/>
      <c r="Q17" s="1394" t="s">
        <v>713</v>
      </c>
      <c r="R17" s="1396"/>
      <c r="S17" s="1394" t="s">
        <v>714</v>
      </c>
      <c r="T17" s="1395"/>
      <c r="U17" s="1395"/>
      <c r="V17" s="1395"/>
      <c r="W17" s="1395"/>
      <c r="X17" s="1395"/>
      <c r="Y17" s="1395"/>
      <c r="Z17" s="1396"/>
      <c r="AA17" s="1394" t="s">
        <v>715</v>
      </c>
      <c r="AB17" s="1395"/>
      <c r="AC17" s="1395"/>
      <c r="AD17" s="1395"/>
      <c r="AE17" s="1396"/>
      <c r="AF17" s="1394" t="s">
        <v>716</v>
      </c>
      <c r="AG17" s="1395"/>
      <c r="AH17" s="1396"/>
      <c r="AI17" s="769" t="s">
        <v>717</v>
      </c>
      <c r="AJ17" s="1394" t="s">
        <v>718</v>
      </c>
      <c r="AK17" s="1395"/>
      <c r="AL17" s="1395"/>
      <c r="AM17" s="1395"/>
      <c r="AN17" s="1395"/>
      <c r="AO17" s="1396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1002"/>
      <c r="B18" s="1371" t="s">
        <v>361</v>
      </c>
      <c r="C18" s="1372"/>
      <c r="D18" s="1001"/>
      <c r="E18" s="1371"/>
      <c r="F18" s="1372"/>
      <c r="G18" s="1397"/>
      <c r="H18" s="1397"/>
      <c r="I18" s="1371"/>
      <c r="J18" s="1372"/>
      <c r="K18" s="1372"/>
      <c r="L18" s="1371"/>
      <c r="M18" s="1372"/>
      <c r="N18" s="1372"/>
      <c r="O18" s="1371"/>
      <c r="P18" s="1372"/>
      <c r="Q18" s="1371"/>
      <c r="R18" s="1372"/>
      <c r="S18" s="1373" t="s">
        <v>58</v>
      </c>
      <c r="T18" s="1372"/>
      <c r="U18" s="1372"/>
      <c r="V18" s="1372"/>
      <c r="W18" s="1372"/>
      <c r="X18" s="1372"/>
      <c r="Y18" s="1372"/>
      <c r="Z18" s="1372"/>
      <c r="AA18" s="1371" t="s">
        <v>732</v>
      </c>
      <c r="AB18" s="1372"/>
      <c r="AC18" s="1372"/>
      <c r="AD18" s="1372"/>
      <c r="AE18" s="1372"/>
      <c r="AF18" s="1371" t="s">
        <v>733</v>
      </c>
      <c r="AG18" s="1372"/>
      <c r="AH18" s="1372"/>
      <c r="AI18" s="770" t="s">
        <v>417</v>
      </c>
      <c r="AJ18" s="1374" t="s">
        <v>734</v>
      </c>
      <c r="AK18" s="1372"/>
      <c r="AL18" s="1372"/>
      <c r="AM18" s="1372"/>
      <c r="AN18" s="1372"/>
      <c r="AO18" s="1372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1002"/>
      <c r="B19" s="1371" t="s">
        <v>361</v>
      </c>
      <c r="C19" s="1372"/>
      <c r="D19" s="1001"/>
      <c r="E19" s="1371"/>
      <c r="F19" s="1372"/>
      <c r="G19" s="1371"/>
      <c r="H19" s="1371"/>
      <c r="I19" s="1371"/>
      <c r="J19" s="1372"/>
      <c r="K19" s="1372"/>
      <c r="L19" s="1371"/>
      <c r="M19" s="1372"/>
      <c r="N19" s="1372"/>
      <c r="O19" s="1371"/>
      <c r="P19" s="1372"/>
      <c r="Q19" s="1371"/>
      <c r="R19" s="1372"/>
      <c r="S19" s="1373" t="s">
        <v>58</v>
      </c>
      <c r="T19" s="1372"/>
      <c r="U19" s="1372"/>
      <c r="V19" s="1372"/>
      <c r="W19" s="1372"/>
      <c r="X19" s="1372"/>
      <c r="Y19" s="1372"/>
      <c r="Z19" s="1372"/>
      <c r="AA19" s="1371" t="s">
        <v>732</v>
      </c>
      <c r="AB19" s="1372"/>
      <c r="AC19" s="1372"/>
      <c r="AD19" s="1372"/>
      <c r="AE19" s="1372"/>
      <c r="AF19" s="1371" t="s">
        <v>735</v>
      </c>
      <c r="AG19" s="1372"/>
      <c r="AH19" s="1372"/>
      <c r="AI19" s="770" t="s">
        <v>417</v>
      </c>
      <c r="AJ19" s="1374" t="s">
        <v>734</v>
      </c>
      <c r="AK19" s="1372"/>
      <c r="AL19" s="1372"/>
      <c r="AM19" s="1372"/>
      <c r="AN19" s="1372"/>
      <c r="AO19" s="1372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1002"/>
      <c r="B20" s="1371" t="s">
        <v>361</v>
      </c>
      <c r="C20" s="1372"/>
      <c r="D20" s="1001"/>
      <c r="E20" s="1371"/>
      <c r="F20" s="1372"/>
      <c r="G20" s="1371"/>
      <c r="H20" s="1371"/>
      <c r="I20" s="1371"/>
      <c r="J20" s="1372"/>
      <c r="K20" s="1372"/>
      <c r="L20" s="1371"/>
      <c r="M20" s="1372"/>
      <c r="N20" s="1372"/>
      <c r="O20" s="1371"/>
      <c r="P20" s="1372"/>
      <c r="Q20" s="1371"/>
      <c r="R20" s="1372"/>
      <c r="S20" s="1373" t="s">
        <v>58</v>
      </c>
      <c r="T20" s="1372"/>
      <c r="U20" s="1372"/>
      <c r="V20" s="1372"/>
      <c r="W20" s="1372"/>
      <c r="X20" s="1372"/>
      <c r="Y20" s="1372"/>
      <c r="Z20" s="1372"/>
      <c r="AA20" s="1371" t="s">
        <v>732</v>
      </c>
      <c r="AB20" s="1372"/>
      <c r="AC20" s="1372"/>
      <c r="AD20" s="1372"/>
      <c r="AE20" s="1372"/>
      <c r="AF20" s="1371" t="s">
        <v>735</v>
      </c>
      <c r="AG20" s="1372"/>
      <c r="AH20" s="1372"/>
      <c r="AI20" s="770" t="s">
        <v>433</v>
      </c>
      <c r="AJ20" s="1374" t="s">
        <v>736</v>
      </c>
      <c r="AK20" s="1372"/>
      <c r="AL20" s="1372"/>
      <c r="AM20" s="1372"/>
      <c r="AN20" s="1372"/>
      <c r="AO20" s="1372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1002"/>
      <c r="B21" s="1371" t="s">
        <v>361</v>
      </c>
      <c r="C21" s="1372"/>
      <c r="D21" s="1001"/>
      <c r="E21" s="1371"/>
      <c r="F21" s="1372"/>
      <c r="G21" s="1371"/>
      <c r="H21" s="1371"/>
      <c r="I21" s="1371"/>
      <c r="J21" s="1372"/>
      <c r="K21" s="1372"/>
      <c r="L21" s="1371"/>
      <c r="M21" s="1372"/>
      <c r="N21" s="1372"/>
      <c r="O21" s="1371"/>
      <c r="P21" s="1372"/>
      <c r="Q21" s="1371"/>
      <c r="R21" s="1372"/>
      <c r="S21" s="1373" t="s">
        <v>58</v>
      </c>
      <c r="T21" s="1372"/>
      <c r="U21" s="1372"/>
      <c r="V21" s="1372"/>
      <c r="W21" s="1372"/>
      <c r="X21" s="1372"/>
      <c r="Y21" s="1372"/>
      <c r="Z21" s="1372"/>
      <c r="AA21" s="1371" t="s">
        <v>732</v>
      </c>
      <c r="AB21" s="1372"/>
      <c r="AC21" s="1372"/>
      <c r="AD21" s="1372"/>
      <c r="AE21" s="1372"/>
      <c r="AF21" s="1371" t="s">
        <v>735</v>
      </c>
      <c r="AG21" s="1372"/>
      <c r="AH21" s="1372"/>
      <c r="AI21" s="770" t="s">
        <v>370</v>
      </c>
      <c r="AJ21" s="1374" t="s">
        <v>737</v>
      </c>
      <c r="AK21" s="1372"/>
      <c r="AL21" s="1372"/>
      <c r="AM21" s="1372"/>
      <c r="AN21" s="1372"/>
      <c r="AO21" s="1372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5"/>
      <c r="B22" s="1378" t="s">
        <v>361</v>
      </c>
      <c r="C22" s="1379"/>
      <c r="D22" s="1004" t="s">
        <v>738</v>
      </c>
      <c r="E22" s="1378"/>
      <c r="F22" s="1379"/>
      <c r="G22" s="1378"/>
      <c r="H22" s="1378"/>
      <c r="I22" s="1378"/>
      <c r="J22" s="1379"/>
      <c r="K22" s="1379"/>
      <c r="L22" s="1378"/>
      <c r="M22" s="1379"/>
      <c r="N22" s="1379"/>
      <c r="O22" s="1378"/>
      <c r="P22" s="1379"/>
      <c r="Q22" s="1378"/>
      <c r="R22" s="1379"/>
      <c r="S22" s="1380" t="s">
        <v>57</v>
      </c>
      <c r="T22" s="1379"/>
      <c r="U22" s="1379"/>
      <c r="V22" s="1379"/>
      <c r="W22" s="1379"/>
      <c r="X22" s="1379"/>
      <c r="Y22" s="1379"/>
      <c r="Z22" s="1379"/>
      <c r="AA22" s="1378" t="s">
        <v>732</v>
      </c>
      <c r="AB22" s="1379"/>
      <c r="AC22" s="1379"/>
      <c r="AD22" s="1379"/>
      <c r="AE22" s="1379"/>
      <c r="AF22" s="1378" t="s">
        <v>733</v>
      </c>
      <c r="AG22" s="1379"/>
      <c r="AH22" s="1379"/>
      <c r="AI22" s="773" t="s">
        <v>417</v>
      </c>
      <c r="AJ22" s="1381" t="s">
        <v>734</v>
      </c>
      <c r="AK22" s="1379"/>
      <c r="AL22" s="1379"/>
      <c r="AM22" s="1379"/>
      <c r="AN22" s="1379"/>
      <c r="AO22" s="1379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1002"/>
      <c r="B23" s="1371" t="s">
        <v>361</v>
      </c>
      <c r="C23" s="1372"/>
      <c r="D23" s="1001" t="s">
        <v>738</v>
      </c>
      <c r="E23" s="1371" t="s">
        <v>739</v>
      </c>
      <c r="F23" s="1372"/>
      <c r="G23" s="1371"/>
      <c r="H23" s="1371"/>
      <c r="I23" s="1371"/>
      <c r="J23" s="1372"/>
      <c r="K23" s="1372"/>
      <c r="L23" s="1371"/>
      <c r="M23" s="1372"/>
      <c r="N23" s="1372"/>
      <c r="O23" s="1371"/>
      <c r="P23" s="1372"/>
      <c r="Q23" s="1371"/>
      <c r="R23" s="1372"/>
      <c r="S23" s="1373" t="s">
        <v>57</v>
      </c>
      <c r="T23" s="1372"/>
      <c r="U23" s="1372"/>
      <c r="V23" s="1372"/>
      <c r="W23" s="1372"/>
      <c r="X23" s="1372"/>
      <c r="Y23" s="1372"/>
      <c r="Z23" s="1372"/>
      <c r="AA23" s="1371" t="s">
        <v>732</v>
      </c>
      <c r="AB23" s="1372"/>
      <c r="AC23" s="1372"/>
      <c r="AD23" s="1372"/>
      <c r="AE23" s="1372"/>
      <c r="AF23" s="1371" t="s">
        <v>733</v>
      </c>
      <c r="AG23" s="1372"/>
      <c r="AH23" s="1372"/>
      <c r="AI23" s="770" t="s">
        <v>417</v>
      </c>
      <c r="AJ23" s="1374" t="s">
        <v>734</v>
      </c>
      <c r="AK23" s="1372"/>
      <c r="AL23" s="1372"/>
      <c r="AM23" s="1372"/>
      <c r="AN23" s="1372"/>
      <c r="AO23" s="1372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1002"/>
      <c r="B24" s="1371" t="s">
        <v>361</v>
      </c>
      <c r="C24" s="1372"/>
      <c r="D24" s="1001" t="s">
        <v>738</v>
      </c>
      <c r="E24" s="1371" t="s">
        <v>739</v>
      </c>
      <c r="F24" s="1372"/>
      <c r="G24" s="1371" t="s">
        <v>738</v>
      </c>
      <c r="H24" s="1371"/>
      <c r="I24" s="1371"/>
      <c r="J24" s="1372"/>
      <c r="K24" s="1372"/>
      <c r="L24" s="1371"/>
      <c r="M24" s="1372"/>
      <c r="N24" s="1372"/>
      <c r="O24" s="1371"/>
      <c r="P24" s="1372"/>
      <c r="Q24" s="1371"/>
      <c r="R24" s="1372"/>
      <c r="S24" s="1373" t="s">
        <v>740</v>
      </c>
      <c r="T24" s="1372"/>
      <c r="U24" s="1372"/>
      <c r="V24" s="1372"/>
      <c r="W24" s="1372"/>
      <c r="X24" s="1372"/>
      <c r="Y24" s="1372"/>
      <c r="Z24" s="1372"/>
      <c r="AA24" s="1371" t="s">
        <v>732</v>
      </c>
      <c r="AB24" s="1372"/>
      <c r="AC24" s="1372"/>
      <c r="AD24" s="1372"/>
      <c r="AE24" s="1372"/>
      <c r="AF24" s="1371" t="s">
        <v>733</v>
      </c>
      <c r="AG24" s="1372"/>
      <c r="AH24" s="1372"/>
      <c r="AI24" s="770" t="s">
        <v>417</v>
      </c>
      <c r="AJ24" s="1374" t="s">
        <v>734</v>
      </c>
      <c r="AK24" s="1372"/>
      <c r="AL24" s="1372"/>
      <c r="AM24" s="1372"/>
      <c r="AN24" s="1372"/>
      <c r="AO24" s="1372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2" customFormat="1" ht="12.75" x14ac:dyDescent="0.2">
      <c r="A25" s="1046" t="str">
        <f>B25&amp;D25&amp;E25&amp;G25&amp;I25</f>
        <v>A1011</v>
      </c>
      <c r="B25" s="1375" t="s">
        <v>361</v>
      </c>
      <c r="C25" s="1372"/>
      <c r="D25" s="1003" t="s">
        <v>738</v>
      </c>
      <c r="E25" s="1375" t="s">
        <v>739</v>
      </c>
      <c r="F25" s="1372"/>
      <c r="G25" s="1375" t="s">
        <v>738</v>
      </c>
      <c r="H25" s="1375"/>
      <c r="I25" s="1375" t="s">
        <v>738</v>
      </c>
      <c r="J25" s="1372"/>
      <c r="K25" s="1372"/>
      <c r="L25" s="1375"/>
      <c r="M25" s="1372"/>
      <c r="N25" s="1372"/>
      <c r="O25" s="1375"/>
      <c r="P25" s="1372"/>
      <c r="Q25" s="1375"/>
      <c r="R25" s="1372"/>
      <c r="S25" s="1377" t="s">
        <v>608</v>
      </c>
      <c r="T25" s="1372"/>
      <c r="U25" s="1372"/>
      <c r="V25" s="1372"/>
      <c r="W25" s="1372"/>
      <c r="X25" s="1372"/>
      <c r="Y25" s="1372"/>
      <c r="Z25" s="1372"/>
      <c r="AA25" s="1375" t="s">
        <v>732</v>
      </c>
      <c r="AB25" s="1372"/>
      <c r="AC25" s="1372"/>
      <c r="AD25" s="1372"/>
      <c r="AE25" s="1372"/>
      <c r="AF25" s="1375" t="s">
        <v>733</v>
      </c>
      <c r="AG25" s="1372"/>
      <c r="AH25" s="1372"/>
      <c r="AI25" s="1003" t="s">
        <v>417</v>
      </c>
      <c r="AJ25" s="1376" t="s">
        <v>734</v>
      </c>
      <c r="AK25" s="1372"/>
      <c r="AL25" s="1372"/>
      <c r="AM25" s="1372"/>
      <c r="AN25" s="1372"/>
      <c r="AO25" s="1372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2" customFormat="1" ht="12.75" x14ac:dyDescent="0.2">
      <c r="A26" s="1045" t="str">
        <f>B26&amp;D26&amp;E26&amp;G26&amp;I26&amp;L26&amp;AI26</f>
        <v>A1011110</v>
      </c>
      <c r="B26" s="1392" t="s">
        <v>361</v>
      </c>
      <c r="C26" s="1391"/>
      <c r="D26" s="1043" t="s">
        <v>738</v>
      </c>
      <c r="E26" s="1392" t="s">
        <v>739</v>
      </c>
      <c r="F26" s="1391"/>
      <c r="G26" s="1392" t="s">
        <v>738</v>
      </c>
      <c r="H26" s="1392"/>
      <c r="I26" s="1392" t="s">
        <v>738</v>
      </c>
      <c r="J26" s="1391"/>
      <c r="K26" s="1391"/>
      <c r="L26" s="1392" t="s">
        <v>738</v>
      </c>
      <c r="M26" s="1391"/>
      <c r="N26" s="1391"/>
      <c r="O26" s="1392"/>
      <c r="P26" s="1391"/>
      <c r="Q26" s="1392"/>
      <c r="R26" s="1391"/>
      <c r="S26" s="1393" t="s">
        <v>362</v>
      </c>
      <c r="T26" s="1391"/>
      <c r="U26" s="1391"/>
      <c r="V26" s="1391"/>
      <c r="W26" s="1391"/>
      <c r="X26" s="1391"/>
      <c r="Y26" s="1391"/>
      <c r="Z26" s="1391"/>
      <c r="AA26" s="1392" t="s">
        <v>732</v>
      </c>
      <c r="AB26" s="1391"/>
      <c r="AC26" s="1391"/>
      <c r="AD26" s="1391"/>
      <c r="AE26" s="1391"/>
      <c r="AF26" s="1392" t="s">
        <v>733</v>
      </c>
      <c r="AG26" s="1391"/>
      <c r="AH26" s="1391"/>
      <c r="AI26" s="1043" t="s">
        <v>417</v>
      </c>
      <c r="AJ26" s="1390" t="s">
        <v>734</v>
      </c>
      <c r="AK26" s="1391"/>
      <c r="AL26" s="1391"/>
      <c r="AM26" s="1391"/>
      <c r="AN26" s="1391"/>
      <c r="AO26" s="1391"/>
      <c r="AP26" s="1044">
        <v>83798251029</v>
      </c>
      <c r="AQ26" s="1044">
        <v>83798251029</v>
      </c>
      <c r="AR26" s="1044">
        <v>0</v>
      </c>
      <c r="AS26" s="1044">
        <v>0</v>
      </c>
      <c r="AT26" s="1044">
        <v>68796641114</v>
      </c>
      <c r="AU26" s="1044">
        <v>15001609915</v>
      </c>
      <c r="AV26" s="1044">
        <v>68796641114</v>
      </c>
      <c r="AW26" s="1044">
        <v>0</v>
      </c>
      <c r="AX26" s="1044">
        <v>68796641114</v>
      </c>
      <c r="AY26" s="1044">
        <v>0</v>
      </c>
      <c r="AZ26" s="1044">
        <v>68796641114</v>
      </c>
      <c r="BA26" s="1044">
        <v>0</v>
      </c>
      <c r="BB26" s="1044">
        <v>7494959</v>
      </c>
    </row>
    <row r="27" spans="1:54" s="772" customFormat="1" ht="12.75" x14ac:dyDescent="0.2">
      <c r="A27" s="1002"/>
      <c r="B27" s="1375" t="s">
        <v>361</v>
      </c>
      <c r="C27" s="1372"/>
      <c r="D27" s="1003" t="s">
        <v>738</v>
      </c>
      <c r="E27" s="1375" t="s">
        <v>739</v>
      </c>
      <c r="F27" s="1372"/>
      <c r="G27" s="1375" t="s">
        <v>738</v>
      </c>
      <c r="H27" s="1375"/>
      <c r="I27" s="1375" t="s">
        <v>738</v>
      </c>
      <c r="J27" s="1372"/>
      <c r="K27" s="1372"/>
      <c r="L27" s="1375" t="s">
        <v>741</v>
      </c>
      <c r="M27" s="1372"/>
      <c r="N27" s="1372"/>
      <c r="O27" s="1375"/>
      <c r="P27" s="1372"/>
      <c r="Q27" s="1375"/>
      <c r="R27" s="1372"/>
      <c r="S27" s="1377" t="s">
        <v>363</v>
      </c>
      <c r="T27" s="1372"/>
      <c r="U27" s="1372"/>
      <c r="V27" s="1372"/>
      <c r="W27" s="1372"/>
      <c r="X27" s="1372"/>
      <c r="Y27" s="1372"/>
      <c r="Z27" s="1372"/>
      <c r="AA27" s="1375" t="s">
        <v>732</v>
      </c>
      <c r="AB27" s="1372"/>
      <c r="AC27" s="1372"/>
      <c r="AD27" s="1372"/>
      <c r="AE27" s="1372"/>
      <c r="AF27" s="1375" t="s">
        <v>733</v>
      </c>
      <c r="AG27" s="1372"/>
      <c r="AH27" s="1372"/>
      <c r="AI27" s="776" t="s">
        <v>417</v>
      </c>
      <c r="AJ27" s="1376" t="s">
        <v>734</v>
      </c>
      <c r="AK27" s="1372"/>
      <c r="AL27" s="1372"/>
      <c r="AM27" s="1372"/>
      <c r="AN27" s="1372"/>
      <c r="AO27" s="1372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1002"/>
      <c r="B28" s="1375" t="s">
        <v>361</v>
      </c>
      <c r="C28" s="1372"/>
      <c r="D28" s="1003" t="s">
        <v>738</v>
      </c>
      <c r="E28" s="1375" t="s">
        <v>739</v>
      </c>
      <c r="F28" s="1372"/>
      <c r="G28" s="1375" t="s">
        <v>738</v>
      </c>
      <c r="H28" s="1375"/>
      <c r="I28" s="1375" t="s">
        <v>738</v>
      </c>
      <c r="J28" s="1372"/>
      <c r="K28" s="1372"/>
      <c r="L28" s="1375" t="s">
        <v>742</v>
      </c>
      <c r="M28" s="1372"/>
      <c r="N28" s="1372"/>
      <c r="O28" s="1375"/>
      <c r="P28" s="1372"/>
      <c r="Q28" s="1375"/>
      <c r="R28" s="1372"/>
      <c r="S28" s="1377" t="s">
        <v>364</v>
      </c>
      <c r="T28" s="1372"/>
      <c r="U28" s="1372"/>
      <c r="V28" s="1372"/>
      <c r="W28" s="1372"/>
      <c r="X28" s="1372"/>
      <c r="Y28" s="1372"/>
      <c r="Z28" s="1372"/>
      <c r="AA28" s="1375" t="s">
        <v>732</v>
      </c>
      <c r="AB28" s="1372"/>
      <c r="AC28" s="1372"/>
      <c r="AD28" s="1372"/>
      <c r="AE28" s="1372"/>
      <c r="AF28" s="1375" t="s">
        <v>733</v>
      </c>
      <c r="AG28" s="1372"/>
      <c r="AH28" s="1372"/>
      <c r="AI28" s="776" t="s">
        <v>417</v>
      </c>
      <c r="AJ28" s="1376" t="s">
        <v>734</v>
      </c>
      <c r="AK28" s="1372"/>
      <c r="AL28" s="1372"/>
      <c r="AM28" s="1372"/>
      <c r="AN28" s="1372"/>
      <c r="AO28" s="1372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1002"/>
      <c r="B29" s="1375" t="s">
        <v>361</v>
      </c>
      <c r="C29" s="1372"/>
      <c r="D29" s="1003" t="s">
        <v>738</v>
      </c>
      <c r="E29" s="1375" t="s">
        <v>739</v>
      </c>
      <c r="F29" s="1372"/>
      <c r="G29" s="1375" t="s">
        <v>738</v>
      </c>
      <c r="H29" s="1375"/>
      <c r="I29" s="1375" t="s">
        <v>742</v>
      </c>
      <c r="J29" s="1372"/>
      <c r="K29" s="1372"/>
      <c r="L29" s="1375"/>
      <c r="M29" s="1372"/>
      <c r="N29" s="1372"/>
      <c r="O29" s="1375"/>
      <c r="P29" s="1372"/>
      <c r="Q29" s="1375"/>
      <c r="R29" s="1372"/>
      <c r="S29" s="1377" t="s">
        <v>609</v>
      </c>
      <c r="T29" s="1372"/>
      <c r="U29" s="1372"/>
      <c r="V29" s="1372"/>
      <c r="W29" s="1372"/>
      <c r="X29" s="1372"/>
      <c r="Y29" s="1372"/>
      <c r="Z29" s="1372"/>
      <c r="AA29" s="1375" t="s">
        <v>732</v>
      </c>
      <c r="AB29" s="1372"/>
      <c r="AC29" s="1372"/>
      <c r="AD29" s="1372"/>
      <c r="AE29" s="1372"/>
      <c r="AF29" s="1375" t="s">
        <v>733</v>
      </c>
      <c r="AG29" s="1372"/>
      <c r="AH29" s="1372"/>
      <c r="AI29" s="776" t="s">
        <v>417</v>
      </c>
      <c r="AJ29" s="1376" t="s">
        <v>734</v>
      </c>
      <c r="AK29" s="1372"/>
      <c r="AL29" s="1372"/>
      <c r="AM29" s="1372"/>
      <c r="AN29" s="1372"/>
      <c r="AO29" s="1372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1002"/>
      <c r="B30" s="1375" t="s">
        <v>361</v>
      </c>
      <c r="C30" s="1372"/>
      <c r="D30" s="1003" t="s">
        <v>738</v>
      </c>
      <c r="E30" s="1375" t="s">
        <v>739</v>
      </c>
      <c r="F30" s="1372"/>
      <c r="G30" s="1375" t="s">
        <v>738</v>
      </c>
      <c r="H30" s="1375"/>
      <c r="I30" s="1375" t="s">
        <v>742</v>
      </c>
      <c r="J30" s="1372"/>
      <c r="K30" s="1372"/>
      <c r="L30" s="1375" t="s">
        <v>741</v>
      </c>
      <c r="M30" s="1372"/>
      <c r="N30" s="1372"/>
      <c r="O30" s="1375"/>
      <c r="P30" s="1372"/>
      <c r="Q30" s="1375"/>
      <c r="R30" s="1372"/>
      <c r="S30" s="1377" t="s">
        <v>365</v>
      </c>
      <c r="T30" s="1372"/>
      <c r="U30" s="1372"/>
      <c r="V30" s="1372"/>
      <c r="W30" s="1372"/>
      <c r="X30" s="1372"/>
      <c r="Y30" s="1372"/>
      <c r="Z30" s="1372"/>
      <c r="AA30" s="1375" t="s">
        <v>732</v>
      </c>
      <c r="AB30" s="1372"/>
      <c r="AC30" s="1372"/>
      <c r="AD30" s="1372"/>
      <c r="AE30" s="1372"/>
      <c r="AF30" s="1375" t="s">
        <v>733</v>
      </c>
      <c r="AG30" s="1372"/>
      <c r="AH30" s="1372"/>
      <c r="AI30" s="776" t="s">
        <v>417</v>
      </c>
      <c r="AJ30" s="1376" t="s">
        <v>734</v>
      </c>
      <c r="AK30" s="1372"/>
      <c r="AL30" s="1372"/>
      <c r="AM30" s="1372"/>
      <c r="AN30" s="1372"/>
      <c r="AO30" s="1372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1002"/>
      <c r="B31" s="1375" t="s">
        <v>361</v>
      </c>
      <c r="C31" s="1372"/>
      <c r="D31" s="1003" t="s">
        <v>738</v>
      </c>
      <c r="E31" s="1375" t="s">
        <v>739</v>
      </c>
      <c r="F31" s="1372"/>
      <c r="G31" s="1375" t="s">
        <v>738</v>
      </c>
      <c r="H31" s="1375"/>
      <c r="I31" s="1375" t="s">
        <v>743</v>
      </c>
      <c r="J31" s="1372"/>
      <c r="K31" s="1372"/>
      <c r="L31" s="1375"/>
      <c r="M31" s="1372"/>
      <c r="N31" s="1372"/>
      <c r="O31" s="1375"/>
      <c r="P31" s="1372"/>
      <c r="Q31" s="1375"/>
      <c r="R31" s="1372"/>
      <c r="S31" s="1377" t="s">
        <v>611</v>
      </c>
      <c r="T31" s="1372"/>
      <c r="U31" s="1372"/>
      <c r="V31" s="1372"/>
      <c r="W31" s="1372"/>
      <c r="X31" s="1372"/>
      <c r="Y31" s="1372"/>
      <c r="Z31" s="1372"/>
      <c r="AA31" s="1375" t="s">
        <v>732</v>
      </c>
      <c r="AB31" s="1372"/>
      <c r="AC31" s="1372"/>
      <c r="AD31" s="1372"/>
      <c r="AE31" s="1372"/>
      <c r="AF31" s="1375" t="s">
        <v>733</v>
      </c>
      <c r="AG31" s="1372"/>
      <c r="AH31" s="1372"/>
      <c r="AI31" s="776" t="s">
        <v>417</v>
      </c>
      <c r="AJ31" s="1376" t="s">
        <v>734</v>
      </c>
      <c r="AK31" s="1372"/>
      <c r="AL31" s="1372"/>
      <c r="AM31" s="1372"/>
      <c r="AN31" s="1372"/>
      <c r="AO31" s="1372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1002"/>
      <c r="B32" s="1375" t="s">
        <v>361</v>
      </c>
      <c r="C32" s="1372"/>
      <c r="D32" s="1003" t="s">
        <v>738</v>
      </c>
      <c r="E32" s="1375" t="s">
        <v>739</v>
      </c>
      <c r="F32" s="1372"/>
      <c r="G32" s="1375" t="s">
        <v>738</v>
      </c>
      <c r="H32" s="1375"/>
      <c r="I32" s="1375" t="s">
        <v>743</v>
      </c>
      <c r="J32" s="1372"/>
      <c r="K32" s="1372"/>
      <c r="L32" s="1375" t="s">
        <v>738</v>
      </c>
      <c r="M32" s="1372"/>
      <c r="N32" s="1372"/>
      <c r="O32" s="1375"/>
      <c r="P32" s="1372"/>
      <c r="Q32" s="1375"/>
      <c r="R32" s="1372"/>
      <c r="S32" s="1377" t="s">
        <v>366</v>
      </c>
      <c r="T32" s="1372"/>
      <c r="U32" s="1372"/>
      <c r="V32" s="1372"/>
      <c r="W32" s="1372"/>
      <c r="X32" s="1372"/>
      <c r="Y32" s="1372"/>
      <c r="Z32" s="1372"/>
      <c r="AA32" s="1375" t="s">
        <v>732</v>
      </c>
      <c r="AB32" s="1372"/>
      <c r="AC32" s="1372"/>
      <c r="AD32" s="1372"/>
      <c r="AE32" s="1372"/>
      <c r="AF32" s="1375" t="s">
        <v>733</v>
      </c>
      <c r="AG32" s="1372"/>
      <c r="AH32" s="1372"/>
      <c r="AI32" s="776" t="s">
        <v>417</v>
      </c>
      <c r="AJ32" s="1376" t="s">
        <v>734</v>
      </c>
      <c r="AK32" s="1372"/>
      <c r="AL32" s="1372"/>
      <c r="AM32" s="1372"/>
      <c r="AN32" s="1372"/>
      <c r="AO32" s="1372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1002"/>
      <c r="B33" s="1375" t="s">
        <v>361</v>
      </c>
      <c r="C33" s="1372"/>
      <c r="D33" s="1003" t="s">
        <v>738</v>
      </c>
      <c r="E33" s="1375" t="s">
        <v>739</v>
      </c>
      <c r="F33" s="1372"/>
      <c r="G33" s="1375" t="s">
        <v>738</v>
      </c>
      <c r="H33" s="1375"/>
      <c r="I33" s="1375" t="s">
        <v>743</v>
      </c>
      <c r="J33" s="1372"/>
      <c r="K33" s="1372"/>
      <c r="L33" s="1375" t="s">
        <v>741</v>
      </c>
      <c r="M33" s="1372"/>
      <c r="N33" s="1372"/>
      <c r="O33" s="1375"/>
      <c r="P33" s="1372"/>
      <c r="Q33" s="1375"/>
      <c r="R33" s="1372"/>
      <c r="S33" s="1377" t="s">
        <v>367</v>
      </c>
      <c r="T33" s="1372"/>
      <c r="U33" s="1372"/>
      <c r="V33" s="1372"/>
      <c r="W33" s="1372"/>
      <c r="X33" s="1372"/>
      <c r="Y33" s="1372"/>
      <c r="Z33" s="1372"/>
      <c r="AA33" s="1375" t="s">
        <v>732</v>
      </c>
      <c r="AB33" s="1372"/>
      <c r="AC33" s="1372"/>
      <c r="AD33" s="1372"/>
      <c r="AE33" s="1372"/>
      <c r="AF33" s="1375" t="s">
        <v>733</v>
      </c>
      <c r="AG33" s="1372"/>
      <c r="AH33" s="1372"/>
      <c r="AI33" s="776" t="s">
        <v>417</v>
      </c>
      <c r="AJ33" s="1376" t="s">
        <v>734</v>
      </c>
      <c r="AK33" s="1372"/>
      <c r="AL33" s="1372"/>
      <c r="AM33" s="1372"/>
      <c r="AN33" s="1372"/>
      <c r="AO33" s="1372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1002"/>
      <c r="B34" s="1375" t="s">
        <v>361</v>
      </c>
      <c r="C34" s="1372"/>
      <c r="D34" s="1003" t="s">
        <v>738</v>
      </c>
      <c r="E34" s="1375" t="s">
        <v>739</v>
      </c>
      <c r="F34" s="1372"/>
      <c r="G34" s="1375" t="s">
        <v>738</v>
      </c>
      <c r="H34" s="1375"/>
      <c r="I34" s="1375" t="s">
        <v>743</v>
      </c>
      <c r="J34" s="1372"/>
      <c r="K34" s="1372"/>
      <c r="L34" s="1375" t="s">
        <v>744</v>
      </c>
      <c r="M34" s="1372"/>
      <c r="N34" s="1372"/>
      <c r="O34" s="1375"/>
      <c r="P34" s="1372"/>
      <c r="Q34" s="1375"/>
      <c r="R34" s="1372"/>
      <c r="S34" s="1377" t="s">
        <v>368</v>
      </c>
      <c r="T34" s="1372"/>
      <c r="U34" s="1372"/>
      <c r="V34" s="1372"/>
      <c r="W34" s="1372"/>
      <c r="X34" s="1372"/>
      <c r="Y34" s="1372"/>
      <c r="Z34" s="1372"/>
      <c r="AA34" s="1375" t="s">
        <v>732</v>
      </c>
      <c r="AB34" s="1372"/>
      <c r="AC34" s="1372"/>
      <c r="AD34" s="1372"/>
      <c r="AE34" s="1372"/>
      <c r="AF34" s="1375" t="s">
        <v>733</v>
      </c>
      <c r="AG34" s="1372"/>
      <c r="AH34" s="1372"/>
      <c r="AI34" s="776" t="s">
        <v>417</v>
      </c>
      <c r="AJ34" s="1376" t="s">
        <v>734</v>
      </c>
      <c r="AK34" s="1372"/>
      <c r="AL34" s="1372"/>
      <c r="AM34" s="1372"/>
      <c r="AN34" s="1372"/>
      <c r="AO34" s="1372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1002"/>
      <c r="B35" s="1375" t="s">
        <v>361</v>
      </c>
      <c r="C35" s="1372"/>
      <c r="D35" s="1003" t="s">
        <v>738</v>
      </c>
      <c r="E35" s="1375" t="s">
        <v>739</v>
      </c>
      <c r="F35" s="1372"/>
      <c r="G35" s="1375" t="s">
        <v>738</v>
      </c>
      <c r="H35" s="1375"/>
      <c r="I35" s="1375" t="s">
        <v>743</v>
      </c>
      <c r="J35" s="1372"/>
      <c r="K35" s="1372"/>
      <c r="L35" s="1375" t="s">
        <v>745</v>
      </c>
      <c r="M35" s="1372"/>
      <c r="N35" s="1372"/>
      <c r="O35" s="1375"/>
      <c r="P35" s="1372"/>
      <c r="Q35" s="1375"/>
      <c r="R35" s="1372"/>
      <c r="S35" s="1377" t="s">
        <v>369</v>
      </c>
      <c r="T35" s="1372"/>
      <c r="U35" s="1372"/>
      <c r="V35" s="1372"/>
      <c r="W35" s="1372"/>
      <c r="X35" s="1372"/>
      <c r="Y35" s="1372"/>
      <c r="Z35" s="1372"/>
      <c r="AA35" s="1375" t="s">
        <v>732</v>
      </c>
      <c r="AB35" s="1372"/>
      <c r="AC35" s="1372"/>
      <c r="AD35" s="1372"/>
      <c r="AE35" s="1372"/>
      <c r="AF35" s="1375" t="s">
        <v>733</v>
      </c>
      <c r="AG35" s="1372"/>
      <c r="AH35" s="1372"/>
      <c r="AI35" s="776" t="s">
        <v>417</v>
      </c>
      <c r="AJ35" s="1376" t="s">
        <v>734</v>
      </c>
      <c r="AK35" s="1372"/>
      <c r="AL35" s="1372"/>
      <c r="AM35" s="1372"/>
      <c r="AN35" s="1372"/>
      <c r="AO35" s="1372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1002"/>
      <c r="B36" s="1375" t="s">
        <v>361</v>
      </c>
      <c r="C36" s="1372"/>
      <c r="D36" s="1003" t="s">
        <v>738</v>
      </c>
      <c r="E36" s="1375" t="s">
        <v>739</v>
      </c>
      <c r="F36" s="1372"/>
      <c r="G36" s="1375" t="s">
        <v>738</v>
      </c>
      <c r="H36" s="1375"/>
      <c r="I36" s="1375" t="s">
        <v>743</v>
      </c>
      <c r="J36" s="1372"/>
      <c r="K36" s="1372"/>
      <c r="L36" s="1375" t="s">
        <v>370</v>
      </c>
      <c r="M36" s="1372"/>
      <c r="N36" s="1372"/>
      <c r="O36" s="1375"/>
      <c r="P36" s="1372"/>
      <c r="Q36" s="1375"/>
      <c r="R36" s="1372"/>
      <c r="S36" s="1377" t="s">
        <v>371</v>
      </c>
      <c r="T36" s="1372"/>
      <c r="U36" s="1372"/>
      <c r="V36" s="1372"/>
      <c r="W36" s="1372"/>
      <c r="X36" s="1372"/>
      <c r="Y36" s="1372"/>
      <c r="Z36" s="1372"/>
      <c r="AA36" s="1375" t="s">
        <v>732</v>
      </c>
      <c r="AB36" s="1372"/>
      <c r="AC36" s="1372"/>
      <c r="AD36" s="1372"/>
      <c r="AE36" s="1372"/>
      <c r="AF36" s="1375" t="s">
        <v>733</v>
      </c>
      <c r="AG36" s="1372"/>
      <c r="AH36" s="1372"/>
      <c r="AI36" s="776" t="s">
        <v>417</v>
      </c>
      <c r="AJ36" s="1376" t="s">
        <v>734</v>
      </c>
      <c r="AK36" s="1372"/>
      <c r="AL36" s="1372"/>
      <c r="AM36" s="1372"/>
      <c r="AN36" s="1372"/>
      <c r="AO36" s="1372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1002"/>
      <c r="B37" s="1375" t="s">
        <v>361</v>
      </c>
      <c r="C37" s="1372"/>
      <c r="D37" s="1003" t="s">
        <v>738</v>
      </c>
      <c r="E37" s="1375" t="s">
        <v>739</v>
      </c>
      <c r="F37" s="1372"/>
      <c r="G37" s="1375" t="s">
        <v>738</v>
      </c>
      <c r="H37" s="1375"/>
      <c r="I37" s="1375" t="s">
        <v>743</v>
      </c>
      <c r="J37" s="1372"/>
      <c r="K37" s="1372"/>
      <c r="L37" s="1375" t="s">
        <v>746</v>
      </c>
      <c r="M37" s="1372"/>
      <c r="N37" s="1372"/>
      <c r="O37" s="1375"/>
      <c r="P37" s="1372"/>
      <c r="Q37" s="1375"/>
      <c r="R37" s="1372"/>
      <c r="S37" s="1377" t="s">
        <v>372</v>
      </c>
      <c r="T37" s="1372"/>
      <c r="U37" s="1372"/>
      <c r="V37" s="1372"/>
      <c r="W37" s="1372"/>
      <c r="X37" s="1372"/>
      <c r="Y37" s="1372"/>
      <c r="Z37" s="1372"/>
      <c r="AA37" s="1375" t="s">
        <v>732</v>
      </c>
      <c r="AB37" s="1372"/>
      <c r="AC37" s="1372"/>
      <c r="AD37" s="1372"/>
      <c r="AE37" s="1372"/>
      <c r="AF37" s="1375" t="s">
        <v>733</v>
      </c>
      <c r="AG37" s="1372"/>
      <c r="AH37" s="1372"/>
      <c r="AI37" s="776" t="s">
        <v>417</v>
      </c>
      <c r="AJ37" s="1376" t="s">
        <v>734</v>
      </c>
      <c r="AK37" s="1372"/>
      <c r="AL37" s="1372"/>
      <c r="AM37" s="1372"/>
      <c r="AN37" s="1372"/>
      <c r="AO37" s="1372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1002"/>
      <c r="B38" s="1375" t="s">
        <v>361</v>
      </c>
      <c r="C38" s="1372"/>
      <c r="D38" s="1003" t="s">
        <v>738</v>
      </c>
      <c r="E38" s="1375" t="s">
        <v>739</v>
      </c>
      <c r="F38" s="1372"/>
      <c r="G38" s="1375" t="s">
        <v>738</v>
      </c>
      <c r="H38" s="1375"/>
      <c r="I38" s="1375" t="s">
        <v>747</v>
      </c>
      <c r="J38" s="1372"/>
      <c r="K38" s="1372"/>
      <c r="L38" s="1375"/>
      <c r="M38" s="1372"/>
      <c r="N38" s="1372"/>
      <c r="O38" s="1375"/>
      <c r="P38" s="1372"/>
      <c r="Q38" s="1375"/>
      <c r="R38" s="1372"/>
      <c r="S38" s="1377" t="s">
        <v>613</v>
      </c>
      <c r="T38" s="1372"/>
      <c r="U38" s="1372"/>
      <c r="V38" s="1372"/>
      <c r="W38" s="1372"/>
      <c r="X38" s="1372"/>
      <c r="Y38" s="1372"/>
      <c r="Z38" s="1372"/>
      <c r="AA38" s="1375" t="s">
        <v>732</v>
      </c>
      <c r="AB38" s="1372"/>
      <c r="AC38" s="1372"/>
      <c r="AD38" s="1372"/>
      <c r="AE38" s="1372"/>
      <c r="AF38" s="1375" t="s">
        <v>733</v>
      </c>
      <c r="AG38" s="1372"/>
      <c r="AH38" s="1372"/>
      <c r="AI38" s="776" t="s">
        <v>417</v>
      </c>
      <c r="AJ38" s="1376" t="s">
        <v>734</v>
      </c>
      <c r="AK38" s="1372"/>
      <c r="AL38" s="1372"/>
      <c r="AM38" s="1372"/>
      <c r="AN38" s="1372"/>
      <c r="AO38" s="1372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1002"/>
      <c r="B39" s="1375" t="s">
        <v>361</v>
      </c>
      <c r="C39" s="1372"/>
      <c r="D39" s="1003" t="s">
        <v>738</v>
      </c>
      <c r="E39" s="1375" t="s">
        <v>739</v>
      </c>
      <c r="F39" s="1372"/>
      <c r="G39" s="1375" t="s">
        <v>738</v>
      </c>
      <c r="H39" s="1375"/>
      <c r="I39" s="1375" t="s">
        <v>747</v>
      </c>
      <c r="J39" s="1372"/>
      <c r="K39" s="1372"/>
      <c r="L39" s="1375" t="s">
        <v>738</v>
      </c>
      <c r="M39" s="1372"/>
      <c r="N39" s="1372"/>
      <c r="O39" s="1375"/>
      <c r="P39" s="1372"/>
      <c r="Q39" s="1375"/>
      <c r="R39" s="1372"/>
      <c r="S39" s="1377" t="s">
        <v>373</v>
      </c>
      <c r="T39" s="1372"/>
      <c r="U39" s="1372"/>
      <c r="V39" s="1372"/>
      <c r="W39" s="1372"/>
      <c r="X39" s="1372"/>
      <c r="Y39" s="1372"/>
      <c r="Z39" s="1372"/>
      <c r="AA39" s="1375" t="s">
        <v>732</v>
      </c>
      <c r="AB39" s="1372"/>
      <c r="AC39" s="1372"/>
      <c r="AD39" s="1372"/>
      <c r="AE39" s="1372"/>
      <c r="AF39" s="1375" t="s">
        <v>733</v>
      </c>
      <c r="AG39" s="1372"/>
      <c r="AH39" s="1372"/>
      <c r="AI39" s="776" t="s">
        <v>417</v>
      </c>
      <c r="AJ39" s="1376" t="s">
        <v>734</v>
      </c>
      <c r="AK39" s="1372"/>
      <c r="AL39" s="1372"/>
      <c r="AM39" s="1372"/>
      <c r="AN39" s="1372"/>
      <c r="AO39" s="1372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1002"/>
      <c r="B40" s="1375" t="s">
        <v>361</v>
      </c>
      <c r="C40" s="1372"/>
      <c r="D40" s="1003" t="s">
        <v>738</v>
      </c>
      <c r="E40" s="1375" t="s">
        <v>739</v>
      </c>
      <c r="F40" s="1372"/>
      <c r="G40" s="1375" t="s">
        <v>738</v>
      </c>
      <c r="H40" s="1375"/>
      <c r="I40" s="1375" t="s">
        <v>747</v>
      </c>
      <c r="J40" s="1372"/>
      <c r="K40" s="1372"/>
      <c r="L40" s="1375" t="s">
        <v>748</v>
      </c>
      <c r="M40" s="1372"/>
      <c r="N40" s="1372"/>
      <c r="O40" s="1375"/>
      <c r="P40" s="1372"/>
      <c r="Q40" s="1375"/>
      <c r="R40" s="1372"/>
      <c r="S40" s="1377" t="s">
        <v>374</v>
      </c>
      <c r="T40" s="1372"/>
      <c r="U40" s="1372"/>
      <c r="V40" s="1372"/>
      <c r="W40" s="1372"/>
      <c r="X40" s="1372"/>
      <c r="Y40" s="1372"/>
      <c r="Z40" s="1372"/>
      <c r="AA40" s="1375" t="s">
        <v>732</v>
      </c>
      <c r="AB40" s="1372"/>
      <c r="AC40" s="1372"/>
      <c r="AD40" s="1372"/>
      <c r="AE40" s="1372"/>
      <c r="AF40" s="1375" t="s">
        <v>733</v>
      </c>
      <c r="AG40" s="1372"/>
      <c r="AH40" s="1372"/>
      <c r="AI40" s="776" t="s">
        <v>417</v>
      </c>
      <c r="AJ40" s="1376" t="s">
        <v>734</v>
      </c>
      <c r="AK40" s="1372"/>
      <c r="AL40" s="1372"/>
      <c r="AM40" s="1372"/>
      <c r="AN40" s="1372"/>
      <c r="AO40" s="1372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1002"/>
      <c r="B41" s="1375" t="s">
        <v>361</v>
      </c>
      <c r="C41" s="1372"/>
      <c r="D41" s="1003" t="s">
        <v>738</v>
      </c>
      <c r="E41" s="1375" t="s">
        <v>739</v>
      </c>
      <c r="F41" s="1372"/>
      <c r="G41" s="1375" t="s">
        <v>738</v>
      </c>
      <c r="H41" s="1375"/>
      <c r="I41" s="1375" t="s">
        <v>749</v>
      </c>
      <c r="J41" s="1372"/>
      <c r="K41" s="1372"/>
      <c r="L41" s="1375"/>
      <c r="M41" s="1372"/>
      <c r="N41" s="1372"/>
      <c r="O41" s="1375"/>
      <c r="P41" s="1372"/>
      <c r="Q41" s="1375"/>
      <c r="R41" s="1372"/>
      <c r="S41" s="1377" t="s">
        <v>750</v>
      </c>
      <c r="T41" s="1372"/>
      <c r="U41" s="1372"/>
      <c r="V41" s="1372"/>
      <c r="W41" s="1372"/>
      <c r="X41" s="1372"/>
      <c r="Y41" s="1372"/>
      <c r="Z41" s="1372"/>
      <c r="AA41" s="1375" t="s">
        <v>732</v>
      </c>
      <c r="AB41" s="1372"/>
      <c r="AC41" s="1372"/>
      <c r="AD41" s="1372"/>
      <c r="AE41" s="1372"/>
      <c r="AF41" s="1375" t="s">
        <v>733</v>
      </c>
      <c r="AG41" s="1372"/>
      <c r="AH41" s="1372"/>
      <c r="AI41" s="776" t="s">
        <v>417</v>
      </c>
      <c r="AJ41" s="1376" t="s">
        <v>734</v>
      </c>
      <c r="AK41" s="1372"/>
      <c r="AL41" s="1372"/>
      <c r="AM41" s="1372"/>
      <c r="AN41" s="1372"/>
      <c r="AO41" s="1372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1002"/>
      <c r="B42" s="1371" t="s">
        <v>361</v>
      </c>
      <c r="C42" s="1372"/>
      <c r="D42" s="1001" t="s">
        <v>738</v>
      </c>
      <c r="E42" s="1371" t="s">
        <v>739</v>
      </c>
      <c r="F42" s="1372"/>
      <c r="G42" s="1371" t="s">
        <v>741</v>
      </c>
      <c r="H42" s="1371"/>
      <c r="I42" s="1371"/>
      <c r="J42" s="1372"/>
      <c r="K42" s="1372"/>
      <c r="L42" s="1371"/>
      <c r="M42" s="1372"/>
      <c r="N42" s="1372"/>
      <c r="O42" s="1371"/>
      <c r="P42" s="1372"/>
      <c r="Q42" s="1371"/>
      <c r="R42" s="1372"/>
      <c r="S42" s="1373" t="s">
        <v>616</v>
      </c>
      <c r="T42" s="1372"/>
      <c r="U42" s="1372"/>
      <c r="V42" s="1372"/>
      <c r="W42" s="1372"/>
      <c r="X42" s="1372"/>
      <c r="Y42" s="1372"/>
      <c r="Z42" s="1372"/>
      <c r="AA42" s="1371" t="s">
        <v>732</v>
      </c>
      <c r="AB42" s="1372"/>
      <c r="AC42" s="1372"/>
      <c r="AD42" s="1372"/>
      <c r="AE42" s="1372"/>
      <c r="AF42" s="1371" t="s">
        <v>733</v>
      </c>
      <c r="AG42" s="1372"/>
      <c r="AH42" s="1372"/>
      <c r="AI42" s="770" t="s">
        <v>417</v>
      </c>
      <c r="AJ42" s="1374" t="s">
        <v>734</v>
      </c>
      <c r="AK42" s="1372"/>
      <c r="AL42" s="1372"/>
      <c r="AM42" s="1372"/>
      <c r="AN42" s="1372"/>
      <c r="AO42" s="1372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1002"/>
      <c r="B43" s="1375" t="s">
        <v>361</v>
      </c>
      <c r="C43" s="1372"/>
      <c r="D43" s="1003" t="s">
        <v>738</v>
      </c>
      <c r="E43" s="1375" t="s">
        <v>739</v>
      </c>
      <c r="F43" s="1372"/>
      <c r="G43" s="1375" t="s">
        <v>741</v>
      </c>
      <c r="H43" s="1375"/>
      <c r="I43" s="1375" t="s">
        <v>751</v>
      </c>
      <c r="J43" s="1372"/>
      <c r="K43" s="1372"/>
      <c r="L43" s="1375"/>
      <c r="M43" s="1372"/>
      <c r="N43" s="1372"/>
      <c r="O43" s="1375"/>
      <c r="P43" s="1372"/>
      <c r="Q43" s="1375"/>
      <c r="R43" s="1372"/>
      <c r="S43" s="1377" t="s">
        <v>375</v>
      </c>
      <c r="T43" s="1372"/>
      <c r="U43" s="1372"/>
      <c r="V43" s="1372"/>
      <c r="W43" s="1372"/>
      <c r="X43" s="1372"/>
      <c r="Y43" s="1372"/>
      <c r="Z43" s="1372"/>
      <c r="AA43" s="1375" t="s">
        <v>732</v>
      </c>
      <c r="AB43" s="1372"/>
      <c r="AC43" s="1372"/>
      <c r="AD43" s="1372"/>
      <c r="AE43" s="1372"/>
      <c r="AF43" s="1375" t="s">
        <v>733</v>
      </c>
      <c r="AG43" s="1372"/>
      <c r="AH43" s="1372"/>
      <c r="AI43" s="776" t="s">
        <v>417</v>
      </c>
      <c r="AJ43" s="1376" t="s">
        <v>734</v>
      </c>
      <c r="AK43" s="1372"/>
      <c r="AL43" s="1372"/>
      <c r="AM43" s="1372"/>
      <c r="AN43" s="1372"/>
      <c r="AO43" s="1372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1002"/>
      <c r="B44" s="1375" t="s">
        <v>361</v>
      </c>
      <c r="C44" s="1372"/>
      <c r="D44" s="1003" t="s">
        <v>738</v>
      </c>
      <c r="E44" s="1375" t="s">
        <v>739</v>
      </c>
      <c r="F44" s="1372"/>
      <c r="G44" s="1375" t="s">
        <v>743</v>
      </c>
      <c r="H44" s="1375"/>
      <c r="I44" s="1375"/>
      <c r="J44" s="1372"/>
      <c r="K44" s="1372"/>
      <c r="L44" s="1375"/>
      <c r="M44" s="1372"/>
      <c r="N44" s="1372"/>
      <c r="O44" s="1375"/>
      <c r="P44" s="1372"/>
      <c r="Q44" s="1375"/>
      <c r="R44" s="1372"/>
      <c r="S44" s="1377" t="s">
        <v>618</v>
      </c>
      <c r="T44" s="1372"/>
      <c r="U44" s="1372"/>
      <c r="V44" s="1372"/>
      <c r="W44" s="1372"/>
      <c r="X44" s="1372"/>
      <c r="Y44" s="1372"/>
      <c r="Z44" s="1372"/>
      <c r="AA44" s="1375" t="s">
        <v>732</v>
      </c>
      <c r="AB44" s="1372"/>
      <c r="AC44" s="1372"/>
      <c r="AD44" s="1372"/>
      <c r="AE44" s="1372"/>
      <c r="AF44" s="1375" t="s">
        <v>733</v>
      </c>
      <c r="AG44" s="1372"/>
      <c r="AH44" s="1372"/>
      <c r="AI44" s="776" t="s">
        <v>417</v>
      </c>
      <c r="AJ44" s="1376" t="s">
        <v>734</v>
      </c>
      <c r="AK44" s="1372"/>
      <c r="AL44" s="1372"/>
      <c r="AM44" s="1372"/>
      <c r="AN44" s="1372"/>
      <c r="AO44" s="1372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1002"/>
      <c r="B45" s="1371" t="s">
        <v>361</v>
      </c>
      <c r="C45" s="1372"/>
      <c r="D45" s="1001" t="s">
        <v>738</v>
      </c>
      <c r="E45" s="1371" t="s">
        <v>739</v>
      </c>
      <c r="F45" s="1372"/>
      <c r="G45" s="1371" t="s">
        <v>743</v>
      </c>
      <c r="H45" s="1371"/>
      <c r="I45" s="1371" t="s">
        <v>738</v>
      </c>
      <c r="J45" s="1372"/>
      <c r="K45" s="1372"/>
      <c r="L45" s="1371"/>
      <c r="M45" s="1372"/>
      <c r="N45" s="1372"/>
      <c r="O45" s="1371"/>
      <c r="P45" s="1372"/>
      <c r="Q45" s="1371"/>
      <c r="R45" s="1372"/>
      <c r="S45" s="1373" t="s">
        <v>620</v>
      </c>
      <c r="T45" s="1372"/>
      <c r="U45" s="1372"/>
      <c r="V45" s="1372"/>
      <c r="W45" s="1372"/>
      <c r="X45" s="1372"/>
      <c r="Y45" s="1372"/>
      <c r="Z45" s="1372"/>
      <c r="AA45" s="1371" t="s">
        <v>732</v>
      </c>
      <c r="AB45" s="1372"/>
      <c r="AC45" s="1372"/>
      <c r="AD45" s="1372"/>
      <c r="AE45" s="1372"/>
      <c r="AF45" s="1371" t="s">
        <v>733</v>
      </c>
      <c r="AG45" s="1372"/>
      <c r="AH45" s="1372"/>
      <c r="AI45" s="770" t="s">
        <v>417</v>
      </c>
      <c r="AJ45" s="1374" t="s">
        <v>734</v>
      </c>
      <c r="AK45" s="1372"/>
      <c r="AL45" s="1372"/>
      <c r="AM45" s="1372"/>
      <c r="AN45" s="1372"/>
      <c r="AO45" s="1372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1002"/>
      <c r="B46" s="1375" t="s">
        <v>361</v>
      </c>
      <c r="C46" s="1372"/>
      <c r="D46" s="1003" t="s">
        <v>738</v>
      </c>
      <c r="E46" s="1375" t="s">
        <v>739</v>
      </c>
      <c r="F46" s="1372"/>
      <c r="G46" s="1375" t="s">
        <v>743</v>
      </c>
      <c r="H46" s="1375"/>
      <c r="I46" s="1375" t="s">
        <v>738</v>
      </c>
      <c r="J46" s="1372"/>
      <c r="K46" s="1372"/>
      <c r="L46" s="1375" t="s">
        <v>738</v>
      </c>
      <c r="M46" s="1372"/>
      <c r="N46" s="1372"/>
      <c r="O46" s="1375"/>
      <c r="P46" s="1372"/>
      <c r="Q46" s="1375"/>
      <c r="R46" s="1372"/>
      <c r="S46" s="1377" t="s">
        <v>376</v>
      </c>
      <c r="T46" s="1372"/>
      <c r="U46" s="1372"/>
      <c r="V46" s="1372"/>
      <c r="W46" s="1372"/>
      <c r="X46" s="1372"/>
      <c r="Y46" s="1372"/>
      <c r="Z46" s="1372"/>
      <c r="AA46" s="1375" t="s">
        <v>732</v>
      </c>
      <c r="AB46" s="1372"/>
      <c r="AC46" s="1372"/>
      <c r="AD46" s="1372"/>
      <c r="AE46" s="1372"/>
      <c r="AF46" s="1375" t="s">
        <v>733</v>
      </c>
      <c r="AG46" s="1372"/>
      <c r="AH46" s="1372"/>
      <c r="AI46" s="776" t="s">
        <v>417</v>
      </c>
      <c r="AJ46" s="1376" t="s">
        <v>734</v>
      </c>
      <c r="AK46" s="1372"/>
      <c r="AL46" s="1372"/>
      <c r="AM46" s="1372"/>
      <c r="AN46" s="1372"/>
      <c r="AO46" s="1372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1002"/>
      <c r="B47" s="1375" t="s">
        <v>361</v>
      </c>
      <c r="C47" s="1372"/>
      <c r="D47" s="1003" t="s">
        <v>738</v>
      </c>
      <c r="E47" s="1375" t="s">
        <v>739</v>
      </c>
      <c r="F47" s="1372"/>
      <c r="G47" s="1375" t="s">
        <v>743</v>
      </c>
      <c r="H47" s="1375"/>
      <c r="I47" s="1375" t="s">
        <v>738</v>
      </c>
      <c r="J47" s="1372"/>
      <c r="K47" s="1372"/>
      <c r="L47" s="1375" t="s">
        <v>741</v>
      </c>
      <c r="M47" s="1372"/>
      <c r="N47" s="1372"/>
      <c r="O47" s="1375"/>
      <c r="P47" s="1372"/>
      <c r="Q47" s="1375"/>
      <c r="R47" s="1372"/>
      <c r="S47" s="1377" t="s">
        <v>377</v>
      </c>
      <c r="T47" s="1372"/>
      <c r="U47" s="1372"/>
      <c r="V47" s="1372"/>
      <c r="W47" s="1372"/>
      <c r="X47" s="1372"/>
      <c r="Y47" s="1372"/>
      <c r="Z47" s="1372"/>
      <c r="AA47" s="1375" t="s">
        <v>732</v>
      </c>
      <c r="AB47" s="1372"/>
      <c r="AC47" s="1372"/>
      <c r="AD47" s="1372"/>
      <c r="AE47" s="1372"/>
      <c r="AF47" s="1375" t="s">
        <v>733</v>
      </c>
      <c r="AG47" s="1372"/>
      <c r="AH47" s="1372"/>
      <c r="AI47" s="776" t="s">
        <v>417</v>
      </c>
      <c r="AJ47" s="1376" t="s">
        <v>734</v>
      </c>
      <c r="AK47" s="1372"/>
      <c r="AL47" s="1372"/>
      <c r="AM47" s="1372"/>
      <c r="AN47" s="1372"/>
      <c r="AO47" s="1372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1002"/>
      <c r="B48" s="1375" t="s">
        <v>361</v>
      </c>
      <c r="C48" s="1372"/>
      <c r="D48" s="1003" t="s">
        <v>738</v>
      </c>
      <c r="E48" s="1375" t="s">
        <v>739</v>
      </c>
      <c r="F48" s="1372"/>
      <c r="G48" s="1375" t="s">
        <v>743</v>
      </c>
      <c r="H48" s="1375"/>
      <c r="I48" s="1375" t="s">
        <v>738</v>
      </c>
      <c r="J48" s="1372"/>
      <c r="K48" s="1372"/>
      <c r="L48" s="1375" t="s">
        <v>748</v>
      </c>
      <c r="M48" s="1372"/>
      <c r="N48" s="1372"/>
      <c r="O48" s="1375"/>
      <c r="P48" s="1372"/>
      <c r="Q48" s="1375"/>
      <c r="R48" s="1372"/>
      <c r="S48" s="1377" t="s">
        <v>378</v>
      </c>
      <c r="T48" s="1372"/>
      <c r="U48" s="1372"/>
      <c r="V48" s="1372"/>
      <c r="W48" s="1372"/>
      <c r="X48" s="1372"/>
      <c r="Y48" s="1372"/>
      <c r="Z48" s="1372"/>
      <c r="AA48" s="1375" t="s">
        <v>732</v>
      </c>
      <c r="AB48" s="1372"/>
      <c r="AC48" s="1372"/>
      <c r="AD48" s="1372"/>
      <c r="AE48" s="1372"/>
      <c r="AF48" s="1375" t="s">
        <v>733</v>
      </c>
      <c r="AG48" s="1372"/>
      <c r="AH48" s="1372"/>
      <c r="AI48" s="776" t="s">
        <v>417</v>
      </c>
      <c r="AJ48" s="1376" t="s">
        <v>734</v>
      </c>
      <c r="AK48" s="1372"/>
      <c r="AL48" s="1372"/>
      <c r="AM48" s="1372"/>
      <c r="AN48" s="1372"/>
      <c r="AO48" s="1372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1002"/>
      <c r="B49" s="1375" t="s">
        <v>361</v>
      </c>
      <c r="C49" s="1372"/>
      <c r="D49" s="1003" t="s">
        <v>738</v>
      </c>
      <c r="E49" s="1375" t="s">
        <v>739</v>
      </c>
      <c r="F49" s="1372"/>
      <c r="G49" s="1375" t="s">
        <v>743</v>
      </c>
      <c r="H49" s="1375"/>
      <c r="I49" s="1375" t="s">
        <v>738</v>
      </c>
      <c r="J49" s="1372"/>
      <c r="K49" s="1372"/>
      <c r="L49" s="1375" t="s">
        <v>742</v>
      </c>
      <c r="M49" s="1372"/>
      <c r="N49" s="1372"/>
      <c r="O49" s="1375"/>
      <c r="P49" s="1372"/>
      <c r="Q49" s="1375"/>
      <c r="R49" s="1372"/>
      <c r="S49" s="1377" t="s">
        <v>379</v>
      </c>
      <c r="T49" s="1372"/>
      <c r="U49" s="1372"/>
      <c r="V49" s="1372"/>
      <c r="W49" s="1372"/>
      <c r="X49" s="1372"/>
      <c r="Y49" s="1372"/>
      <c r="Z49" s="1372"/>
      <c r="AA49" s="1375" t="s">
        <v>732</v>
      </c>
      <c r="AB49" s="1372"/>
      <c r="AC49" s="1372"/>
      <c r="AD49" s="1372"/>
      <c r="AE49" s="1372"/>
      <c r="AF49" s="1375" t="s">
        <v>733</v>
      </c>
      <c r="AG49" s="1372"/>
      <c r="AH49" s="1372"/>
      <c r="AI49" s="776" t="s">
        <v>417</v>
      </c>
      <c r="AJ49" s="1376" t="s">
        <v>734</v>
      </c>
      <c r="AK49" s="1372"/>
      <c r="AL49" s="1372"/>
      <c r="AM49" s="1372"/>
      <c r="AN49" s="1372"/>
      <c r="AO49" s="1372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1002"/>
      <c r="B50" s="1375" t="s">
        <v>361</v>
      </c>
      <c r="C50" s="1372"/>
      <c r="D50" s="1003" t="s">
        <v>738</v>
      </c>
      <c r="E50" s="1375" t="s">
        <v>739</v>
      </c>
      <c r="F50" s="1372"/>
      <c r="G50" s="1375" t="s">
        <v>743</v>
      </c>
      <c r="H50" s="1375"/>
      <c r="I50" s="1375" t="s">
        <v>738</v>
      </c>
      <c r="J50" s="1372"/>
      <c r="K50" s="1372"/>
      <c r="L50" s="1375" t="s">
        <v>743</v>
      </c>
      <c r="M50" s="1372"/>
      <c r="N50" s="1372"/>
      <c r="O50" s="1375"/>
      <c r="P50" s="1372"/>
      <c r="Q50" s="1375"/>
      <c r="R50" s="1372"/>
      <c r="S50" s="1377" t="s">
        <v>380</v>
      </c>
      <c r="T50" s="1372"/>
      <c r="U50" s="1372"/>
      <c r="V50" s="1372"/>
      <c r="W50" s="1372"/>
      <c r="X50" s="1372"/>
      <c r="Y50" s="1372"/>
      <c r="Z50" s="1372"/>
      <c r="AA50" s="1375" t="s">
        <v>732</v>
      </c>
      <c r="AB50" s="1372"/>
      <c r="AC50" s="1372"/>
      <c r="AD50" s="1372"/>
      <c r="AE50" s="1372"/>
      <c r="AF50" s="1375" t="s">
        <v>733</v>
      </c>
      <c r="AG50" s="1372"/>
      <c r="AH50" s="1372"/>
      <c r="AI50" s="776" t="s">
        <v>417</v>
      </c>
      <c r="AJ50" s="1376" t="s">
        <v>734</v>
      </c>
      <c r="AK50" s="1372"/>
      <c r="AL50" s="1372"/>
      <c r="AM50" s="1372"/>
      <c r="AN50" s="1372"/>
      <c r="AO50" s="1372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1002"/>
      <c r="B51" s="1371" t="s">
        <v>361</v>
      </c>
      <c r="C51" s="1372"/>
      <c r="D51" s="1001" t="s">
        <v>738</v>
      </c>
      <c r="E51" s="1371" t="s">
        <v>739</v>
      </c>
      <c r="F51" s="1372"/>
      <c r="G51" s="1371" t="s">
        <v>743</v>
      </c>
      <c r="H51" s="1371"/>
      <c r="I51" s="1371" t="s">
        <v>741</v>
      </c>
      <c r="J51" s="1372"/>
      <c r="K51" s="1372"/>
      <c r="L51" s="1371"/>
      <c r="M51" s="1372"/>
      <c r="N51" s="1372"/>
      <c r="O51" s="1371"/>
      <c r="P51" s="1372"/>
      <c r="Q51" s="1371"/>
      <c r="R51" s="1372"/>
      <c r="S51" s="1373" t="s">
        <v>752</v>
      </c>
      <c r="T51" s="1372"/>
      <c r="U51" s="1372"/>
      <c r="V51" s="1372"/>
      <c r="W51" s="1372"/>
      <c r="X51" s="1372"/>
      <c r="Y51" s="1372"/>
      <c r="Z51" s="1372"/>
      <c r="AA51" s="1371" t="s">
        <v>732</v>
      </c>
      <c r="AB51" s="1372"/>
      <c r="AC51" s="1372"/>
      <c r="AD51" s="1372"/>
      <c r="AE51" s="1372"/>
      <c r="AF51" s="1371" t="s">
        <v>733</v>
      </c>
      <c r="AG51" s="1372"/>
      <c r="AH51" s="1372"/>
      <c r="AI51" s="770" t="s">
        <v>417</v>
      </c>
      <c r="AJ51" s="1374" t="s">
        <v>734</v>
      </c>
      <c r="AK51" s="1372"/>
      <c r="AL51" s="1372"/>
      <c r="AM51" s="1372"/>
      <c r="AN51" s="1372"/>
      <c r="AO51" s="1372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1002"/>
      <c r="B52" s="1375" t="s">
        <v>361</v>
      </c>
      <c r="C52" s="1372"/>
      <c r="D52" s="1003" t="s">
        <v>738</v>
      </c>
      <c r="E52" s="1375" t="s">
        <v>739</v>
      </c>
      <c r="F52" s="1372"/>
      <c r="G52" s="1375" t="s">
        <v>743</v>
      </c>
      <c r="H52" s="1375"/>
      <c r="I52" s="1375" t="s">
        <v>741</v>
      </c>
      <c r="J52" s="1372"/>
      <c r="K52" s="1372"/>
      <c r="L52" s="1375" t="s">
        <v>738</v>
      </c>
      <c r="M52" s="1372"/>
      <c r="N52" s="1372"/>
      <c r="O52" s="1375"/>
      <c r="P52" s="1372"/>
      <c r="Q52" s="1375"/>
      <c r="R52" s="1372"/>
      <c r="S52" s="1377" t="s">
        <v>381</v>
      </c>
      <c r="T52" s="1372"/>
      <c r="U52" s="1372"/>
      <c r="V52" s="1372"/>
      <c r="W52" s="1372"/>
      <c r="X52" s="1372"/>
      <c r="Y52" s="1372"/>
      <c r="Z52" s="1372"/>
      <c r="AA52" s="1375" t="s">
        <v>732</v>
      </c>
      <c r="AB52" s="1372"/>
      <c r="AC52" s="1372"/>
      <c r="AD52" s="1372"/>
      <c r="AE52" s="1372"/>
      <c r="AF52" s="1375" t="s">
        <v>733</v>
      </c>
      <c r="AG52" s="1372"/>
      <c r="AH52" s="1372"/>
      <c r="AI52" s="776" t="s">
        <v>417</v>
      </c>
      <c r="AJ52" s="1376" t="s">
        <v>734</v>
      </c>
      <c r="AK52" s="1372"/>
      <c r="AL52" s="1372"/>
      <c r="AM52" s="1372"/>
      <c r="AN52" s="1372"/>
      <c r="AO52" s="1372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1002"/>
      <c r="B53" s="1375" t="s">
        <v>361</v>
      </c>
      <c r="C53" s="1372"/>
      <c r="D53" s="1003" t="s">
        <v>738</v>
      </c>
      <c r="E53" s="1375" t="s">
        <v>739</v>
      </c>
      <c r="F53" s="1372"/>
      <c r="G53" s="1375" t="s">
        <v>743</v>
      </c>
      <c r="H53" s="1375"/>
      <c r="I53" s="1375" t="s">
        <v>741</v>
      </c>
      <c r="J53" s="1372"/>
      <c r="K53" s="1372"/>
      <c r="L53" s="1375" t="s">
        <v>741</v>
      </c>
      <c r="M53" s="1372"/>
      <c r="N53" s="1372"/>
      <c r="O53" s="1375"/>
      <c r="P53" s="1372"/>
      <c r="Q53" s="1375"/>
      <c r="R53" s="1372"/>
      <c r="S53" s="1377" t="s">
        <v>382</v>
      </c>
      <c r="T53" s="1372"/>
      <c r="U53" s="1372"/>
      <c r="V53" s="1372"/>
      <c r="W53" s="1372"/>
      <c r="X53" s="1372"/>
      <c r="Y53" s="1372"/>
      <c r="Z53" s="1372"/>
      <c r="AA53" s="1375" t="s">
        <v>732</v>
      </c>
      <c r="AB53" s="1372"/>
      <c r="AC53" s="1372"/>
      <c r="AD53" s="1372"/>
      <c r="AE53" s="1372"/>
      <c r="AF53" s="1375" t="s">
        <v>733</v>
      </c>
      <c r="AG53" s="1372"/>
      <c r="AH53" s="1372"/>
      <c r="AI53" s="776" t="s">
        <v>417</v>
      </c>
      <c r="AJ53" s="1376" t="s">
        <v>734</v>
      </c>
      <c r="AK53" s="1372"/>
      <c r="AL53" s="1372"/>
      <c r="AM53" s="1372"/>
      <c r="AN53" s="1372"/>
      <c r="AO53" s="1372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1002"/>
      <c r="B54" s="1375" t="s">
        <v>361</v>
      </c>
      <c r="C54" s="1372"/>
      <c r="D54" s="1003" t="s">
        <v>738</v>
      </c>
      <c r="E54" s="1375" t="s">
        <v>739</v>
      </c>
      <c r="F54" s="1372"/>
      <c r="G54" s="1375" t="s">
        <v>743</v>
      </c>
      <c r="H54" s="1375"/>
      <c r="I54" s="1375" t="s">
        <v>741</v>
      </c>
      <c r="J54" s="1372"/>
      <c r="K54" s="1372"/>
      <c r="L54" s="1375" t="s">
        <v>748</v>
      </c>
      <c r="M54" s="1372"/>
      <c r="N54" s="1372"/>
      <c r="O54" s="1375"/>
      <c r="P54" s="1372"/>
      <c r="Q54" s="1375"/>
      <c r="R54" s="1372"/>
      <c r="S54" s="1377" t="s">
        <v>383</v>
      </c>
      <c r="T54" s="1372"/>
      <c r="U54" s="1372"/>
      <c r="V54" s="1372"/>
      <c r="W54" s="1372"/>
      <c r="X54" s="1372"/>
      <c r="Y54" s="1372"/>
      <c r="Z54" s="1372"/>
      <c r="AA54" s="1375" t="s">
        <v>732</v>
      </c>
      <c r="AB54" s="1372"/>
      <c r="AC54" s="1372"/>
      <c r="AD54" s="1372"/>
      <c r="AE54" s="1372"/>
      <c r="AF54" s="1375" t="s">
        <v>733</v>
      </c>
      <c r="AG54" s="1372"/>
      <c r="AH54" s="1372"/>
      <c r="AI54" s="776" t="s">
        <v>417</v>
      </c>
      <c r="AJ54" s="1376" t="s">
        <v>734</v>
      </c>
      <c r="AK54" s="1372"/>
      <c r="AL54" s="1372"/>
      <c r="AM54" s="1372"/>
      <c r="AN54" s="1372"/>
      <c r="AO54" s="1372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1002"/>
      <c r="B55" s="1375" t="s">
        <v>361</v>
      </c>
      <c r="C55" s="1372"/>
      <c r="D55" s="1003" t="s">
        <v>738</v>
      </c>
      <c r="E55" s="1375" t="s">
        <v>739</v>
      </c>
      <c r="F55" s="1372"/>
      <c r="G55" s="1375" t="s">
        <v>743</v>
      </c>
      <c r="H55" s="1375"/>
      <c r="I55" s="1375" t="s">
        <v>741</v>
      </c>
      <c r="J55" s="1372"/>
      <c r="K55" s="1372"/>
      <c r="L55" s="1375" t="s">
        <v>753</v>
      </c>
      <c r="M55" s="1372"/>
      <c r="N55" s="1372"/>
      <c r="O55" s="1375"/>
      <c r="P55" s="1372"/>
      <c r="Q55" s="1375"/>
      <c r="R55" s="1372"/>
      <c r="S55" s="1377" t="s">
        <v>384</v>
      </c>
      <c r="T55" s="1372"/>
      <c r="U55" s="1372"/>
      <c r="V55" s="1372"/>
      <c r="W55" s="1372"/>
      <c r="X55" s="1372"/>
      <c r="Y55" s="1372"/>
      <c r="Z55" s="1372"/>
      <c r="AA55" s="1375" t="s">
        <v>732</v>
      </c>
      <c r="AB55" s="1372"/>
      <c r="AC55" s="1372"/>
      <c r="AD55" s="1372"/>
      <c r="AE55" s="1372"/>
      <c r="AF55" s="1375" t="s">
        <v>733</v>
      </c>
      <c r="AG55" s="1372"/>
      <c r="AH55" s="1372"/>
      <c r="AI55" s="776" t="s">
        <v>417</v>
      </c>
      <c r="AJ55" s="1376" t="s">
        <v>734</v>
      </c>
      <c r="AK55" s="1372"/>
      <c r="AL55" s="1372"/>
      <c r="AM55" s="1372"/>
      <c r="AN55" s="1372"/>
      <c r="AO55" s="1372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1002"/>
      <c r="B56" s="1375" t="s">
        <v>361</v>
      </c>
      <c r="C56" s="1372"/>
      <c r="D56" s="1003" t="s">
        <v>738</v>
      </c>
      <c r="E56" s="1375" t="s">
        <v>739</v>
      </c>
      <c r="F56" s="1372"/>
      <c r="G56" s="1375" t="s">
        <v>743</v>
      </c>
      <c r="H56" s="1375"/>
      <c r="I56" s="1375" t="s">
        <v>753</v>
      </c>
      <c r="J56" s="1372"/>
      <c r="K56" s="1372"/>
      <c r="L56" s="1375"/>
      <c r="M56" s="1372"/>
      <c r="N56" s="1372"/>
      <c r="O56" s="1375"/>
      <c r="P56" s="1372"/>
      <c r="Q56" s="1375"/>
      <c r="R56" s="1372"/>
      <c r="S56" s="1377" t="s">
        <v>385</v>
      </c>
      <c r="T56" s="1372"/>
      <c r="U56" s="1372"/>
      <c r="V56" s="1372"/>
      <c r="W56" s="1372"/>
      <c r="X56" s="1372"/>
      <c r="Y56" s="1372"/>
      <c r="Z56" s="1372"/>
      <c r="AA56" s="1375" t="s">
        <v>732</v>
      </c>
      <c r="AB56" s="1372"/>
      <c r="AC56" s="1372"/>
      <c r="AD56" s="1372"/>
      <c r="AE56" s="1372"/>
      <c r="AF56" s="1375" t="s">
        <v>733</v>
      </c>
      <c r="AG56" s="1372"/>
      <c r="AH56" s="1372"/>
      <c r="AI56" s="776" t="s">
        <v>417</v>
      </c>
      <c r="AJ56" s="1376" t="s">
        <v>734</v>
      </c>
      <c r="AK56" s="1372"/>
      <c r="AL56" s="1372"/>
      <c r="AM56" s="1372"/>
      <c r="AN56" s="1372"/>
      <c r="AO56" s="1372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1002"/>
      <c r="B57" s="1375" t="s">
        <v>361</v>
      </c>
      <c r="C57" s="1372"/>
      <c r="D57" s="1003" t="s">
        <v>738</v>
      </c>
      <c r="E57" s="1375" t="s">
        <v>739</v>
      </c>
      <c r="F57" s="1372"/>
      <c r="G57" s="1375" t="s">
        <v>743</v>
      </c>
      <c r="H57" s="1375"/>
      <c r="I57" s="1375" t="s">
        <v>754</v>
      </c>
      <c r="J57" s="1372"/>
      <c r="K57" s="1372"/>
      <c r="L57" s="1375"/>
      <c r="M57" s="1372"/>
      <c r="N57" s="1372"/>
      <c r="O57" s="1375"/>
      <c r="P57" s="1372"/>
      <c r="Q57" s="1375"/>
      <c r="R57" s="1372"/>
      <c r="S57" s="1377" t="s">
        <v>386</v>
      </c>
      <c r="T57" s="1372"/>
      <c r="U57" s="1372"/>
      <c r="V57" s="1372"/>
      <c r="W57" s="1372"/>
      <c r="X57" s="1372"/>
      <c r="Y57" s="1372"/>
      <c r="Z57" s="1372"/>
      <c r="AA57" s="1375" t="s">
        <v>732</v>
      </c>
      <c r="AB57" s="1372"/>
      <c r="AC57" s="1372"/>
      <c r="AD57" s="1372"/>
      <c r="AE57" s="1372"/>
      <c r="AF57" s="1375" t="s">
        <v>733</v>
      </c>
      <c r="AG57" s="1372"/>
      <c r="AH57" s="1372"/>
      <c r="AI57" s="776" t="s">
        <v>417</v>
      </c>
      <c r="AJ57" s="1376" t="s">
        <v>734</v>
      </c>
      <c r="AK57" s="1372"/>
      <c r="AL57" s="1372"/>
      <c r="AM57" s="1372"/>
      <c r="AN57" s="1372"/>
      <c r="AO57" s="1372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1002"/>
      <c r="B58" s="1375" t="s">
        <v>361</v>
      </c>
      <c r="C58" s="1372"/>
      <c r="D58" s="1003" t="s">
        <v>738</v>
      </c>
      <c r="E58" s="1375" t="s">
        <v>739</v>
      </c>
      <c r="F58" s="1372"/>
      <c r="G58" s="1375" t="s">
        <v>743</v>
      </c>
      <c r="H58" s="1375"/>
      <c r="I58" s="1375" t="s">
        <v>755</v>
      </c>
      <c r="J58" s="1372"/>
      <c r="K58" s="1372"/>
      <c r="L58" s="1375"/>
      <c r="M58" s="1372"/>
      <c r="N58" s="1372"/>
      <c r="O58" s="1375"/>
      <c r="P58" s="1372"/>
      <c r="Q58" s="1375"/>
      <c r="R58" s="1372"/>
      <c r="S58" s="1377" t="s">
        <v>387</v>
      </c>
      <c r="T58" s="1372"/>
      <c r="U58" s="1372"/>
      <c r="V58" s="1372"/>
      <c r="W58" s="1372"/>
      <c r="X58" s="1372"/>
      <c r="Y58" s="1372"/>
      <c r="Z58" s="1372"/>
      <c r="AA58" s="1375" t="s">
        <v>732</v>
      </c>
      <c r="AB58" s="1372"/>
      <c r="AC58" s="1372"/>
      <c r="AD58" s="1372"/>
      <c r="AE58" s="1372"/>
      <c r="AF58" s="1375" t="s">
        <v>733</v>
      </c>
      <c r="AG58" s="1372"/>
      <c r="AH58" s="1372"/>
      <c r="AI58" s="776" t="s">
        <v>417</v>
      </c>
      <c r="AJ58" s="1376" t="s">
        <v>734</v>
      </c>
      <c r="AK58" s="1372"/>
      <c r="AL58" s="1372"/>
      <c r="AM58" s="1372"/>
      <c r="AN58" s="1372"/>
      <c r="AO58" s="1372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1002"/>
      <c r="B59" s="1375" t="s">
        <v>361</v>
      </c>
      <c r="C59" s="1372"/>
      <c r="D59" s="1003" t="s">
        <v>738</v>
      </c>
      <c r="E59" s="1375" t="s">
        <v>739</v>
      </c>
      <c r="F59" s="1372"/>
      <c r="G59" s="1375" t="s">
        <v>743</v>
      </c>
      <c r="H59" s="1375"/>
      <c r="I59" s="1375" t="s">
        <v>747</v>
      </c>
      <c r="J59" s="1372"/>
      <c r="K59" s="1372"/>
      <c r="L59" s="1375"/>
      <c r="M59" s="1372"/>
      <c r="N59" s="1372"/>
      <c r="O59" s="1375"/>
      <c r="P59" s="1372"/>
      <c r="Q59" s="1375"/>
      <c r="R59" s="1372"/>
      <c r="S59" s="1377" t="s">
        <v>388</v>
      </c>
      <c r="T59" s="1372"/>
      <c r="U59" s="1372"/>
      <c r="V59" s="1372"/>
      <c r="W59" s="1372"/>
      <c r="X59" s="1372"/>
      <c r="Y59" s="1372"/>
      <c r="Z59" s="1372"/>
      <c r="AA59" s="1375" t="s">
        <v>732</v>
      </c>
      <c r="AB59" s="1372"/>
      <c r="AC59" s="1372"/>
      <c r="AD59" s="1372"/>
      <c r="AE59" s="1372"/>
      <c r="AF59" s="1375" t="s">
        <v>733</v>
      </c>
      <c r="AG59" s="1372"/>
      <c r="AH59" s="1372"/>
      <c r="AI59" s="776" t="s">
        <v>417</v>
      </c>
      <c r="AJ59" s="1376" t="s">
        <v>734</v>
      </c>
      <c r="AK59" s="1372"/>
      <c r="AL59" s="1372"/>
      <c r="AM59" s="1372"/>
      <c r="AN59" s="1372"/>
      <c r="AO59" s="1372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5"/>
      <c r="B60" s="1378" t="s">
        <v>361</v>
      </c>
      <c r="C60" s="1379"/>
      <c r="D60" s="1004" t="s">
        <v>741</v>
      </c>
      <c r="E60" s="1378"/>
      <c r="F60" s="1379"/>
      <c r="G60" s="1378"/>
      <c r="H60" s="1378"/>
      <c r="I60" s="1378"/>
      <c r="J60" s="1379"/>
      <c r="K60" s="1379"/>
      <c r="L60" s="1378"/>
      <c r="M60" s="1379"/>
      <c r="N60" s="1379"/>
      <c r="O60" s="1378"/>
      <c r="P60" s="1379"/>
      <c r="Q60" s="1378"/>
      <c r="R60" s="1379"/>
      <c r="S60" s="1380" t="s">
        <v>59</v>
      </c>
      <c r="T60" s="1379"/>
      <c r="U60" s="1379"/>
      <c r="V60" s="1379"/>
      <c r="W60" s="1379"/>
      <c r="X60" s="1379"/>
      <c r="Y60" s="1379"/>
      <c r="Z60" s="1379"/>
      <c r="AA60" s="1378" t="s">
        <v>732</v>
      </c>
      <c r="AB60" s="1379"/>
      <c r="AC60" s="1379"/>
      <c r="AD60" s="1379"/>
      <c r="AE60" s="1379"/>
      <c r="AF60" s="1378" t="s">
        <v>733</v>
      </c>
      <c r="AG60" s="1379"/>
      <c r="AH60" s="1379"/>
      <c r="AI60" s="773" t="s">
        <v>417</v>
      </c>
      <c r="AJ60" s="1381" t="s">
        <v>734</v>
      </c>
      <c r="AK60" s="1379"/>
      <c r="AL60" s="1379"/>
      <c r="AM60" s="1379"/>
      <c r="AN60" s="1379"/>
      <c r="AO60" s="1379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1002"/>
      <c r="B61" s="1371" t="s">
        <v>361</v>
      </c>
      <c r="C61" s="1372"/>
      <c r="D61" s="1001" t="s">
        <v>741</v>
      </c>
      <c r="E61" s="1371" t="s">
        <v>739</v>
      </c>
      <c r="F61" s="1372"/>
      <c r="G61" s="1371"/>
      <c r="H61" s="1371"/>
      <c r="I61" s="1371"/>
      <c r="J61" s="1372"/>
      <c r="K61" s="1372"/>
      <c r="L61" s="1371"/>
      <c r="M61" s="1372"/>
      <c r="N61" s="1372"/>
      <c r="O61" s="1371"/>
      <c r="P61" s="1372"/>
      <c r="Q61" s="1371"/>
      <c r="R61" s="1372"/>
      <c r="S61" s="1373" t="s">
        <v>59</v>
      </c>
      <c r="T61" s="1372"/>
      <c r="U61" s="1372"/>
      <c r="V61" s="1372"/>
      <c r="W61" s="1372"/>
      <c r="X61" s="1372"/>
      <c r="Y61" s="1372"/>
      <c r="Z61" s="1372"/>
      <c r="AA61" s="1371" t="s">
        <v>732</v>
      </c>
      <c r="AB61" s="1372"/>
      <c r="AC61" s="1372"/>
      <c r="AD61" s="1372"/>
      <c r="AE61" s="1372"/>
      <c r="AF61" s="1371" t="s">
        <v>733</v>
      </c>
      <c r="AG61" s="1372"/>
      <c r="AH61" s="1372"/>
      <c r="AI61" s="770" t="s">
        <v>417</v>
      </c>
      <c r="AJ61" s="1374" t="s">
        <v>734</v>
      </c>
      <c r="AK61" s="1372"/>
      <c r="AL61" s="1372"/>
      <c r="AM61" s="1372"/>
      <c r="AN61" s="1372"/>
      <c r="AO61" s="1372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1002"/>
      <c r="B62" s="1375" t="s">
        <v>361</v>
      </c>
      <c r="C62" s="1372"/>
      <c r="D62" s="1003" t="s">
        <v>741</v>
      </c>
      <c r="E62" s="1375" t="s">
        <v>739</v>
      </c>
      <c r="F62" s="1372"/>
      <c r="G62" s="1375" t="s">
        <v>748</v>
      </c>
      <c r="H62" s="1375"/>
      <c r="I62" s="1375"/>
      <c r="J62" s="1372"/>
      <c r="K62" s="1372"/>
      <c r="L62" s="1375"/>
      <c r="M62" s="1372"/>
      <c r="N62" s="1372"/>
      <c r="O62" s="1375"/>
      <c r="P62" s="1372"/>
      <c r="Q62" s="1375"/>
      <c r="R62" s="1372"/>
      <c r="S62" s="1377" t="s">
        <v>625</v>
      </c>
      <c r="T62" s="1372"/>
      <c r="U62" s="1372"/>
      <c r="V62" s="1372"/>
      <c r="W62" s="1372"/>
      <c r="X62" s="1372"/>
      <c r="Y62" s="1372"/>
      <c r="Z62" s="1372"/>
      <c r="AA62" s="1375" t="s">
        <v>732</v>
      </c>
      <c r="AB62" s="1372"/>
      <c r="AC62" s="1372"/>
      <c r="AD62" s="1372"/>
      <c r="AE62" s="1372"/>
      <c r="AF62" s="1375" t="s">
        <v>733</v>
      </c>
      <c r="AG62" s="1372"/>
      <c r="AH62" s="1372"/>
      <c r="AI62" s="776" t="s">
        <v>417</v>
      </c>
      <c r="AJ62" s="1376" t="s">
        <v>734</v>
      </c>
      <c r="AK62" s="1372"/>
      <c r="AL62" s="1372"/>
      <c r="AM62" s="1372"/>
      <c r="AN62" s="1372"/>
      <c r="AO62" s="1372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1002"/>
      <c r="B63" s="1371" t="s">
        <v>361</v>
      </c>
      <c r="C63" s="1372"/>
      <c r="D63" s="1001" t="s">
        <v>741</v>
      </c>
      <c r="E63" s="1371" t="s">
        <v>739</v>
      </c>
      <c r="F63" s="1372"/>
      <c r="G63" s="1371" t="s">
        <v>748</v>
      </c>
      <c r="H63" s="1371"/>
      <c r="I63" s="1371" t="s">
        <v>756</v>
      </c>
      <c r="J63" s="1372"/>
      <c r="K63" s="1372"/>
      <c r="L63" s="1371"/>
      <c r="M63" s="1372"/>
      <c r="N63" s="1372"/>
      <c r="O63" s="1371"/>
      <c r="P63" s="1372"/>
      <c r="Q63" s="1371"/>
      <c r="R63" s="1372"/>
      <c r="S63" s="1373" t="s">
        <v>632</v>
      </c>
      <c r="T63" s="1372"/>
      <c r="U63" s="1372"/>
      <c r="V63" s="1372"/>
      <c r="W63" s="1372"/>
      <c r="X63" s="1372"/>
      <c r="Y63" s="1372"/>
      <c r="Z63" s="1372"/>
      <c r="AA63" s="1371" t="s">
        <v>732</v>
      </c>
      <c r="AB63" s="1372"/>
      <c r="AC63" s="1372"/>
      <c r="AD63" s="1372"/>
      <c r="AE63" s="1372"/>
      <c r="AF63" s="1371" t="s">
        <v>733</v>
      </c>
      <c r="AG63" s="1372"/>
      <c r="AH63" s="1372"/>
      <c r="AI63" s="770" t="s">
        <v>417</v>
      </c>
      <c r="AJ63" s="1374" t="s">
        <v>734</v>
      </c>
      <c r="AK63" s="1372"/>
      <c r="AL63" s="1372"/>
      <c r="AM63" s="1372"/>
      <c r="AN63" s="1372"/>
      <c r="AO63" s="1372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1002"/>
      <c r="B64" s="1375" t="s">
        <v>361</v>
      </c>
      <c r="C64" s="1372"/>
      <c r="D64" s="1003" t="s">
        <v>741</v>
      </c>
      <c r="E64" s="1375" t="s">
        <v>739</v>
      </c>
      <c r="F64" s="1372"/>
      <c r="G64" s="1375" t="s">
        <v>748</v>
      </c>
      <c r="H64" s="1375"/>
      <c r="I64" s="1375" t="s">
        <v>756</v>
      </c>
      <c r="J64" s="1372"/>
      <c r="K64" s="1372"/>
      <c r="L64" s="1375" t="s">
        <v>741</v>
      </c>
      <c r="M64" s="1372"/>
      <c r="N64" s="1372"/>
      <c r="O64" s="1375"/>
      <c r="P64" s="1372"/>
      <c r="Q64" s="1375"/>
      <c r="R64" s="1372"/>
      <c r="S64" s="1377" t="s">
        <v>389</v>
      </c>
      <c r="T64" s="1372"/>
      <c r="U64" s="1372"/>
      <c r="V64" s="1372"/>
      <c r="W64" s="1372"/>
      <c r="X64" s="1372"/>
      <c r="Y64" s="1372"/>
      <c r="Z64" s="1372"/>
      <c r="AA64" s="1375" t="s">
        <v>732</v>
      </c>
      <c r="AB64" s="1372"/>
      <c r="AC64" s="1372"/>
      <c r="AD64" s="1372"/>
      <c r="AE64" s="1372"/>
      <c r="AF64" s="1375" t="s">
        <v>733</v>
      </c>
      <c r="AG64" s="1372"/>
      <c r="AH64" s="1372"/>
      <c r="AI64" s="776" t="s">
        <v>417</v>
      </c>
      <c r="AJ64" s="1376" t="s">
        <v>734</v>
      </c>
      <c r="AK64" s="1372"/>
      <c r="AL64" s="1372"/>
      <c r="AM64" s="1372"/>
      <c r="AN64" s="1372"/>
      <c r="AO64" s="1372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1002"/>
      <c r="B65" s="1375" t="s">
        <v>361</v>
      </c>
      <c r="C65" s="1372"/>
      <c r="D65" s="1003" t="s">
        <v>741</v>
      </c>
      <c r="E65" s="1375" t="s">
        <v>739</v>
      </c>
      <c r="F65" s="1372"/>
      <c r="G65" s="1375" t="s">
        <v>748</v>
      </c>
      <c r="H65" s="1375"/>
      <c r="I65" s="1375" t="s">
        <v>756</v>
      </c>
      <c r="J65" s="1372"/>
      <c r="K65" s="1372"/>
      <c r="L65" s="1375" t="s">
        <v>748</v>
      </c>
      <c r="M65" s="1372"/>
      <c r="N65" s="1372"/>
      <c r="O65" s="1375"/>
      <c r="P65" s="1372"/>
      <c r="Q65" s="1375"/>
      <c r="R65" s="1372"/>
      <c r="S65" s="1377" t="s">
        <v>390</v>
      </c>
      <c r="T65" s="1372"/>
      <c r="U65" s="1372"/>
      <c r="V65" s="1372"/>
      <c r="W65" s="1372"/>
      <c r="X65" s="1372"/>
      <c r="Y65" s="1372"/>
      <c r="Z65" s="1372"/>
      <c r="AA65" s="1375" t="s">
        <v>732</v>
      </c>
      <c r="AB65" s="1372"/>
      <c r="AC65" s="1372"/>
      <c r="AD65" s="1372"/>
      <c r="AE65" s="1372"/>
      <c r="AF65" s="1375" t="s">
        <v>733</v>
      </c>
      <c r="AG65" s="1372"/>
      <c r="AH65" s="1372"/>
      <c r="AI65" s="776" t="s">
        <v>417</v>
      </c>
      <c r="AJ65" s="1376" t="s">
        <v>734</v>
      </c>
      <c r="AK65" s="1372"/>
      <c r="AL65" s="1372"/>
      <c r="AM65" s="1372"/>
      <c r="AN65" s="1372"/>
      <c r="AO65" s="1372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1002"/>
      <c r="B66" s="1375" t="s">
        <v>361</v>
      </c>
      <c r="C66" s="1372"/>
      <c r="D66" s="1003" t="s">
        <v>741</v>
      </c>
      <c r="E66" s="1375" t="s">
        <v>739</v>
      </c>
      <c r="F66" s="1372"/>
      <c r="G66" s="1375" t="s">
        <v>748</v>
      </c>
      <c r="H66" s="1375"/>
      <c r="I66" s="1375" t="s">
        <v>756</v>
      </c>
      <c r="J66" s="1372"/>
      <c r="K66" s="1372"/>
      <c r="L66" s="1375" t="s">
        <v>370</v>
      </c>
      <c r="M66" s="1372"/>
      <c r="N66" s="1372"/>
      <c r="O66" s="1375"/>
      <c r="P66" s="1372"/>
      <c r="Q66" s="1375"/>
      <c r="R66" s="1372"/>
      <c r="S66" s="1377" t="s">
        <v>391</v>
      </c>
      <c r="T66" s="1372"/>
      <c r="U66" s="1372"/>
      <c r="V66" s="1372"/>
      <c r="W66" s="1372"/>
      <c r="X66" s="1372"/>
      <c r="Y66" s="1372"/>
      <c r="Z66" s="1372"/>
      <c r="AA66" s="1375" t="s">
        <v>732</v>
      </c>
      <c r="AB66" s="1372"/>
      <c r="AC66" s="1372"/>
      <c r="AD66" s="1372"/>
      <c r="AE66" s="1372"/>
      <c r="AF66" s="1375" t="s">
        <v>733</v>
      </c>
      <c r="AG66" s="1372"/>
      <c r="AH66" s="1372"/>
      <c r="AI66" s="776" t="s">
        <v>417</v>
      </c>
      <c r="AJ66" s="1376" t="s">
        <v>734</v>
      </c>
      <c r="AK66" s="1372"/>
      <c r="AL66" s="1372"/>
      <c r="AM66" s="1372"/>
      <c r="AN66" s="1372"/>
      <c r="AO66" s="1372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1002"/>
      <c r="B67" s="1375" t="s">
        <v>361</v>
      </c>
      <c r="C67" s="1372"/>
      <c r="D67" s="1003" t="s">
        <v>741</v>
      </c>
      <c r="E67" s="1375" t="s">
        <v>739</v>
      </c>
      <c r="F67" s="1372"/>
      <c r="G67" s="1375" t="s">
        <v>748</v>
      </c>
      <c r="H67" s="1375"/>
      <c r="I67" s="1375" t="s">
        <v>756</v>
      </c>
      <c r="J67" s="1372"/>
      <c r="K67" s="1372"/>
      <c r="L67" s="1375" t="s">
        <v>757</v>
      </c>
      <c r="M67" s="1372"/>
      <c r="N67" s="1372"/>
      <c r="O67" s="1375"/>
      <c r="P67" s="1372"/>
      <c r="Q67" s="1375"/>
      <c r="R67" s="1372"/>
      <c r="S67" s="1377" t="s">
        <v>392</v>
      </c>
      <c r="T67" s="1372"/>
      <c r="U67" s="1372"/>
      <c r="V67" s="1372"/>
      <c r="W67" s="1372"/>
      <c r="X67" s="1372"/>
      <c r="Y67" s="1372"/>
      <c r="Z67" s="1372"/>
      <c r="AA67" s="1375" t="s">
        <v>732</v>
      </c>
      <c r="AB67" s="1372"/>
      <c r="AC67" s="1372"/>
      <c r="AD67" s="1372"/>
      <c r="AE67" s="1372"/>
      <c r="AF67" s="1375" t="s">
        <v>733</v>
      </c>
      <c r="AG67" s="1372"/>
      <c r="AH67" s="1372"/>
      <c r="AI67" s="776" t="s">
        <v>417</v>
      </c>
      <c r="AJ67" s="1376" t="s">
        <v>734</v>
      </c>
      <c r="AK67" s="1372"/>
      <c r="AL67" s="1372"/>
      <c r="AM67" s="1372"/>
      <c r="AN67" s="1372"/>
      <c r="AO67" s="1372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1002"/>
      <c r="B68" s="1371" t="s">
        <v>361</v>
      </c>
      <c r="C68" s="1372"/>
      <c r="D68" s="1001" t="s">
        <v>741</v>
      </c>
      <c r="E68" s="1371" t="s">
        <v>739</v>
      </c>
      <c r="F68" s="1372"/>
      <c r="G68" s="1371" t="s">
        <v>748</v>
      </c>
      <c r="H68" s="1371"/>
      <c r="I68" s="1371" t="s">
        <v>758</v>
      </c>
      <c r="J68" s="1372"/>
      <c r="K68" s="1372"/>
      <c r="L68" s="1371"/>
      <c r="M68" s="1372"/>
      <c r="N68" s="1372"/>
      <c r="O68" s="1371"/>
      <c r="P68" s="1372"/>
      <c r="Q68" s="1371"/>
      <c r="R68" s="1372"/>
      <c r="S68" s="1373" t="s">
        <v>628</v>
      </c>
      <c r="T68" s="1372"/>
      <c r="U68" s="1372"/>
      <c r="V68" s="1372"/>
      <c r="W68" s="1372"/>
      <c r="X68" s="1372"/>
      <c r="Y68" s="1372"/>
      <c r="Z68" s="1372"/>
      <c r="AA68" s="1371" t="s">
        <v>732</v>
      </c>
      <c r="AB68" s="1372"/>
      <c r="AC68" s="1372"/>
      <c r="AD68" s="1372"/>
      <c r="AE68" s="1372"/>
      <c r="AF68" s="1371" t="s">
        <v>733</v>
      </c>
      <c r="AG68" s="1372"/>
      <c r="AH68" s="1372"/>
      <c r="AI68" s="770" t="s">
        <v>417</v>
      </c>
      <c r="AJ68" s="1374" t="s">
        <v>734</v>
      </c>
      <c r="AK68" s="1372"/>
      <c r="AL68" s="1372"/>
      <c r="AM68" s="1372"/>
      <c r="AN68" s="1372"/>
      <c r="AO68" s="1372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1002"/>
      <c r="B69" s="1375" t="s">
        <v>361</v>
      </c>
      <c r="C69" s="1372"/>
      <c r="D69" s="1003" t="s">
        <v>741</v>
      </c>
      <c r="E69" s="1375" t="s">
        <v>739</v>
      </c>
      <c r="F69" s="1372"/>
      <c r="G69" s="1375" t="s">
        <v>748</v>
      </c>
      <c r="H69" s="1375"/>
      <c r="I69" s="1375" t="s">
        <v>758</v>
      </c>
      <c r="J69" s="1372"/>
      <c r="K69" s="1372"/>
      <c r="L69" s="1375" t="s">
        <v>738</v>
      </c>
      <c r="M69" s="1372"/>
      <c r="N69" s="1372"/>
      <c r="O69" s="1375"/>
      <c r="P69" s="1372"/>
      <c r="Q69" s="1375"/>
      <c r="R69" s="1372"/>
      <c r="S69" s="1377" t="s">
        <v>393</v>
      </c>
      <c r="T69" s="1372"/>
      <c r="U69" s="1372"/>
      <c r="V69" s="1372"/>
      <c r="W69" s="1372"/>
      <c r="X69" s="1372"/>
      <c r="Y69" s="1372"/>
      <c r="Z69" s="1372"/>
      <c r="AA69" s="1375" t="s">
        <v>732</v>
      </c>
      <c r="AB69" s="1372"/>
      <c r="AC69" s="1372"/>
      <c r="AD69" s="1372"/>
      <c r="AE69" s="1372"/>
      <c r="AF69" s="1375" t="s">
        <v>733</v>
      </c>
      <c r="AG69" s="1372"/>
      <c r="AH69" s="1372"/>
      <c r="AI69" s="776" t="s">
        <v>417</v>
      </c>
      <c r="AJ69" s="1376" t="s">
        <v>734</v>
      </c>
      <c r="AK69" s="1372"/>
      <c r="AL69" s="1372"/>
      <c r="AM69" s="1372"/>
      <c r="AN69" s="1372"/>
      <c r="AO69" s="1372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1002"/>
      <c r="B70" s="1375" t="s">
        <v>361</v>
      </c>
      <c r="C70" s="1372"/>
      <c r="D70" s="1003" t="s">
        <v>741</v>
      </c>
      <c r="E70" s="1375" t="s">
        <v>739</v>
      </c>
      <c r="F70" s="1372"/>
      <c r="G70" s="1375" t="s">
        <v>748</v>
      </c>
      <c r="H70" s="1375"/>
      <c r="I70" s="1375" t="s">
        <v>758</v>
      </c>
      <c r="J70" s="1372"/>
      <c r="K70" s="1372"/>
      <c r="L70" s="1375" t="s">
        <v>741</v>
      </c>
      <c r="M70" s="1372"/>
      <c r="N70" s="1372"/>
      <c r="O70" s="1375"/>
      <c r="P70" s="1372"/>
      <c r="Q70" s="1375"/>
      <c r="R70" s="1372"/>
      <c r="S70" s="1377" t="s">
        <v>394</v>
      </c>
      <c r="T70" s="1372"/>
      <c r="U70" s="1372"/>
      <c r="V70" s="1372"/>
      <c r="W70" s="1372"/>
      <c r="X70" s="1372"/>
      <c r="Y70" s="1372"/>
      <c r="Z70" s="1372"/>
      <c r="AA70" s="1375" t="s">
        <v>732</v>
      </c>
      <c r="AB70" s="1372"/>
      <c r="AC70" s="1372"/>
      <c r="AD70" s="1372"/>
      <c r="AE70" s="1372"/>
      <c r="AF70" s="1375" t="s">
        <v>733</v>
      </c>
      <c r="AG70" s="1372"/>
      <c r="AH70" s="1372"/>
      <c r="AI70" s="776" t="s">
        <v>417</v>
      </c>
      <c r="AJ70" s="1376" t="s">
        <v>734</v>
      </c>
      <c r="AK70" s="1372"/>
      <c r="AL70" s="1372"/>
      <c r="AM70" s="1372"/>
      <c r="AN70" s="1372"/>
      <c r="AO70" s="1372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1002"/>
      <c r="B71" s="1375" t="s">
        <v>361</v>
      </c>
      <c r="C71" s="1372"/>
      <c r="D71" s="1003" t="s">
        <v>741</v>
      </c>
      <c r="E71" s="1375" t="s">
        <v>739</v>
      </c>
      <c r="F71" s="1372"/>
      <c r="G71" s="1375" t="s">
        <v>742</v>
      </c>
      <c r="H71" s="1375"/>
      <c r="I71" s="1375"/>
      <c r="J71" s="1372"/>
      <c r="K71" s="1372"/>
      <c r="L71" s="1375"/>
      <c r="M71" s="1372"/>
      <c r="N71" s="1372"/>
      <c r="O71" s="1375"/>
      <c r="P71" s="1372"/>
      <c r="Q71" s="1375"/>
      <c r="R71" s="1372"/>
      <c r="S71" s="1377" t="s">
        <v>630</v>
      </c>
      <c r="T71" s="1372"/>
      <c r="U71" s="1372"/>
      <c r="V71" s="1372"/>
      <c r="W71" s="1372"/>
      <c r="X71" s="1372"/>
      <c r="Y71" s="1372"/>
      <c r="Z71" s="1372"/>
      <c r="AA71" s="1375" t="s">
        <v>732</v>
      </c>
      <c r="AB71" s="1372"/>
      <c r="AC71" s="1372"/>
      <c r="AD71" s="1372"/>
      <c r="AE71" s="1372"/>
      <c r="AF71" s="1375" t="s">
        <v>733</v>
      </c>
      <c r="AG71" s="1372"/>
      <c r="AH71" s="1372"/>
      <c r="AI71" s="776" t="s">
        <v>417</v>
      </c>
      <c r="AJ71" s="1376" t="s">
        <v>734</v>
      </c>
      <c r="AK71" s="1372"/>
      <c r="AL71" s="1372"/>
      <c r="AM71" s="1372"/>
      <c r="AN71" s="1372"/>
      <c r="AO71" s="1372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1002"/>
      <c r="B72" s="1371" t="s">
        <v>361</v>
      </c>
      <c r="C72" s="1372"/>
      <c r="D72" s="1001" t="s">
        <v>741</v>
      </c>
      <c r="E72" s="1371" t="s">
        <v>739</v>
      </c>
      <c r="F72" s="1372"/>
      <c r="G72" s="1371" t="s">
        <v>742</v>
      </c>
      <c r="H72" s="1371"/>
      <c r="I72" s="1371" t="s">
        <v>738</v>
      </c>
      <c r="J72" s="1372"/>
      <c r="K72" s="1372"/>
      <c r="L72" s="1371"/>
      <c r="M72" s="1372"/>
      <c r="N72" s="1372"/>
      <c r="O72" s="1371"/>
      <c r="P72" s="1372"/>
      <c r="Q72" s="1371"/>
      <c r="R72" s="1372"/>
      <c r="S72" s="1373" t="s">
        <v>633</v>
      </c>
      <c r="T72" s="1372"/>
      <c r="U72" s="1372"/>
      <c r="V72" s="1372"/>
      <c r="W72" s="1372"/>
      <c r="X72" s="1372"/>
      <c r="Y72" s="1372"/>
      <c r="Z72" s="1372"/>
      <c r="AA72" s="1371" t="s">
        <v>732</v>
      </c>
      <c r="AB72" s="1372"/>
      <c r="AC72" s="1372"/>
      <c r="AD72" s="1372"/>
      <c r="AE72" s="1372"/>
      <c r="AF72" s="1371" t="s">
        <v>733</v>
      </c>
      <c r="AG72" s="1372"/>
      <c r="AH72" s="1372"/>
      <c r="AI72" s="770" t="s">
        <v>417</v>
      </c>
      <c r="AJ72" s="1374" t="s">
        <v>734</v>
      </c>
      <c r="AK72" s="1372"/>
      <c r="AL72" s="1372"/>
      <c r="AM72" s="1372"/>
      <c r="AN72" s="1372"/>
      <c r="AO72" s="1372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1002"/>
      <c r="B73" s="1375" t="s">
        <v>361</v>
      </c>
      <c r="C73" s="1372"/>
      <c r="D73" s="1003" t="s">
        <v>741</v>
      </c>
      <c r="E73" s="1375" t="s">
        <v>739</v>
      </c>
      <c r="F73" s="1372"/>
      <c r="G73" s="1375" t="s">
        <v>742</v>
      </c>
      <c r="H73" s="1375"/>
      <c r="I73" s="1375" t="s">
        <v>738</v>
      </c>
      <c r="J73" s="1372"/>
      <c r="K73" s="1372"/>
      <c r="L73" s="1375" t="s">
        <v>748</v>
      </c>
      <c r="M73" s="1372"/>
      <c r="N73" s="1372"/>
      <c r="O73" s="1375"/>
      <c r="P73" s="1372"/>
      <c r="Q73" s="1375"/>
      <c r="R73" s="1372"/>
      <c r="S73" s="1377" t="s">
        <v>575</v>
      </c>
      <c r="T73" s="1372"/>
      <c r="U73" s="1372"/>
      <c r="V73" s="1372"/>
      <c r="W73" s="1372"/>
      <c r="X73" s="1372"/>
      <c r="Y73" s="1372"/>
      <c r="Z73" s="1372"/>
      <c r="AA73" s="1375" t="s">
        <v>732</v>
      </c>
      <c r="AB73" s="1372"/>
      <c r="AC73" s="1372"/>
      <c r="AD73" s="1372"/>
      <c r="AE73" s="1372"/>
      <c r="AF73" s="1375" t="s">
        <v>733</v>
      </c>
      <c r="AG73" s="1372"/>
      <c r="AH73" s="1372"/>
      <c r="AI73" s="776" t="s">
        <v>417</v>
      </c>
      <c r="AJ73" s="1376" t="s">
        <v>734</v>
      </c>
      <c r="AK73" s="1372"/>
      <c r="AL73" s="1372"/>
      <c r="AM73" s="1372"/>
      <c r="AN73" s="1372"/>
      <c r="AO73" s="1372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1002"/>
      <c r="B74" s="1375" t="s">
        <v>361</v>
      </c>
      <c r="C74" s="1372"/>
      <c r="D74" s="1003" t="s">
        <v>741</v>
      </c>
      <c r="E74" s="1375" t="s">
        <v>739</v>
      </c>
      <c r="F74" s="1372"/>
      <c r="G74" s="1375" t="s">
        <v>742</v>
      </c>
      <c r="H74" s="1375"/>
      <c r="I74" s="1375" t="s">
        <v>738</v>
      </c>
      <c r="J74" s="1372"/>
      <c r="K74" s="1372"/>
      <c r="L74" s="1375" t="s">
        <v>742</v>
      </c>
      <c r="M74" s="1372"/>
      <c r="N74" s="1372"/>
      <c r="O74" s="1375"/>
      <c r="P74" s="1372"/>
      <c r="Q74" s="1375"/>
      <c r="R74" s="1372"/>
      <c r="S74" s="1377" t="s">
        <v>395</v>
      </c>
      <c r="T74" s="1372"/>
      <c r="U74" s="1372"/>
      <c r="V74" s="1372"/>
      <c r="W74" s="1372"/>
      <c r="X74" s="1372"/>
      <c r="Y74" s="1372"/>
      <c r="Z74" s="1372"/>
      <c r="AA74" s="1375" t="s">
        <v>732</v>
      </c>
      <c r="AB74" s="1372"/>
      <c r="AC74" s="1372"/>
      <c r="AD74" s="1372"/>
      <c r="AE74" s="1372"/>
      <c r="AF74" s="1375" t="s">
        <v>733</v>
      </c>
      <c r="AG74" s="1372"/>
      <c r="AH74" s="1372"/>
      <c r="AI74" s="776" t="s">
        <v>417</v>
      </c>
      <c r="AJ74" s="1376" t="s">
        <v>734</v>
      </c>
      <c r="AK74" s="1372"/>
      <c r="AL74" s="1372"/>
      <c r="AM74" s="1372"/>
      <c r="AN74" s="1372"/>
      <c r="AO74" s="1372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1002"/>
      <c r="B75" s="1375" t="s">
        <v>361</v>
      </c>
      <c r="C75" s="1372"/>
      <c r="D75" s="1003" t="s">
        <v>741</v>
      </c>
      <c r="E75" s="1375" t="s">
        <v>739</v>
      </c>
      <c r="F75" s="1372"/>
      <c r="G75" s="1375" t="s">
        <v>742</v>
      </c>
      <c r="H75" s="1375"/>
      <c r="I75" s="1375" t="s">
        <v>738</v>
      </c>
      <c r="J75" s="1372"/>
      <c r="K75" s="1372"/>
      <c r="L75" s="1375" t="s">
        <v>753</v>
      </c>
      <c r="M75" s="1372"/>
      <c r="N75" s="1372"/>
      <c r="O75" s="1375"/>
      <c r="P75" s="1372"/>
      <c r="Q75" s="1375"/>
      <c r="R75" s="1372"/>
      <c r="S75" s="1377" t="s">
        <v>396</v>
      </c>
      <c r="T75" s="1372"/>
      <c r="U75" s="1372"/>
      <c r="V75" s="1372"/>
      <c r="W75" s="1372"/>
      <c r="X75" s="1372"/>
      <c r="Y75" s="1372"/>
      <c r="Z75" s="1372"/>
      <c r="AA75" s="1375" t="s">
        <v>732</v>
      </c>
      <c r="AB75" s="1372"/>
      <c r="AC75" s="1372"/>
      <c r="AD75" s="1372"/>
      <c r="AE75" s="1372"/>
      <c r="AF75" s="1375" t="s">
        <v>733</v>
      </c>
      <c r="AG75" s="1372"/>
      <c r="AH75" s="1372"/>
      <c r="AI75" s="776" t="s">
        <v>417</v>
      </c>
      <c r="AJ75" s="1376" t="s">
        <v>734</v>
      </c>
      <c r="AK75" s="1372"/>
      <c r="AL75" s="1372"/>
      <c r="AM75" s="1372"/>
      <c r="AN75" s="1372"/>
      <c r="AO75" s="1372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1002"/>
      <c r="B76" s="1375" t="s">
        <v>361</v>
      </c>
      <c r="C76" s="1372"/>
      <c r="D76" s="1003" t="s">
        <v>741</v>
      </c>
      <c r="E76" s="1375" t="s">
        <v>739</v>
      </c>
      <c r="F76" s="1372"/>
      <c r="G76" s="1375" t="s">
        <v>742</v>
      </c>
      <c r="H76" s="1375"/>
      <c r="I76" s="1375" t="s">
        <v>738</v>
      </c>
      <c r="J76" s="1372"/>
      <c r="K76" s="1372"/>
      <c r="L76" s="1375" t="s">
        <v>755</v>
      </c>
      <c r="M76" s="1372"/>
      <c r="N76" s="1372"/>
      <c r="O76" s="1375"/>
      <c r="P76" s="1372"/>
      <c r="Q76" s="1375"/>
      <c r="R76" s="1372"/>
      <c r="S76" s="1377" t="s">
        <v>397</v>
      </c>
      <c r="T76" s="1372"/>
      <c r="U76" s="1372"/>
      <c r="V76" s="1372"/>
      <c r="W76" s="1372"/>
      <c r="X76" s="1372"/>
      <c r="Y76" s="1372"/>
      <c r="Z76" s="1372"/>
      <c r="AA76" s="1375" t="s">
        <v>732</v>
      </c>
      <c r="AB76" s="1372"/>
      <c r="AC76" s="1372"/>
      <c r="AD76" s="1372"/>
      <c r="AE76" s="1372"/>
      <c r="AF76" s="1375" t="s">
        <v>733</v>
      </c>
      <c r="AG76" s="1372"/>
      <c r="AH76" s="1372"/>
      <c r="AI76" s="776" t="s">
        <v>417</v>
      </c>
      <c r="AJ76" s="1376" t="s">
        <v>734</v>
      </c>
      <c r="AK76" s="1372"/>
      <c r="AL76" s="1372"/>
      <c r="AM76" s="1372"/>
      <c r="AN76" s="1372"/>
      <c r="AO76" s="1372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1002"/>
      <c r="B77" s="1375" t="s">
        <v>361</v>
      </c>
      <c r="C77" s="1372"/>
      <c r="D77" s="1003" t="s">
        <v>741</v>
      </c>
      <c r="E77" s="1375" t="s">
        <v>739</v>
      </c>
      <c r="F77" s="1372"/>
      <c r="G77" s="1375" t="s">
        <v>742</v>
      </c>
      <c r="H77" s="1375"/>
      <c r="I77" s="1375" t="s">
        <v>738</v>
      </c>
      <c r="J77" s="1372"/>
      <c r="K77" s="1372"/>
      <c r="L77" s="1375" t="s">
        <v>747</v>
      </c>
      <c r="M77" s="1372"/>
      <c r="N77" s="1372"/>
      <c r="O77" s="1375"/>
      <c r="P77" s="1372"/>
      <c r="Q77" s="1375"/>
      <c r="R77" s="1372"/>
      <c r="S77" s="1377" t="s">
        <v>398</v>
      </c>
      <c r="T77" s="1372"/>
      <c r="U77" s="1372"/>
      <c r="V77" s="1372"/>
      <c r="W77" s="1372"/>
      <c r="X77" s="1372"/>
      <c r="Y77" s="1372"/>
      <c r="Z77" s="1372"/>
      <c r="AA77" s="1375" t="s">
        <v>732</v>
      </c>
      <c r="AB77" s="1372"/>
      <c r="AC77" s="1372"/>
      <c r="AD77" s="1372"/>
      <c r="AE77" s="1372"/>
      <c r="AF77" s="1375" t="s">
        <v>733</v>
      </c>
      <c r="AG77" s="1372"/>
      <c r="AH77" s="1372"/>
      <c r="AI77" s="776" t="s">
        <v>417</v>
      </c>
      <c r="AJ77" s="1376" t="s">
        <v>734</v>
      </c>
      <c r="AK77" s="1372"/>
      <c r="AL77" s="1372"/>
      <c r="AM77" s="1372"/>
      <c r="AN77" s="1372"/>
      <c r="AO77" s="1372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1002"/>
      <c r="B78" s="1375" t="s">
        <v>361</v>
      </c>
      <c r="C78" s="1372"/>
      <c r="D78" s="1003" t="s">
        <v>741</v>
      </c>
      <c r="E78" s="1375" t="s">
        <v>739</v>
      </c>
      <c r="F78" s="1372"/>
      <c r="G78" s="1375" t="s">
        <v>742</v>
      </c>
      <c r="H78" s="1375"/>
      <c r="I78" s="1375" t="s">
        <v>738</v>
      </c>
      <c r="J78" s="1372"/>
      <c r="K78" s="1372"/>
      <c r="L78" s="1375" t="s">
        <v>370</v>
      </c>
      <c r="M78" s="1372"/>
      <c r="N78" s="1372"/>
      <c r="O78" s="1375"/>
      <c r="P78" s="1372"/>
      <c r="Q78" s="1375"/>
      <c r="R78" s="1372"/>
      <c r="S78" s="1377" t="s">
        <v>399</v>
      </c>
      <c r="T78" s="1372"/>
      <c r="U78" s="1372"/>
      <c r="V78" s="1372"/>
      <c r="W78" s="1372"/>
      <c r="X78" s="1372"/>
      <c r="Y78" s="1372"/>
      <c r="Z78" s="1372"/>
      <c r="AA78" s="1375" t="s">
        <v>732</v>
      </c>
      <c r="AB78" s="1372"/>
      <c r="AC78" s="1372"/>
      <c r="AD78" s="1372"/>
      <c r="AE78" s="1372"/>
      <c r="AF78" s="1375" t="s">
        <v>733</v>
      </c>
      <c r="AG78" s="1372"/>
      <c r="AH78" s="1372"/>
      <c r="AI78" s="776" t="s">
        <v>417</v>
      </c>
      <c r="AJ78" s="1376" t="s">
        <v>734</v>
      </c>
      <c r="AK78" s="1372"/>
      <c r="AL78" s="1372"/>
      <c r="AM78" s="1372"/>
      <c r="AN78" s="1372"/>
      <c r="AO78" s="1372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1002"/>
      <c r="B79" s="1375" t="s">
        <v>361</v>
      </c>
      <c r="C79" s="1372"/>
      <c r="D79" s="1003" t="s">
        <v>741</v>
      </c>
      <c r="E79" s="1375" t="s">
        <v>739</v>
      </c>
      <c r="F79" s="1372"/>
      <c r="G79" s="1375" t="s">
        <v>742</v>
      </c>
      <c r="H79" s="1375"/>
      <c r="I79" s="1375" t="s">
        <v>738</v>
      </c>
      <c r="J79" s="1372"/>
      <c r="K79" s="1372"/>
      <c r="L79" s="1375" t="s">
        <v>759</v>
      </c>
      <c r="M79" s="1372"/>
      <c r="N79" s="1372"/>
      <c r="O79" s="1375"/>
      <c r="P79" s="1372"/>
      <c r="Q79" s="1375"/>
      <c r="R79" s="1372"/>
      <c r="S79" s="1377" t="s">
        <v>400</v>
      </c>
      <c r="T79" s="1372"/>
      <c r="U79" s="1372"/>
      <c r="V79" s="1372"/>
      <c r="W79" s="1372"/>
      <c r="X79" s="1372"/>
      <c r="Y79" s="1372"/>
      <c r="Z79" s="1372"/>
      <c r="AA79" s="1375" t="s">
        <v>732</v>
      </c>
      <c r="AB79" s="1372"/>
      <c r="AC79" s="1372"/>
      <c r="AD79" s="1372"/>
      <c r="AE79" s="1372"/>
      <c r="AF79" s="1375" t="s">
        <v>733</v>
      </c>
      <c r="AG79" s="1372"/>
      <c r="AH79" s="1372"/>
      <c r="AI79" s="776" t="s">
        <v>417</v>
      </c>
      <c r="AJ79" s="1376" t="s">
        <v>734</v>
      </c>
      <c r="AK79" s="1372"/>
      <c r="AL79" s="1372"/>
      <c r="AM79" s="1372"/>
      <c r="AN79" s="1372"/>
      <c r="AO79" s="1372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1002"/>
      <c r="B80" s="1371" t="s">
        <v>361</v>
      </c>
      <c r="C80" s="1372"/>
      <c r="D80" s="1001" t="s">
        <v>741</v>
      </c>
      <c r="E80" s="1371" t="s">
        <v>739</v>
      </c>
      <c r="F80" s="1372"/>
      <c r="G80" s="1371" t="s">
        <v>742</v>
      </c>
      <c r="H80" s="1371"/>
      <c r="I80" s="1371" t="s">
        <v>741</v>
      </c>
      <c r="J80" s="1372"/>
      <c r="K80" s="1372"/>
      <c r="L80" s="1371"/>
      <c r="M80" s="1372"/>
      <c r="N80" s="1372"/>
      <c r="O80" s="1371"/>
      <c r="P80" s="1372"/>
      <c r="Q80" s="1371"/>
      <c r="R80" s="1372"/>
      <c r="S80" s="1373" t="s">
        <v>635</v>
      </c>
      <c r="T80" s="1372"/>
      <c r="U80" s="1372"/>
      <c r="V80" s="1372"/>
      <c r="W80" s="1372"/>
      <c r="X80" s="1372"/>
      <c r="Y80" s="1372"/>
      <c r="Z80" s="1372"/>
      <c r="AA80" s="1371" t="s">
        <v>732</v>
      </c>
      <c r="AB80" s="1372"/>
      <c r="AC80" s="1372"/>
      <c r="AD80" s="1372"/>
      <c r="AE80" s="1372"/>
      <c r="AF80" s="1371" t="s">
        <v>733</v>
      </c>
      <c r="AG80" s="1372"/>
      <c r="AH80" s="1372"/>
      <c r="AI80" s="770" t="s">
        <v>417</v>
      </c>
      <c r="AJ80" s="1374" t="s">
        <v>734</v>
      </c>
      <c r="AK80" s="1372"/>
      <c r="AL80" s="1372"/>
      <c r="AM80" s="1372"/>
      <c r="AN80" s="1372"/>
      <c r="AO80" s="1372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1002"/>
      <c r="B81" s="1375" t="s">
        <v>361</v>
      </c>
      <c r="C81" s="1372"/>
      <c r="D81" s="1003" t="s">
        <v>741</v>
      </c>
      <c r="E81" s="1375" t="s">
        <v>739</v>
      </c>
      <c r="F81" s="1372"/>
      <c r="G81" s="1375" t="s">
        <v>742</v>
      </c>
      <c r="H81" s="1375"/>
      <c r="I81" s="1375" t="s">
        <v>741</v>
      </c>
      <c r="J81" s="1372"/>
      <c r="K81" s="1372"/>
      <c r="L81" s="1375" t="s">
        <v>738</v>
      </c>
      <c r="M81" s="1372"/>
      <c r="N81" s="1372"/>
      <c r="O81" s="1375"/>
      <c r="P81" s="1372"/>
      <c r="Q81" s="1375"/>
      <c r="R81" s="1372"/>
      <c r="S81" s="1377" t="s">
        <v>401</v>
      </c>
      <c r="T81" s="1372"/>
      <c r="U81" s="1372"/>
      <c r="V81" s="1372"/>
      <c r="W81" s="1372"/>
      <c r="X81" s="1372"/>
      <c r="Y81" s="1372"/>
      <c r="Z81" s="1372"/>
      <c r="AA81" s="1375" t="s">
        <v>732</v>
      </c>
      <c r="AB81" s="1372"/>
      <c r="AC81" s="1372"/>
      <c r="AD81" s="1372"/>
      <c r="AE81" s="1372"/>
      <c r="AF81" s="1375" t="s">
        <v>733</v>
      </c>
      <c r="AG81" s="1372"/>
      <c r="AH81" s="1372"/>
      <c r="AI81" s="776" t="s">
        <v>417</v>
      </c>
      <c r="AJ81" s="1376" t="s">
        <v>734</v>
      </c>
      <c r="AK81" s="1372"/>
      <c r="AL81" s="1372"/>
      <c r="AM81" s="1372"/>
      <c r="AN81" s="1372"/>
      <c r="AO81" s="1372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1002"/>
      <c r="B82" s="1375" t="s">
        <v>361</v>
      </c>
      <c r="C82" s="1372"/>
      <c r="D82" s="1003" t="s">
        <v>741</v>
      </c>
      <c r="E82" s="1375" t="s">
        <v>739</v>
      </c>
      <c r="F82" s="1372"/>
      <c r="G82" s="1375" t="s">
        <v>742</v>
      </c>
      <c r="H82" s="1375"/>
      <c r="I82" s="1375" t="s">
        <v>741</v>
      </c>
      <c r="J82" s="1372"/>
      <c r="K82" s="1372"/>
      <c r="L82" s="1375" t="s">
        <v>741</v>
      </c>
      <c r="M82" s="1372"/>
      <c r="N82" s="1372"/>
      <c r="O82" s="1375"/>
      <c r="P82" s="1372"/>
      <c r="Q82" s="1375"/>
      <c r="R82" s="1372"/>
      <c r="S82" s="1377" t="s">
        <v>402</v>
      </c>
      <c r="T82" s="1372"/>
      <c r="U82" s="1372"/>
      <c r="V82" s="1372"/>
      <c r="W82" s="1372"/>
      <c r="X82" s="1372"/>
      <c r="Y82" s="1372"/>
      <c r="Z82" s="1372"/>
      <c r="AA82" s="1375" t="s">
        <v>732</v>
      </c>
      <c r="AB82" s="1372"/>
      <c r="AC82" s="1372"/>
      <c r="AD82" s="1372"/>
      <c r="AE82" s="1372"/>
      <c r="AF82" s="1375" t="s">
        <v>733</v>
      </c>
      <c r="AG82" s="1372"/>
      <c r="AH82" s="1372"/>
      <c r="AI82" s="776" t="s">
        <v>417</v>
      </c>
      <c r="AJ82" s="1376" t="s">
        <v>734</v>
      </c>
      <c r="AK82" s="1372"/>
      <c r="AL82" s="1372"/>
      <c r="AM82" s="1372"/>
      <c r="AN82" s="1372"/>
      <c r="AO82" s="1372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1002"/>
      <c r="B83" s="1371" t="s">
        <v>361</v>
      </c>
      <c r="C83" s="1372"/>
      <c r="D83" s="1001" t="s">
        <v>741</v>
      </c>
      <c r="E83" s="1371" t="s">
        <v>739</v>
      </c>
      <c r="F83" s="1372"/>
      <c r="G83" s="1371" t="s">
        <v>742</v>
      </c>
      <c r="H83" s="1371"/>
      <c r="I83" s="1371" t="s">
        <v>742</v>
      </c>
      <c r="J83" s="1372"/>
      <c r="K83" s="1372"/>
      <c r="L83" s="1371"/>
      <c r="M83" s="1372"/>
      <c r="N83" s="1372"/>
      <c r="O83" s="1371"/>
      <c r="P83" s="1372"/>
      <c r="Q83" s="1371"/>
      <c r="R83" s="1372"/>
      <c r="S83" s="1373" t="s">
        <v>637</v>
      </c>
      <c r="T83" s="1372"/>
      <c r="U83" s="1372"/>
      <c r="V83" s="1372"/>
      <c r="W83" s="1372"/>
      <c r="X83" s="1372"/>
      <c r="Y83" s="1372"/>
      <c r="Z83" s="1372"/>
      <c r="AA83" s="1371" t="s">
        <v>732</v>
      </c>
      <c r="AB83" s="1372"/>
      <c r="AC83" s="1372"/>
      <c r="AD83" s="1372"/>
      <c r="AE83" s="1372"/>
      <c r="AF83" s="1371" t="s">
        <v>733</v>
      </c>
      <c r="AG83" s="1372"/>
      <c r="AH83" s="1372"/>
      <c r="AI83" s="770" t="s">
        <v>417</v>
      </c>
      <c r="AJ83" s="1374" t="s">
        <v>734</v>
      </c>
      <c r="AK83" s="1372"/>
      <c r="AL83" s="1372"/>
      <c r="AM83" s="1372"/>
      <c r="AN83" s="1372"/>
      <c r="AO83" s="1372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1002"/>
      <c r="B84" s="1375" t="s">
        <v>361</v>
      </c>
      <c r="C84" s="1372"/>
      <c r="D84" s="1003" t="s">
        <v>741</v>
      </c>
      <c r="E84" s="1375" t="s">
        <v>739</v>
      </c>
      <c r="F84" s="1372"/>
      <c r="G84" s="1375" t="s">
        <v>742</v>
      </c>
      <c r="H84" s="1375"/>
      <c r="I84" s="1375" t="s">
        <v>742</v>
      </c>
      <c r="J84" s="1372"/>
      <c r="K84" s="1372"/>
      <c r="L84" s="1375" t="s">
        <v>738</v>
      </c>
      <c r="M84" s="1372"/>
      <c r="N84" s="1372"/>
      <c r="O84" s="1375"/>
      <c r="P84" s="1372"/>
      <c r="Q84" s="1375"/>
      <c r="R84" s="1372"/>
      <c r="S84" s="1377" t="s">
        <v>403</v>
      </c>
      <c r="T84" s="1372"/>
      <c r="U84" s="1372"/>
      <c r="V84" s="1372"/>
      <c r="W84" s="1372"/>
      <c r="X84" s="1372"/>
      <c r="Y84" s="1372"/>
      <c r="Z84" s="1372"/>
      <c r="AA84" s="1375" t="s">
        <v>732</v>
      </c>
      <c r="AB84" s="1372"/>
      <c r="AC84" s="1372"/>
      <c r="AD84" s="1372"/>
      <c r="AE84" s="1372"/>
      <c r="AF84" s="1375" t="s">
        <v>733</v>
      </c>
      <c r="AG84" s="1372"/>
      <c r="AH84" s="1372"/>
      <c r="AI84" s="776" t="s">
        <v>417</v>
      </c>
      <c r="AJ84" s="1376" t="s">
        <v>734</v>
      </c>
      <c r="AK84" s="1372"/>
      <c r="AL84" s="1372"/>
      <c r="AM84" s="1372"/>
      <c r="AN84" s="1372"/>
      <c r="AO84" s="1372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1002"/>
      <c r="B85" s="1375" t="s">
        <v>361</v>
      </c>
      <c r="C85" s="1372"/>
      <c r="D85" s="1003" t="s">
        <v>741</v>
      </c>
      <c r="E85" s="1375" t="s">
        <v>739</v>
      </c>
      <c r="F85" s="1372"/>
      <c r="G85" s="1375" t="s">
        <v>742</v>
      </c>
      <c r="H85" s="1375"/>
      <c r="I85" s="1375" t="s">
        <v>742</v>
      </c>
      <c r="J85" s="1372"/>
      <c r="K85" s="1372"/>
      <c r="L85" s="1375" t="s">
        <v>753</v>
      </c>
      <c r="M85" s="1372"/>
      <c r="N85" s="1372"/>
      <c r="O85" s="1375"/>
      <c r="P85" s="1372"/>
      <c r="Q85" s="1375"/>
      <c r="R85" s="1372"/>
      <c r="S85" s="1377" t="s">
        <v>404</v>
      </c>
      <c r="T85" s="1372"/>
      <c r="U85" s="1372"/>
      <c r="V85" s="1372"/>
      <c r="W85" s="1372"/>
      <c r="X85" s="1372"/>
      <c r="Y85" s="1372"/>
      <c r="Z85" s="1372"/>
      <c r="AA85" s="1375" t="s">
        <v>732</v>
      </c>
      <c r="AB85" s="1372"/>
      <c r="AC85" s="1372"/>
      <c r="AD85" s="1372"/>
      <c r="AE85" s="1372"/>
      <c r="AF85" s="1375" t="s">
        <v>733</v>
      </c>
      <c r="AG85" s="1372"/>
      <c r="AH85" s="1372"/>
      <c r="AI85" s="776" t="s">
        <v>417</v>
      </c>
      <c r="AJ85" s="1376" t="s">
        <v>734</v>
      </c>
      <c r="AK85" s="1372"/>
      <c r="AL85" s="1372"/>
      <c r="AM85" s="1372"/>
      <c r="AN85" s="1372"/>
      <c r="AO85" s="1372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1002"/>
      <c r="B86" s="1375" t="s">
        <v>361</v>
      </c>
      <c r="C86" s="1372"/>
      <c r="D86" s="1003" t="s">
        <v>741</v>
      </c>
      <c r="E86" s="1375" t="s">
        <v>739</v>
      </c>
      <c r="F86" s="1372"/>
      <c r="G86" s="1375" t="s">
        <v>742</v>
      </c>
      <c r="H86" s="1375"/>
      <c r="I86" s="1375" t="s">
        <v>742</v>
      </c>
      <c r="J86" s="1372"/>
      <c r="K86" s="1372"/>
      <c r="L86" s="1375" t="s">
        <v>747</v>
      </c>
      <c r="M86" s="1372"/>
      <c r="N86" s="1372"/>
      <c r="O86" s="1375"/>
      <c r="P86" s="1372"/>
      <c r="Q86" s="1375"/>
      <c r="R86" s="1372"/>
      <c r="S86" s="1377" t="s">
        <v>405</v>
      </c>
      <c r="T86" s="1372"/>
      <c r="U86" s="1372"/>
      <c r="V86" s="1372"/>
      <c r="W86" s="1372"/>
      <c r="X86" s="1372"/>
      <c r="Y86" s="1372"/>
      <c r="Z86" s="1372"/>
      <c r="AA86" s="1375" t="s">
        <v>732</v>
      </c>
      <c r="AB86" s="1372"/>
      <c r="AC86" s="1372"/>
      <c r="AD86" s="1372"/>
      <c r="AE86" s="1372"/>
      <c r="AF86" s="1375" t="s">
        <v>733</v>
      </c>
      <c r="AG86" s="1372"/>
      <c r="AH86" s="1372"/>
      <c r="AI86" s="776" t="s">
        <v>417</v>
      </c>
      <c r="AJ86" s="1376" t="s">
        <v>734</v>
      </c>
      <c r="AK86" s="1372"/>
      <c r="AL86" s="1372"/>
      <c r="AM86" s="1372"/>
      <c r="AN86" s="1372"/>
      <c r="AO86" s="1372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1002"/>
      <c r="B87" s="1375" t="s">
        <v>361</v>
      </c>
      <c r="C87" s="1372"/>
      <c r="D87" s="1003" t="s">
        <v>741</v>
      </c>
      <c r="E87" s="1375" t="s">
        <v>739</v>
      </c>
      <c r="F87" s="1372"/>
      <c r="G87" s="1375" t="s">
        <v>742</v>
      </c>
      <c r="H87" s="1375"/>
      <c r="I87" s="1375" t="s">
        <v>742</v>
      </c>
      <c r="J87" s="1372"/>
      <c r="K87" s="1372"/>
      <c r="L87" s="1375" t="s">
        <v>745</v>
      </c>
      <c r="M87" s="1372"/>
      <c r="N87" s="1372"/>
      <c r="O87" s="1375"/>
      <c r="P87" s="1372"/>
      <c r="Q87" s="1375"/>
      <c r="R87" s="1372"/>
      <c r="S87" s="1377" t="s">
        <v>406</v>
      </c>
      <c r="T87" s="1372"/>
      <c r="U87" s="1372"/>
      <c r="V87" s="1372"/>
      <c r="W87" s="1372"/>
      <c r="X87" s="1372"/>
      <c r="Y87" s="1372"/>
      <c r="Z87" s="1372"/>
      <c r="AA87" s="1375" t="s">
        <v>732</v>
      </c>
      <c r="AB87" s="1372"/>
      <c r="AC87" s="1372"/>
      <c r="AD87" s="1372"/>
      <c r="AE87" s="1372"/>
      <c r="AF87" s="1375" t="s">
        <v>733</v>
      </c>
      <c r="AG87" s="1372"/>
      <c r="AH87" s="1372"/>
      <c r="AI87" s="776" t="s">
        <v>417</v>
      </c>
      <c r="AJ87" s="1376" t="s">
        <v>734</v>
      </c>
      <c r="AK87" s="1372"/>
      <c r="AL87" s="1372"/>
      <c r="AM87" s="1372"/>
      <c r="AN87" s="1372"/>
      <c r="AO87" s="1372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1002"/>
      <c r="B88" s="1375" t="s">
        <v>361</v>
      </c>
      <c r="C88" s="1372"/>
      <c r="D88" s="1003" t="s">
        <v>741</v>
      </c>
      <c r="E88" s="1375" t="s">
        <v>739</v>
      </c>
      <c r="F88" s="1372"/>
      <c r="G88" s="1375" t="s">
        <v>742</v>
      </c>
      <c r="H88" s="1375"/>
      <c r="I88" s="1375" t="s">
        <v>742</v>
      </c>
      <c r="J88" s="1372"/>
      <c r="K88" s="1372"/>
      <c r="L88" s="1375" t="s">
        <v>760</v>
      </c>
      <c r="M88" s="1372"/>
      <c r="N88" s="1372"/>
      <c r="O88" s="1375"/>
      <c r="P88" s="1372"/>
      <c r="Q88" s="1375"/>
      <c r="R88" s="1372"/>
      <c r="S88" s="1377" t="s">
        <v>407</v>
      </c>
      <c r="T88" s="1372"/>
      <c r="U88" s="1372"/>
      <c r="V88" s="1372"/>
      <c r="W88" s="1372"/>
      <c r="X88" s="1372"/>
      <c r="Y88" s="1372"/>
      <c r="Z88" s="1372"/>
      <c r="AA88" s="1375" t="s">
        <v>732</v>
      </c>
      <c r="AB88" s="1372"/>
      <c r="AC88" s="1372"/>
      <c r="AD88" s="1372"/>
      <c r="AE88" s="1372"/>
      <c r="AF88" s="1375" t="s">
        <v>733</v>
      </c>
      <c r="AG88" s="1372"/>
      <c r="AH88" s="1372"/>
      <c r="AI88" s="776" t="s">
        <v>417</v>
      </c>
      <c r="AJ88" s="1376" t="s">
        <v>734</v>
      </c>
      <c r="AK88" s="1372"/>
      <c r="AL88" s="1372"/>
      <c r="AM88" s="1372"/>
      <c r="AN88" s="1372"/>
      <c r="AO88" s="1372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1002"/>
      <c r="B89" s="1375" t="s">
        <v>361</v>
      </c>
      <c r="C89" s="1372"/>
      <c r="D89" s="1003" t="s">
        <v>741</v>
      </c>
      <c r="E89" s="1375" t="s">
        <v>739</v>
      </c>
      <c r="F89" s="1372"/>
      <c r="G89" s="1375" t="s">
        <v>742</v>
      </c>
      <c r="H89" s="1375"/>
      <c r="I89" s="1375" t="s">
        <v>742</v>
      </c>
      <c r="J89" s="1372"/>
      <c r="K89" s="1372"/>
      <c r="L89" s="1375" t="s">
        <v>761</v>
      </c>
      <c r="M89" s="1372"/>
      <c r="N89" s="1372"/>
      <c r="O89" s="1375"/>
      <c r="P89" s="1372"/>
      <c r="Q89" s="1375"/>
      <c r="R89" s="1372"/>
      <c r="S89" s="1377" t="s">
        <v>408</v>
      </c>
      <c r="T89" s="1372"/>
      <c r="U89" s="1372"/>
      <c r="V89" s="1372"/>
      <c r="W89" s="1372"/>
      <c r="X89" s="1372"/>
      <c r="Y89" s="1372"/>
      <c r="Z89" s="1372"/>
      <c r="AA89" s="1375" t="s">
        <v>732</v>
      </c>
      <c r="AB89" s="1372"/>
      <c r="AC89" s="1372"/>
      <c r="AD89" s="1372"/>
      <c r="AE89" s="1372"/>
      <c r="AF89" s="1375" t="s">
        <v>733</v>
      </c>
      <c r="AG89" s="1372"/>
      <c r="AH89" s="1372"/>
      <c r="AI89" s="776" t="s">
        <v>417</v>
      </c>
      <c r="AJ89" s="1376" t="s">
        <v>734</v>
      </c>
      <c r="AK89" s="1372"/>
      <c r="AL89" s="1372"/>
      <c r="AM89" s="1372"/>
      <c r="AN89" s="1372"/>
      <c r="AO89" s="1372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1002"/>
      <c r="B90" s="1375" t="s">
        <v>361</v>
      </c>
      <c r="C90" s="1372"/>
      <c r="D90" s="1003" t="s">
        <v>741</v>
      </c>
      <c r="E90" s="1375" t="s">
        <v>739</v>
      </c>
      <c r="F90" s="1372"/>
      <c r="G90" s="1375" t="s">
        <v>742</v>
      </c>
      <c r="H90" s="1375"/>
      <c r="I90" s="1375" t="s">
        <v>742</v>
      </c>
      <c r="J90" s="1372"/>
      <c r="K90" s="1372"/>
      <c r="L90" s="1375" t="s">
        <v>762</v>
      </c>
      <c r="M90" s="1372"/>
      <c r="N90" s="1372"/>
      <c r="O90" s="1375"/>
      <c r="P90" s="1372"/>
      <c r="Q90" s="1375"/>
      <c r="R90" s="1372"/>
      <c r="S90" s="1377" t="s">
        <v>409</v>
      </c>
      <c r="T90" s="1372"/>
      <c r="U90" s="1372"/>
      <c r="V90" s="1372"/>
      <c r="W90" s="1372"/>
      <c r="X90" s="1372"/>
      <c r="Y90" s="1372"/>
      <c r="Z90" s="1372"/>
      <c r="AA90" s="1375" t="s">
        <v>732</v>
      </c>
      <c r="AB90" s="1372"/>
      <c r="AC90" s="1372"/>
      <c r="AD90" s="1372"/>
      <c r="AE90" s="1372"/>
      <c r="AF90" s="1375" t="s">
        <v>733</v>
      </c>
      <c r="AG90" s="1372"/>
      <c r="AH90" s="1372"/>
      <c r="AI90" s="776" t="s">
        <v>417</v>
      </c>
      <c r="AJ90" s="1376" t="s">
        <v>734</v>
      </c>
      <c r="AK90" s="1372"/>
      <c r="AL90" s="1372"/>
      <c r="AM90" s="1372"/>
      <c r="AN90" s="1372"/>
      <c r="AO90" s="1372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1002"/>
      <c r="B91" s="1375" t="s">
        <v>361</v>
      </c>
      <c r="C91" s="1372"/>
      <c r="D91" s="1003" t="s">
        <v>741</v>
      </c>
      <c r="E91" s="1375" t="s">
        <v>739</v>
      </c>
      <c r="F91" s="1372"/>
      <c r="G91" s="1375" t="s">
        <v>742</v>
      </c>
      <c r="H91" s="1375"/>
      <c r="I91" s="1375" t="s">
        <v>742</v>
      </c>
      <c r="J91" s="1372"/>
      <c r="K91" s="1372"/>
      <c r="L91" s="1375" t="s">
        <v>763</v>
      </c>
      <c r="M91" s="1372"/>
      <c r="N91" s="1372"/>
      <c r="O91" s="1375"/>
      <c r="P91" s="1372"/>
      <c r="Q91" s="1375"/>
      <c r="R91" s="1372"/>
      <c r="S91" s="1377" t="s">
        <v>410</v>
      </c>
      <c r="T91" s="1372"/>
      <c r="U91" s="1372"/>
      <c r="V91" s="1372"/>
      <c r="W91" s="1372"/>
      <c r="X91" s="1372"/>
      <c r="Y91" s="1372"/>
      <c r="Z91" s="1372"/>
      <c r="AA91" s="1375" t="s">
        <v>732</v>
      </c>
      <c r="AB91" s="1372"/>
      <c r="AC91" s="1372"/>
      <c r="AD91" s="1372"/>
      <c r="AE91" s="1372"/>
      <c r="AF91" s="1375" t="s">
        <v>733</v>
      </c>
      <c r="AG91" s="1372"/>
      <c r="AH91" s="1372"/>
      <c r="AI91" s="776" t="s">
        <v>417</v>
      </c>
      <c r="AJ91" s="1376" t="s">
        <v>734</v>
      </c>
      <c r="AK91" s="1372"/>
      <c r="AL91" s="1372"/>
      <c r="AM91" s="1372"/>
      <c r="AN91" s="1372"/>
      <c r="AO91" s="1372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1002"/>
      <c r="B92" s="1375" t="s">
        <v>361</v>
      </c>
      <c r="C92" s="1372"/>
      <c r="D92" s="1003" t="s">
        <v>741</v>
      </c>
      <c r="E92" s="1375" t="s">
        <v>739</v>
      </c>
      <c r="F92" s="1372"/>
      <c r="G92" s="1375" t="s">
        <v>742</v>
      </c>
      <c r="H92" s="1375"/>
      <c r="I92" s="1375" t="s">
        <v>742</v>
      </c>
      <c r="J92" s="1372"/>
      <c r="K92" s="1372"/>
      <c r="L92" s="1375" t="s">
        <v>764</v>
      </c>
      <c r="M92" s="1372"/>
      <c r="N92" s="1372"/>
      <c r="O92" s="1375"/>
      <c r="P92" s="1372"/>
      <c r="Q92" s="1375"/>
      <c r="R92" s="1372"/>
      <c r="S92" s="1377" t="s">
        <v>411</v>
      </c>
      <c r="T92" s="1372"/>
      <c r="U92" s="1372"/>
      <c r="V92" s="1372"/>
      <c r="W92" s="1372"/>
      <c r="X92" s="1372"/>
      <c r="Y92" s="1372"/>
      <c r="Z92" s="1372"/>
      <c r="AA92" s="1375" t="s">
        <v>732</v>
      </c>
      <c r="AB92" s="1372"/>
      <c r="AC92" s="1372"/>
      <c r="AD92" s="1372"/>
      <c r="AE92" s="1372"/>
      <c r="AF92" s="1375" t="s">
        <v>733</v>
      </c>
      <c r="AG92" s="1372"/>
      <c r="AH92" s="1372"/>
      <c r="AI92" s="776" t="s">
        <v>417</v>
      </c>
      <c r="AJ92" s="1376" t="s">
        <v>734</v>
      </c>
      <c r="AK92" s="1372"/>
      <c r="AL92" s="1372"/>
      <c r="AM92" s="1372"/>
      <c r="AN92" s="1372"/>
      <c r="AO92" s="1372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1002"/>
      <c r="B93" s="1371" t="s">
        <v>361</v>
      </c>
      <c r="C93" s="1372"/>
      <c r="D93" s="1001" t="s">
        <v>741</v>
      </c>
      <c r="E93" s="1371" t="s">
        <v>739</v>
      </c>
      <c r="F93" s="1372"/>
      <c r="G93" s="1371" t="s">
        <v>742</v>
      </c>
      <c r="H93" s="1371"/>
      <c r="I93" s="1371" t="s">
        <v>743</v>
      </c>
      <c r="J93" s="1372"/>
      <c r="K93" s="1372"/>
      <c r="L93" s="1371"/>
      <c r="M93" s="1372"/>
      <c r="N93" s="1372"/>
      <c r="O93" s="1371"/>
      <c r="P93" s="1372"/>
      <c r="Q93" s="1371"/>
      <c r="R93" s="1372"/>
      <c r="S93" s="1373" t="s">
        <v>640</v>
      </c>
      <c r="T93" s="1372"/>
      <c r="U93" s="1372"/>
      <c r="V93" s="1372"/>
      <c r="W93" s="1372"/>
      <c r="X93" s="1372"/>
      <c r="Y93" s="1372"/>
      <c r="Z93" s="1372"/>
      <c r="AA93" s="1371" t="s">
        <v>732</v>
      </c>
      <c r="AB93" s="1372"/>
      <c r="AC93" s="1372"/>
      <c r="AD93" s="1372"/>
      <c r="AE93" s="1372"/>
      <c r="AF93" s="1371" t="s">
        <v>733</v>
      </c>
      <c r="AG93" s="1372"/>
      <c r="AH93" s="1372"/>
      <c r="AI93" s="770" t="s">
        <v>417</v>
      </c>
      <c r="AJ93" s="1374" t="s">
        <v>734</v>
      </c>
      <c r="AK93" s="1372"/>
      <c r="AL93" s="1372"/>
      <c r="AM93" s="1372"/>
      <c r="AN93" s="1372"/>
      <c r="AO93" s="1372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1002"/>
      <c r="B94" s="1375" t="s">
        <v>361</v>
      </c>
      <c r="C94" s="1372"/>
      <c r="D94" s="1003" t="s">
        <v>741</v>
      </c>
      <c r="E94" s="1375" t="s">
        <v>739</v>
      </c>
      <c r="F94" s="1372"/>
      <c r="G94" s="1375" t="s">
        <v>742</v>
      </c>
      <c r="H94" s="1375"/>
      <c r="I94" s="1375" t="s">
        <v>743</v>
      </c>
      <c r="J94" s="1372"/>
      <c r="K94" s="1372"/>
      <c r="L94" s="1375" t="s">
        <v>738</v>
      </c>
      <c r="M94" s="1372"/>
      <c r="N94" s="1372"/>
      <c r="O94" s="1375"/>
      <c r="P94" s="1372"/>
      <c r="Q94" s="1375"/>
      <c r="R94" s="1372"/>
      <c r="S94" s="1377" t="s">
        <v>412</v>
      </c>
      <c r="T94" s="1372"/>
      <c r="U94" s="1372"/>
      <c r="V94" s="1372"/>
      <c r="W94" s="1372"/>
      <c r="X94" s="1372"/>
      <c r="Y94" s="1372"/>
      <c r="Z94" s="1372"/>
      <c r="AA94" s="1375" t="s">
        <v>732</v>
      </c>
      <c r="AB94" s="1372"/>
      <c r="AC94" s="1372"/>
      <c r="AD94" s="1372"/>
      <c r="AE94" s="1372"/>
      <c r="AF94" s="1375" t="s">
        <v>733</v>
      </c>
      <c r="AG94" s="1372"/>
      <c r="AH94" s="1372"/>
      <c r="AI94" s="776" t="s">
        <v>417</v>
      </c>
      <c r="AJ94" s="1376" t="s">
        <v>734</v>
      </c>
      <c r="AK94" s="1372"/>
      <c r="AL94" s="1372"/>
      <c r="AM94" s="1372"/>
      <c r="AN94" s="1372"/>
      <c r="AO94" s="1372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1002"/>
      <c r="B95" s="1375" t="s">
        <v>361</v>
      </c>
      <c r="C95" s="1372"/>
      <c r="D95" s="1003" t="s">
        <v>741</v>
      </c>
      <c r="E95" s="1375" t="s">
        <v>739</v>
      </c>
      <c r="F95" s="1372"/>
      <c r="G95" s="1375" t="s">
        <v>742</v>
      </c>
      <c r="H95" s="1375"/>
      <c r="I95" s="1375" t="s">
        <v>743</v>
      </c>
      <c r="J95" s="1372"/>
      <c r="K95" s="1372"/>
      <c r="L95" s="1375" t="s">
        <v>741</v>
      </c>
      <c r="M95" s="1372"/>
      <c r="N95" s="1372"/>
      <c r="O95" s="1375"/>
      <c r="P95" s="1372"/>
      <c r="Q95" s="1375"/>
      <c r="R95" s="1372"/>
      <c r="S95" s="1377" t="s">
        <v>413</v>
      </c>
      <c r="T95" s="1372"/>
      <c r="U95" s="1372"/>
      <c r="V95" s="1372"/>
      <c r="W95" s="1372"/>
      <c r="X95" s="1372"/>
      <c r="Y95" s="1372"/>
      <c r="Z95" s="1372"/>
      <c r="AA95" s="1375" t="s">
        <v>732</v>
      </c>
      <c r="AB95" s="1372"/>
      <c r="AC95" s="1372"/>
      <c r="AD95" s="1372"/>
      <c r="AE95" s="1372"/>
      <c r="AF95" s="1375" t="s">
        <v>733</v>
      </c>
      <c r="AG95" s="1372"/>
      <c r="AH95" s="1372"/>
      <c r="AI95" s="776" t="s">
        <v>417</v>
      </c>
      <c r="AJ95" s="1376" t="s">
        <v>734</v>
      </c>
      <c r="AK95" s="1372"/>
      <c r="AL95" s="1372"/>
      <c r="AM95" s="1372"/>
      <c r="AN95" s="1372"/>
      <c r="AO95" s="1372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1002"/>
      <c r="B96" s="1375" t="s">
        <v>361</v>
      </c>
      <c r="C96" s="1372"/>
      <c r="D96" s="1003" t="s">
        <v>741</v>
      </c>
      <c r="E96" s="1375" t="s">
        <v>739</v>
      </c>
      <c r="F96" s="1372"/>
      <c r="G96" s="1375" t="s">
        <v>742</v>
      </c>
      <c r="H96" s="1375"/>
      <c r="I96" s="1375" t="s">
        <v>743</v>
      </c>
      <c r="J96" s="1372"/>
      <c r="K96" s="1372"/>
      <c r="L96" s="1375" t="s">
        <v>743</v>
      </c>
      <c r="M96" s="1372"/>
      <c r="N96" s="1372"/>
      <c r="O96" s="1375"/>
      <c r="P96" s="1372"/>
      <c r="Q96" s="1375"/>
      <c r="R96" s="1372"/>
      <c r="S96" s="1377" t="s">
        <v>414</v>
      </c>
      <c r="T96" s="1372"/>
      <c r="U96" s="1372"/>
      <c r="V96" s="1372"/>
      <c r="W96" s="1372"/>
      <c r="X96" s="1372"/>
      <c r="Y96" s="1372"/>
      <c r="Z96" s="1372"/>
      <c r="AA96" s="1375" t="s">
        <v>732</v>
      </c>
      <c r="AB96" s="1372"/>
      <c r="AC96" s="1372"/>
      <c r="AD96" s="1372"/>
      <c r="AE96" s="1372"/>
      <c r="AF96" s="1375" t="s">
        <v>733</v>
      </c>
      <c r="AG96" s="1372"/>
      <c r="AH96" s="1372"/>
      <c r="AI96" s="776" t="s">
        <v>417</v>
      </c>
      <c r="AJ96" s="1376" t="s">
        <v>734</v>
      </c>
      <c r="AK96" s="1372"/>
      <c r="AL96" s="1372"/>
      <c r="AM96" s="1372"/>
      <c r="AN96" s="1372"/>
      <c r="AO96" s="1372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1002"/>
      <c r="B97" s="1375" t="s">
        <v>361</v>
      </c>
      <c r="C97" s="1372"/>
      <c r="D97" s="1003" t="s">
        <v>741</v>
      </c>
      <c r="E97" s="1375" t="s">
        <v>739</v>
      </c>
      <c r="F97" s="1372"/>
      <c r="G97" s="1375" t="s">
        <v>742</v>
      </c>
      <c r="H97" s="1375"/>
      <c r="I97" s="1375" t="s">
        <v>743</v>
      </c>
      <c r="J97" s="1372"/>
      <c r="K97" s="1372"/>
      <c r="L97" s="1375" t="s">
        <v>753</v>
      </c>
      <c r="M97" s="1372"/>
      <c r="N97" s="1372"/>
      <c r="O97" s="1375"/>
      <c r="P97" s="1372"/>
      <c r="Q97" s="1375"/>
      <c r="R97" s="1372"/>
      <c r="S97" s="1377" t="s">
        <v>415</v>
      </c>
      <c r="T97" s="1372"/>
      <c r="U97" s="1372"/>
      <c r="V97" s="1372"/>
      <c r="W97" s="1372"/>
      <c r="X97" s="1372"/>
      <c r="Y97" s="1372"/>
      <c r="Z97" s="1372"/>
      <c r="AA97" s="1375" t="s">
        <v>732</v>
      </c>
      <c r="AB97" s="1372"/>
      <c r="AC97" s="1372"/>
      <c r="AD97" s="1372"/>
      <c r="AE97" s="1372"/>
      <c r="AF97" s="1375" t="s">
        <v>733</v>
      </c>
      <c r="AG97" s="1372"/>
      <c r="AH97" s="1372"/>
      <c r="AI97" s="776" t="s">
        <v>417</v>
      </c>
      <c r="AJ97" s="1376" t="s">
        <v>734</v>
      </c>
      <c r="AK97" s="1372"/>
      <c r="AL97" s="1372"/>
      <c r="AM97" s="1372"/>
      <c r="AN97" s="1372"/>
      <c r="AO97" s="1372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1002"/>
      <c r="B98" s="1375" t="s">
        <v>361</v>
      </c>
      <c r="C98" s="1372"/>
      <c r="D98" s="1003" t="s">
        <v>741</v>
      </c>
      <c r="E98" s="1375" t="s">
        <v>739</v>
      </c>
      <c r="F98" s="1372"/>
      <c r="G98" s="1375" t="s">
        <v>742</v>
      </c>
      <c r="H98" s="1375"/>
      <c r="I98" s="1375" t="s">
        <v>743</v>
      </c>
      <c r="J98" s="1372"/>
      <c r="K98" s="1372"/>
      <c r="L98" s="1375" t="s">
        <v>755</v>
      </c>
      <c r="M98" s="1372"/>
      <c r="N98" s="1372"/>
      <c r="O98" s="1375"/>
      <c r="P98" s="1372"/>
      <c r="Q98" s="1375"/>
      <c r="R98" s="1372"/>
      <c r="S98" s="1377" t="s">
        <v>416</v>
      </c>
      <c r="T98" s="1372"/>
      <c r="U98" s="1372"/>
      <c r="V98" s="1372"/>
      <c r="W98" s="1372"/>
      <c r="X98" s="1372"/>
      <c r="Y98" s="1372"/>
      <c r="Z98" s="1372"/>
      <c r="AA98" s="1375" t="s">
        <v>732</v>
      </c>
      <c r="AB98" s="1372"/>
      <c r="AC98" s="1372"/>
      <c r="AD98" s="1372"/>
      <c r="AE98" s="1372"/>
      <c r="AF98" s="1375" t="s">
        <v>733</v>
      </c>
      <c r="AG98" s="1372"/>
      <c r="AH98" s="1372"/>
      <c r="AI98" s="776" t="s">
        <v>417</v>
      </c>
      <c r="AJ98" s="1376" t="s">
        <v>734</v>
      </c>
      <c r="AK98" s="1372"/>
      <c r="AL98" s="1372"/>
      <c r="AM98" s="1372"/>
      <c r="AN98" s="1372"/>
      <c r="AO98" s="1372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1002"/>
      <c r="B99" s="1375" t="s">
        <v>361</v>
      </c>
      <c r="C99" s="1372"/>
      <c r="D99" s="1003" t="s">
        <v>741</v>
      </c>
      <c r="E99" s="1375" t="s">
        <v>739</v>
      </c>
      <c r="F99" s="1372"/>
      <c r="G99" s="1375" t="s">
        <v>742</v>
      </c>
      <c r="H99" s="1375"/>
      <c r="I99" s="1375" t="s">
        <v>743</v>
      </c>
      <c r="J99" s="1372"/>
      <c r="K99" s="1372"/>
      <c r="L99" s="1375" t="s">
        <v>417</v>
      </c>
      <c r="M99" s="1372"/>
      <c r="N99" s="1372"/>
      <c r="O99" s="1375"/>
      <c r="P99" s="1372"/>
      <c r="Q99" s="1375"/>
      <c r="R99" s="1372"/>
      <c r="S99" s="1377" t="s">
        <v>418</v>
      </c>
      <c r="T99" s="1372"/>
      <c r="U99" s="1372"/>
      <c r="V99" s="1372"/>
      <c r="W99" s="1372"/>
      <c r="X99" s="1372"/>
      <c r="Y99" s="1372"/>
      <c r="Z99" s="1372"/>
      <c r="AA99" s="1375" t="s">
        <v>732</v>
      </c>
      <c r="AB99" s="1372"/>
      <c r="AC99" s="1372"/>
      <c r="AD99" s="1372"/>
      <c r="AE99" s="1372"/>
      <c r="AF99" s="1375" t="s">
        <v>733</v>
      </c>
      <c r="AG99" s="1372"/>
      <c r="AH99" s="1372"/>
      <c r="AI99" s="776" t="s">
        <v>417</v>
      </c>
      <c r="AJ99" s="1376" t="s">
        <v>734</v>
      </c>
      <c r="AK99" s="1372"/>
      <c r="AL99" s="1372"/>
      <c r="AM99" s="1372"/>
      <c r="AN99" s="1372"/>
      <c r="AO99" s="1372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1002"/>
      <c r="B100" s="1375" t="s">
        <v>361</v>
      </c>
      <c r="C100" s="1372"/>
      <c r="D100" s="1003" t="s">
        <v>741</v>
      </c>
      <c r="E100" s="1375" t="s">
        <v>739</v>
      </c>
      <c r="F100" s="1372"/>
      <c r="G100" s="1375" t="s">
        <v>742</v>
      </c>
      <c r="H100" s="1375"/>
      <c r="I100" s="1375" t="s">
        <v>743</v>
      </c>
      <c r="J100" s="1372"/>
      <c r="K100" s="1372"/>
      <c r="L100" s="1375" t="s">
        <v>751</v>
      </c>
      <c r="M100" s="1372"/>
      <c r="N100" s="1372"/>
      <c r="O100" s="1375"/>
      <c r="P100" s="1372"/>
      <c r="Q100" s="1375"/>
      <c r="R100" s="1372"/>
      <c r="S100" s="1377" t="s">
        <v>419</v>
      </c>
      <c r="T100" s="1372"/>
      <c r="U100" s="1372"/>
      <c r="V100" s="1372"/>
      <c r="W100" s="1372"/>
      <c r="X100" s="1372"/>
      <c r="Y100" s="1372"/>
      <c r="Z100" s="1372"/>
      <c r="AA100" s="1375" t="s">
        <v>732</v>
      </c>
      <c r="AB100" s="1372"/>
      <c r="AC100" s="1372"/>
      <c r="AD100" s="1372"/>
      <c r="AE100" s="1372"/>
      <c r="AF100" s="1375" t="s">
        <v>733</v>
      </c>
      <c r="AG100" s="1372"/>
      <c r="AH100" s="1372"/>
      <c r="AI100" s="776" t="s">
        <v>417</v>
      </c>
      <c r="AJ100" s="1376" t="s">
        <v>734</v>
      </c>
      <c r="AK100" s="1372"/>
      <c r="AL100" s="1372"/>
      <c r="AM100" s="1372"/>
      <c r="AN100" s="1372"/>
      <c r="AO100" s="1372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1002"/>
      <c r="B101" s="1375" t="s">
        <v>361</v>
      </c>
      <c r="C101" s="1372"/>
      <c r="D101" s="1003" t="s">
        <v>741</v>
      </c>
      <c r="E101" s="1375" t="s">
        <v>739</v>
      </c>
      <c r="F101" s="1372"/>
      <c r="G101" s="1375" t="s">
        <v>742</v>
      </c>
      <c r="H101" s="1375"/>
      <c r="I101" s="1375" t="s">
        <v>743</v>
      </c>
      <c r="J101" s="1372"/>
      <c r="K101" s="1372"/>
      <c r="L101" s="1375" t="s">
        <v>765</v>
      </c>
      <c r="M101" s="1372"/>
      <c r="N101" s="1372"/>
      <c r="O101" s="1375"/>
      <c r="P101" s="1372"/>
      <c r="Q101" s="1375"/>
      <c r="R101" s="1372"/>
      <c r="S101" s="1377" t="s">
        <v>420</v>
      </c>
      <c r="T101" s="1372"/>
      <c r="U101" s="1372"/>
      <c r="V101" s="1372"/>
      <c r="W101" s="1372"/>
      <c r="X101" s="1372"/>
      <c r="Y101" s="1372"/>
      <c r="Z101" s="1372"/>
      <c r="AA101" s="1375" t="s">
        <v>732</v>
      </c>
      <c r="AB101" s="1372"/>
      <c r="AC101" s="1372"/>
      <c r="AD101" s="1372"/>
      <c r="AE101" s="1372"/>
      <c r="AF101" s="1375" t="s">
        <v>733</v>
      </c>
      <c r="AG101" s="1372"/>
      <c r="AH101" s="1372"/>
      <c r="AI101" s="776" t="s">
        <v>417</v>
      </c>
      <c r="AJ101" s="1376" t="s">
        <v>734</v>
      </c>
      <c r="AK101" s="1372"/>
      <c r="AL101" s="1372"/>
      <c r="AM101" s="1372"/>
      <c r="AN101" s="1372"/>
      <c r="AO101" s="1372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1002"/>
      <c r="B102" s="1371" t="s">
        <v>361</v>
      </c>
      <c r="C102" s="1372"/>
      <c r="D102" s="1001" t="s">
        <v>741</v>
      </c>
      <c r="E102" s="1371" t="s">
        <v>739</v>
      </c>
      <c r="F102" s="1372"/>
      <c r="G102" s="1371" t="s">
        <v>742</v>
      </c>
      <c r="H102" s="1371"/>
      <c r="I102" s="1371" t="s">
        <v>753</v>
      </c>
      <c r="J102" s="1372"/>
      <c r="K102" s="1372"/>
      <c r="L102" s="1371"/>
      <c r="M102" s="1372"/>
      <c r="N102" s="1372"/>
      <c r="O102" s="1371"/>
      <c r="P102" s="1372"/>
      <c r="Q102" s="1371"/>
      <c r="R102" s="1372"/>
      <c r="S102" s="1373" t="s">
        <v>766</v>
      </c>
      <c r="T102" s="1372"/>
      <c r="U102" s="1372"/>
      <c r="V102" s="1372"/>
      <c r="W102" s="1372"/>
      <c r="X102" s="1372"/>
      <c r="Y102" s="1372"/>
      <c r="Z102" s="1372"/>
      <c r="AA102" s="1371" t="s">
        <v>732</v>
      </c>
      <c r="AB102" s="1372"/>
      <c r="AC102" s="1372"/>
      <c r="AD102" s="1372"/>
      <c r="AE102" s="1372"/>
      <c r="AF102" s="1371" t="s">
        <v>733</v>
      </c>
      <c r="AG102" s="1372"/>
      <c r="AH102" s="1372"/>
      <c r="AI102" s="770" t="s">
        <v>417</v>
      </c>
      <c r="AJ102" s="1374" t="s">
        <v>734</v>
      </c>
      <c r="AK102" s="1372"/>
      <c r="AL102" s="1372"/>
      <c r="AM102" s="1372"/>
      <c r="AN102" s="1372"/>
      <c r="AO102" s="1372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1002"/>
      <c r="B103" s="1375" t="s">
        <v>361</v>
      </c>
      <c r="C103" s="1372"/>
      <c r="D103" s="1003" t="s">
        <v>741</v>
      </c>
      <c r="E103" s="1375" t="s">
        <v>739</v>
      </c>
      <c r="F103" s="1372"/>
      <c r="G103" s="1375" t="s">
        <v>742</v>
      </c>
      <c r="H103" s="1375"/>
      <c r="I103" s="1375" t="s">
        <v>753</v>
      </c>
      <c r="J103" s="1372"/>
      <c r="K103" s="1372"/>
      <c r="L103" s="1375" t="s">
        <v>741</v>
      </c>
      <c r="M103" s="1372"/>
      <c r="N103" s="1372"/>
      <c r="O103" s="1375"/>
      <c r="P103" s="1372"/>
      <c r="Q103" s="1375"/>
      <c r="R103" s="1372"/>
      <c r="S103" s="1377" t="s">
        <v>421</v>
      </c>
      <c r="T103" s="1372"/>
      <c r="U103" s="1372"/>
      <c r="V103" s="1372"/>
      <c r="W103" s="1372"/>
      <c r="X103" s="1372"/>
      <c r="Y103" s="1372"/>
      <c r="Z103" s="1372"/>
      <c r="AA103" s="1375" t="s">
        <v>732</v>
      </c>
      <c r="AB103" s="1372"/>
      <c r="AC103" s="1372"/>
      <c r="AD103" s="1372"/>
      <c r="AE103" s="1372"/>
      <c r="AF103" s="1375" t="s">
        <v>733</v>
      </c>
      <c r="AG103" s="1372"/>
      <c r="AH103" s="1372"/>
      <c r="AI103" s="776" t="s">
        <v>417</v>
      </c>
      <c r="AJ103" s="1376" t="s">
        <v>734</v>
      </c>
      <c r="AK103" s="1372"/>
      <c r="AL103" s="1372"/>
      <c r="AM103" s="1372"/>
      <c r="AN103" s="1372"/>
      <c r="AO103" s="1372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1002"/>
      <c r="B104" s="1375" t="s">
        <v>361</v>
      </c>
      <c r="C104" s="1372"/>
      <c r="D104" s="1003" t="s">
        <v>741</v>
      </c>
      <c r="E104" s="1375" t="s">
        <v>739</v>
      </c>
      <c r="F104" s="1372"/>
      <c r="G104" s="1375" t="s">
        <v>742</v>
      </c>
      <c r="H104" s="1375"/>
      <c r="I104" s="1375" t="s">
        <v>753</v>
      </c>
      <c r="J104" s="1372"/>
      <c r="K104" s="1372"/>
      <c r="L104" s="1375" t="s">
        <v>748</v>
      </c>
      <c r="M104" s="1372"/>
      <c r="N104" s="1372"/>
      <c r="O104" s="1375"/>
      <c r="P104" s="1372"/>
      <c r="Q104" s="1375"/>
      <c r="R104" s="1372"/>
      <c r="S104" s="1377" t="s">
        <v>422</v>
      </c>
      <c r="T104" s="1372"/>
      <c r="U104" s="1372"/>
      <c r="V104" s="1372"/>
      <c r="W104" s="1372"/>
      <c r="X104" s="1372"/>
      <c r="Y104" s="1372"/>
      <c r="Z104" s="1372"/>
      <c r="AA104" s="1375" t="s">
        <v>732</v>
      </c>
      <c r="AB104" s="1372"/>
      <c r="AC104" s="1372"/>
      <c r="AD104" s="1372"/>
      <c r="AE104" s="1372"/>
      <c r="AF104" s="1375" t="s">
        <v>733</v>
      </c>
      <c r="AG104" s="1372"/>
      <c r="AH104" s="1372"/>
      <c r="AI104" s="776" t="s">
        <v>417</v>
      </c>
      <c r="AJ104" s="1376" t="s">
        <v>734</v>
      </c>
      <c r="AK104" s="1372"/>
      <c r="AL104" s="1372"/>
      <c r="AM104" s="1372"/>
      <c r="AN104" s="1372"/>
      <c r="AO104" s="1372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1002"/>
      <c r="B105" s="1375" t="s">
        <v>361</v>
      </c>
      <c r="C105" s="1372"/>
      <c r="D105" s="1003" t="s">
        <v>741</v>
      </c>
      <c r="E105" s="1375" t="s">
        <v>739</v>
      </c>
      <c r="F105" s="1372"/>
      <c r="G105" s="1375" t="s">
        <v>742</v>
      </c>
      <c r="H105" s="1375"/>
      <c r="I105" s="1375" t="s">
        <v>753</v>
      </c>
      <c r="J105" s="1372"/>
      <c r="K105" s="1372"/>
      <c r="L105" s="1375" t="s">
        <v>743</v>
      </c>
      <c r="M105" s="1372"/>
      <c r="N105" s="1372"/>
      <c r="O105" s="1375"/>
      <c r="P105" s="1372"/>
      <c r="Q105" s="1375"/>
      <c r="R105" s="1372"/>
      <c r="S105" s="1377" t="s">
        <v>423</v>
      </c>
      <c r="T105" s="1372"/>
      <c r="U105" s="1372"/>
      <c r="V105" s="1372"/>
      <c r="W105" s="1372"/>
      <c r="X105" s="1372"/>
      <c r="Y105" s="1372"/>
      <c r="Z105" s="1372"/>
      <c r="AA105" s="1375" t="s">
        <v>732</v>
      </c>
      <c r="AB105" s="1372"/>
      <c r="AC105" s="1372"/>
      <c r="AD105" s="1372"/>
      <c r="AE105" s="1372"/>
      <c r="AF105" s="1375" t="s">
        <v>733</v>
      </c>
      <c r="AG105" s="1372"/>
      <c r="AH105" s="1372"/>
      <c r="AI105" s="776" t="s">
        <v>417</v>
      </c>
      <c r="AJ105" s="1376" t="s">
        <v>734</v>
      </c>
      <c r="AK105" s="1372"/>
      <c r="AL105" s="1372"/>
      <c r="AM105" s="1372"/>
      <c r="AN105" s="1372"/>
      <c r="AO105" s="1372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1002"/>
      <c r="B106" s="1371" t="s">
        <v>361</v>
      </c>
      <c r="C106" s="1372"/>
      <c r="D106" s="1001" t="s">
        <v>741</v>
      </c>
      <c r="E106" s="1371" t="s">
        <v>739</v>
      </c>
      <c r="F106" s="1372"/>
      <c r="G106" s="1371" t="s">
        <v>742</v>
      </c>
      <c r="H106" s="1371"/>
      <c r="I106" s="1371" t="s">
        <v>754</v>
      </c>
      <c r="J106" s="1372"/>
      <c r="K106" s="1372"/>
      <c r="L106" s="1371"/>
      <c r="M106" s="1372"/>
      <c r="N106" s="1372"/>
      <c r="O106" s="1371"/>
      <c r="P106" s="1372"/>
      <c r="Q106" s="1371"/>
      <c r="R106" s="1372"/>
      <c r="S106" s="1373" t="s">
        <v>644</v>
      </c>
      <c r="T106" s="1372"/>
      <c r="U106" s="1372"/>
      <c r="V106" s="1372"/>
      <c r="W106" s="1372"/>
      <c r="X106" s="1372"/>
      <c r="Y106" s="1372"/>
      <c r="Z106" s="1372"/>
      <c r="AA106" s="1371" t="s">
        <v>732</v>
      </c>
      <c r="AB106" s="1372"/>
      <c r="AC106" s="1372"/>
      <c r="AD106" s="1372"/>
      <c r="AE106" s="1372"/>
      <c r="AF106" s="1371" t="s">
        <v>733</v>
      </c>
      <c r="AG106" s="1372"/>
      <c r="AH106" s="1372"/>
      <c r="AI106" s="770" t="s">
        <v>417</v>
      </c>
      <c r="AJ106" s="1374" t="s">
        <v>734</v>
      </c>
      <c r="AK106" s="1372"/>
      <c r="AL106" s="1372"/>
      <c r="AM106" s="1372"/>
      <c r="AN106" s="1372"/>
      <c r="AO106" s="1372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1002"/>
      <c r="B107" s="1375" t="s">
        <v>361</v>
      </c>
      <c r="C107" s="1372"/>
      <c r="D107" s="1003" t="s">
        <v>741</v>
      </c>
      <c r="E107" s="1375" t="s">
        <v>739</v>
      </c>
      <c r="F107" s="1372"/>
      <c r="G107" s="1375" t="s">
        <v>742</v>
      </c>
      <c r="H107" s="1375"/>
      <c r="I107" s="1375" t="s">
        <v>754</v>
      </c>
      <c r="J107" s="1372"/>
      <c r="K107" s="1372"/>
      <c r="L107" s="1375" t="s">
        <v>743</v>
      </c>
      <c r="M107" s="1372"/>
      <c r="N107" s="1372"/>
      <c r="O107" s="1375"/>
      <c r="P107" s="1372"/>
      <c r="Q107" s="1375"/>
      <c r="R107" s="1372"/>
      <c r="S107" s="1377" t="s">
        <v>424</v>
      </c>
      <c r="T107" s="1372"/>
      <c r="U107" s="1372"/>
      <c r="V107" s="1372"/>
      <c r="W107" s="1372"/>
      <c r="X107" s="1372"/>
      <c r="Y107" s="1372"/>
      <c r="Z107" s="1372"/>
      <c r="AA107" s="1375" t="s">
        <v>732</v>
      </c>
      <c r="AB107" s="1372"/>
      <c r="AC107" s="1372"/>
      <c r="AD107" s="1372"/>
      <c r="AE107" s="1372"/>
      <c r="AF107" s="1375" t="s">
        <v>733</v>
      </c>
      <c r="AG107" s="1372"/>
      <c r="AH107" s="1372"/>
      <c r="AI107" s="776" t="s">
        <v>417</v>
      </c>
      <c r="AJ107" s="1376" t="s">
        <v>734</v>
      </c>
      <c r="AK107" s="1372"/>
      <c r="AL107" s="1372"/>
      <c r="AM107" s="1372"/>
      <c r="AN107" s="1372"/>
      <c r="AO107" s="1372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1002"/>
      <c r="B108" s="1375" t="s">
        <v>361</v>
      </c>
      <c r="C108" s="1372"/>
      <c r="D108" s="1003" t="s">
        <v>741</v>
      </c>
      <c r="E108" s="1375" t="s">
        <v>739</v>
      </c>
      <c r="F108" s="1372"/>
      <c r="G108" s="1375" t="s">
        <v>742</v>
      </c>
      <c r="H108" s="1375"/>
      <c r="I108" s="1375" t="s">
        <v>754</v>
      </c>
      <c r="J108" s="1372"/>
      <c r="K108" s="1372"/>
      <c r="L108" s="1375" t="s">
        <v>753</v>
      </c>
      <c r="M108" s="1372"/>
      <c r="N108" s="1372"/>
      <c r="O108" s="1375"/>
      <c r="P108" s="1372"/>
      <c r="Q108" s="1375"/>
      <c r="R108" s="1372"/>
      <c r="S108" s="1377" t="s">
        <v>425</v>
      </c>
      <c r="T108" s="1372"/>
      <c r="U108" s="1372"/>
      <c r="V108" s="1372"/>
      <c r="W108" s="1372"/>
      <c r="X108" s="1372"/>
      <c r="Y108" s="1372"/>
      <c r="Z108" s="1372"/>
      <c r="AA108" s="1375" t="s">
        <v>732</v>
      </c>
      <c r="AB108" s="1372"/>
      <c r="AC108" s="1372"/>
      <c r="AD108" s="1372"/>
      <c r="AE108" s="1372"/>
      <c r="AF108" s="1375" t="s">
        <v>733</v>
      </c>
      <c r="AG108" s="1372"/>
      <c r="AH108" s="1372"/>
      <c r="AI108" s="776" t="s">
        <v>417</v>
      </c>
      <c r="AJ108" s="1376" t="s">
        <v>734</v>
      </c>
      <c r="AK108" s="1372"/>
      <c r="AL108" s="1372"/>
      <c r="AM108" s="1372"/>
      <c r="AN108" s="1372"/>
      <c r="AO108" s="1372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1002"/>
      <c r="B109" s="1371" t="s">
        <v>361</v>
      </c>
      <c r="C109" s="1372"/>
      <c r="D109" s="1001" t="s">
        <v>741</v>
      </c>
      <c r="E109" s="1371" t="s">
        <v>739</v>
      </c>
      <c r="F109" s="1372"/>
      <c r="G109" s="1371" t="s">
        <v>742</v>
      </c>
      <c r="H109" s="1371"/>
      <c r="I109" s="1371" t="s">
        <v>755</v>
      </c>
      <c r="J109" s="1372"/>
      <c r="K109" s="1372"/>
      <c r="L109" s="1371"/>
      <c r="M109" s="1372"/>
      <c r="N109" s="1372"/>
      <c r="O109" s="1371"/>
      <c r="P109" s="1372"/>
      <c r="Q109" s="1371"/>
      <c r="R109" s="1372"/>
      <c r="S109" s="1373" t="s">
        <v>767</v>
      </c>
      <c r="T109" s="1372"/>
      <c r="U109" s="1372"/>
      <c r="V109" s="1372"/>
      <c r="W109" s="1372"/>
      <c r="X109" s="1372"/>
      <c r="Y109" s="1372"/>
      <c r="Z109" s="1372"/>
      <c r="AA109" s="1371" t="s">
        <v>732</v>
      </c>
      <c r="AB109" s="1372"/>
      <c r="AC109" s="1372"/>
      <c r="AD109" s="1372"/>
      <c r="AE109" s="1372"/>
      <c r="AF109" s="1371" t="s">
        <v>733</v>
      </c>
      <c r="AG109" s="1372"/>
      <c r="AH109" s="1372"/>
      <c r="AI109" s="770" t="s">
        <v>417</v>
      </c>
      <c r="AJ109" s="1374" t="s">
        <v>734</v>
      </c>
      <c r="AK109" s="1372"/>
      <c r="AL109" s="1372"/>
      <c r="AM109" s="1372"/>
      <c r="AN109" s="1372"/>
      <c r="AO109" s="1372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1002"/>
      <c r="B110" s="1375" t="s">
        <v>361</v>
      </c>
      <c r="C110" s="1372"/>
      <c r="D110" s="1003" t="s">
        <v>741</v>
      </c>
      <c r="E110" s="1375" t="s">
        <v>739</v>
      </c>
      <c r="F110" s="1372"/>
      <c r="G110" s="1375" t="s">
        <v>742</v>
      </c>
      <c r="H110" s="1375"/>
      <c r="I110" s="1375" t="s">
        <v>755</v>
      </c>
      <c r="J110" s="1372"/>
      <c r="K110" s="1372"/>
      <c r="L110" s="1375" t="s">
        <v>738</v>
      </c>
      <c r="M110" s="1372"/>
      <c r="N110" s="1372"/>
      <c r="O110" s="1375"/>
      <c r="P110" s="1372"/>
      <c r="Q110" s="1375"/>
      <c r="R110" s="1372"/>
      <c r="S110" s="1377" t="s">
        <v>426</v>
      </c>
      <c r="T110" s="1372"/>
      <c r="U110" s="1372"/>
      <c r="V110" s="1372"/>
      <c r="W110" s="1372"/>
      <c r="X110" s="1372"/>
      <c r="Y110" s="1372"/>
      <c r="Z110" s="1372"/>
      <c r="AA110" s="1375" t="s">
        <v>732</v>
      </c>
      <c r="AB110" s="1372"/>
      <c r="AC110" s="1372"/>
      <c r="AD110" s="1372"/>
      <c r="AE110" s="1372"/>
      <c r="AF110" s="1375" t="s">
        <v>733</v>
      </c>
      <c r="AG110" s="1372"/>
      <c r="AH110" s="1372"/>
      <c r="AI110" s="776" t="s">
        <v>417</v>
      </c>
      <c r="AJ110" s="1376" t="s">
        <v>734</v>
      </c>
      <c r="AK110" s="1372"/>
      <c r="AL110" s="1372"/>
      <c r="AM110" s="1372"/>
      <c r="AN110" s="1372"/>
      <c r="AO110" s="1372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1002"/>
      <c r="B111" s="1375" t="s">
        <v>361</v>
      </c>
      <c r="C111" s="1372"/>
      <c r="D111" s="1003" t="s">
        <v>741</v>
      </c>
      <c r="E111" s="1375" t="s">
        <v>739</v>
      </c>
      <c r="F111" s="1372"/>
      <c r="G111" s="1375" t="s">
        <v>742</v>
      </c>
      <c r="H111" s="1375"/>
      <c r="I111" s="1375" t="s">
        <v>755</v>
      </c>
      <c r="J111" s="1372"/>
      <c r="K111" s="1372"/>
      <c r="L111" s="1375" t="s">
        <v>741</v>
      </c>
      <c r="M111" s="1372"/>
      <c r="N111" s="1372"/>
      <c r="O111" s="1375"/>
      <c r="P111" s="1372"/>
      <c r="Q111" s="1375"/>
      <c r="R111" s="1372"/>
      <c r="S111" s="1377" t="s">
        <v>427</v>
      </c>
      <c r="T111" s="1372"/>
      <c r="U111" s="1372"/>
      <c r="V111" s="1372"/>
      <c r="W111" s="1372"/>
      <c r="X111" s="1372"/>
      <c r="Y111" s="1372"/>
      <c r="Z111" s="1372"/>
      <c r="AA111" s="1375" t="s">
        <v>732</v>
      </c>
      <c r="AB111" s="1372"/>
      <c r="AC111" s="1372"/>
      <c r="AD111" s="1372"/>
      <c r="AE111" s="1372"/>
      <c r="AF111" s="1375" t="s">
        <v>733</v>
      </c>
      <c r="AG111" s="1372"/>
      <c r="AH111" s="1372"/>
      <c r="AI111" s="776" t="s">
        <v>417</v>
      </c>
      <c r="AJ111" s="1376" t="s">
        <v>734</v>
      </c>
      <c r="AK111" s="1372"/>
      <c r="AL111" s="1372"/>
      <c r="AM111" s="1372"/>
      <c r="AN111" s="1372"/>
      <c r="AO111" s="1372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1002"/>
      <c r="B112" s="1375" t="s">
        <v>361</v>
      </c>
      <c r="C112" s="1372"/>
      <c r="D112" s="1003" t="s">
        <v>741</v>
      </c>
      <c r="E112" s="1375" t="s">
        <v>739</v>
      </c>
      <c r="F112" s="1372"/>
      <c r="G112" s="1375" t="s">
        <v>742</v>
      </c>
      <c r="H112" s="1375"/>
      <c r="I112" s="1375" t="s">
        <v>755</v>
      </c>
      <c r="J112" s="1372"/>
      <c r="K112" s="1372"/>
      <c r="L112" s="1375" t="s">
        <v>748</v>
      </c>
      <c r="M112" s="1372"/>
      <c r="N112" s="1372"/>
      <c r="O112" s="1375"/>
      <c r="P112" s="1372"/>
      <c r="Q112" s="1375"/>
      <c r="R112" s="1372"/>
      <c r="S112" s="1377" t="s">
        <v>428</v>
      </c>
      <c r="T112" s="1372"/>
      <c r="U112" s="1372"/>
      <c r="V112" s="1372"/>
      <c r="W112" s="1372"/>
      <c r="X112" s="1372"/>
      <c r="Y112" s="1372"/>
      <c r="Z112" s="1372"/>
      <c r="AA112" s="1375" t="s">
        <v>732</v>
      </c>
      <c r="AB112" s="1372"/>
      <c r="AC112" s="1372"/>
      <c r="AD112" s="1372"/>
      <c r="AE112" s="1372"/>
      <c r="AF112" s="1375" t="s">
        <v>733</v>
      </c>
      <c r="AG112" s="1372"/>
      <c r="AH112" s="1372"/>
      <c r="AI112" s="776" t="s">
        <v>417</v>
      </c>
      <c r="AJ112" s="1376" t="s">
        <v>734</v>
      </c>
      <c r="AK112" s="1372"/>
      <c r="AL112" s="1372"/>
      <c r="AM112" s="1372"/>
      <c r="AN112" s="1372"/>
      <c r="AO112" s="1372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1002"/>
      <c r="B113" s="1375" t="s">
        <v>361</v>
      </c>
      <c r="C113" s="1372"/>
      <c r="D113" s="1003" t="s">
        <v>741</v>
      </c>
      <c r="E113" s="1375" t="s">
        <v>739</v>
      </c>
      <c r="F113" s="1372"/>
      <c r="G113" s="1375" t="s">
        <v>742</v>
      </c>
      <c r="H113" s="1375"/>
      <c r="I113" s="1375" t="s">
        <v>755</v>
      </c>
      <c r="J113" s="1372"/>
      <c r="K113" s="1372"/>
      <c r="L113" s="1375" t="s">
        <v>743</v>
      </c>
      <c r="M113" s="1372"/>
      <c r="N113" s="1372"/>
      <c r="O113" s="1375"/>
      <c r="P113" s="1372"/>
      <c r="Q113" s="1375"/>
      <c r="R113" s="1372"/>
      <c r="S113" s="1377" t="s">
        <v>429</v>
      </c>
      <c r="T113" s="1372"/>
      <c r="U113" s="1372"/>
      <c r="V113" s="1372"/>
      <c r="W113" s="1372"/>
      <c r="X113" s="1372"/>
      <c r="Y113" s="1372"/>
      <c r="Z113" s="1372"/>
      <c r="AA113" s="1375" t="s">
        <v>732</v>
      </c>
      <c r="AB113" s="1372"/>
      <c r="AC113" s="1372"/>
      <c r="AD113" s="1372"/>
      <c r="AE113" s="1372"/>
      <c r="AF113" s="1375" t="s">
        <v>733</v>
      </c>
      <c r="AG113" s="1372"/>
      <c r="AH113" s="1372"/>
      <c r="AI113" s="776" t="s">
        <v>417</v>
      </c>
      <c r="AJ113" s="1376" t="s">
        <v>734</v>
      </c>
      <c r="AK113" s="1372"/>
      <c r="AL113" s="1372"/>
      <c r="AM113" s="1372"/>
      <c r="AN113" s="1372"/>
      <c r="AO113" s="1372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1002"/>
      <c r="B114" s="1375" t="s">
        <v>361</v>
      </c>
      <c r="C114" s="1372"/>
      <c r="D114" s="1003" t="s">
        <v>741</v>
      </c>
      <c r="E114" s="1375" t="s">
        <v>739</v>
      </c>
      <c r="F114" s="1372"/>
      <c r="G114" s="1375" t="s">
        <v>742</v>
      </c>
      <c r="H114" s="1375"/>
      <c r="I114" s="1375" t="s">
        <v>755</v>
      </c>
      <c r="J114" s="1372"/>
      <c r="K114" s="1372"/>
      <c r="L114" s="1375" t="s">
        <v>753</v>
      </c>
      <c r="M114" s="1372"/>
      <c r="N114" s="1372"/>
      <c r="O114" s="1375"/>
      <c r="P114" s="1372"/>
      <c r="Q114" s="1375"/>
      <c r="R114" s="1372"/>
      <c r="S114" s="1377" t="s">
        <v>430</v>
      </c>
      <c r="T114" s="1372"/>
      <c r="U114" s="1372"/>
      <c r="V114" s="1372"/>
      <c r="W114" s="1372"/>
      <c r="X114" s="1372"/>
      <c r="Y114" s="1372"/>
      <c r="Z114" s="1372"/>
      <c r="AA114" s="1375" t="s">
        <v>732</v>
      </c>
      <c r="AB114" s="1372"/>
      <c r="AC114" s="1372"/>
      <c r="AD114" s="1372"/>
      <c r="AE114" s="1372"/>
      <c r="AF114" s="1375" t="s">
        <v>733</v>
      </c>
      <c r="AG114" s="1372"/>
      <c r="AH114" s="1372"/>
      <c r="AI114" s="776" t="s">
        <v>417</v>
      </c>
      <c r="AJ114" s="1376" t="s">
        <v>734</v>
      </c>
      <c r="AK114" s="1372"/>
      <c r="AL114" s="1372"/>
      <c r="AM114" s="1372"/>
      <c r="AN114" s="1372"/>
      <c r="AO114" s="1372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1002"/>
      <c r="B115" s="1371" t="s">
        <v>361</v>
      </c>
      <c r="C115" s="1372"/>
      <c r="D115" s="1001" t="s">
        <v>741</v>
      </c>
      <c r="E115" s="1371" t="s">
        <v>739</v>
      </c>
      <c r="F115" s="1372"/>
      <c r="G115" s="1371" t="s">
        <v>742</v>
      </c>
      <c r="H115" s="1371"/>
      <c r="I115" s="1371" t="s">
        <v>747</v>
      </c>
      <c r="J115" s="1372"/>
      <c r="K115" s="1372"/>
      <c r="L115" s="1371"/>
      <c r="M115" s="1372"/>
      <c r="N115" s="1372"/>
      <c r="O115" s="1371"/>
      <c r="P115" s="1372"/>
      <c r="Q115" s="1371"/>
      <c r="R115" s="1372"/>
      <c r="S115" s="1373" t="s">
        <v>648</v>
      </c>
      <c r="T115" s="1372"/>
      <c r="U115" s="1372"/>
      <c r="V115" s="1372"/>
      <c r="W115" s="1372"/>
      <c r="X115" s="1372"/>
      <c r="Y115" s="1372"/>
      <c r="Z115" s="1372"/>
      <c r="AA115" s="1371" t="s">
        <v>732</v>
      </c>
      <c r="AB115" s="1372"/>
      <c r="AC115" s="1372"/>
      <c r="AD115" s="1372"/>
      <c r="AE115" s="1372"/>
      <c r="AF115" s="1371" t="s">
        <v>733</v>
      </c>
      <c r="AG115" s="1372"/>
      <c r="AH115" s="1372"/>
      <c r="AI115" s="770" t="s">
        <v>417</v>
      </c>
      <c r="AJ115" s="1374" t="s">
        <v>734</v>
      </c>
      <c r="AK115" s="1372"/>
      <c r="AL115" s="1372"/>
      <c r="AM115" s="1372"/>
      <c r="AN115" s="1372"/>
      <c r="AO115" s="1372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1002"/>
      <c r="B116" s="1375" t="s">
        <v>361</v>
      </c>
      <c r="C116" s="1372"/>
      <c r="D116" s="1003" t="s">
        <v>741</v>
      </c>
      <c r="E116" s="1375" t="s">
        <v>739</v>
      </c>
      <c r="F116" s="1372"/>
      <c r="G116" s="1375" t="s">
        <v>742</v>
      </c>
      <c r="H116" s="1375"/>
      <c r="I116" s="1375" t="s">
        <v>747</v>
      </c>
      <c r="J116" s="1372"/>
      <c r="K116" s="1372"/>
      <c r="L116" s="1375" t="s">
        <v>738</v>
      </c>
      <c r="M116" s="1372"/>
      <c r="N116" s="1372"/>
      <c r="O116" s="1375"/>
      <c r="P116" s="1372"/>
      <c r="Q116" s="1375"/>
      <c r="R116" s="1372"/>
      <c r="S116" s="1377" t="s">
        <v>431</v>
      </c>
      <c r="T116" s="1372"/>
      <c r="U116" s="1372"/>
      <c r="V116" s="1372"/>
      <c r="W116" s="1372"/>
      <c r="X116" s="1372"/>
      <c r="Y116" s="1372"/>
      <c r="Z116" s="1372"/>
      <c r="AA116" s="1375" t="s">
        <v>732</v>
      </c>
      <c r="AB116" s="1372"/>
      <c r="AC116" s="1372"/>
      <c r="AD116" s="1372"/>
      <c r="AE116" s="1372"/>
      <c r="AF116" s="1375" t="s">
        <v>733</v>
      </c>
      <c r="AG116" s="1372"/>
      <c r="AH116" s="1372"/>
      <c r="AI116" s="776" t="s">
        <v>417</v>
      </c>
      <c r="AJ116" s="1376" t="s">
        <v>734</v>
      </c>
      <c r="AK116" s="1372"/>
      <c r="AL116" s="1372"/>
      <c r="AM116" s="1372"/>
      <c r="AN116" s="1372"/>
      <c r="AO116" s="1372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1002"/>
      <c r="B117" s="1375" t="s">
        <v>361</v>
      </c>
      <c r="C117" s="1372"/>
      <c r="D117" s="1003" t="s">
        <v>741</v>
      </c>
      <c r="E117" s="1375" t="s">
        <v>739</v>
      </c>
      <c r="F117" s="1372"/>
      <c r="G117" s="1375" t="s">
        <v>742</v>
      </c>
      <c r="H117" s="1375"/>
      <c r="I117" s="1375" t="s">
        <v>747</v>
      </c>
      <c r="J117" s="1372"/>
      <c r="K117" s="1372"/>
      <c r="L117" s="1375" t="s">
        <v>755</v>
      </c>
      <c r="M117" s="1372"/>
      <c r="N117" s="1372"/>
      <c r="O117" s="1375"/>
      <c r="P117" s="1372"/>
      <c r="Q117" s="1375"/>
      <c r="R117" s="1372"/>
      <c r="S117" s="1377" t="s">
        <v>432</v>
      </c>
      <c r="T117" s="1372"/>
      <c r="U117" s="1372"/>
      <c r="V117" s="1372"/>
      <c r="W117" s="1372"/>
      <c r="X117" s="1372"/>
      <c r="Y117" s="1372"/>
      <c r="Z117" s="1372"/>
      <c r="AA117" s="1375" t="s">
        <v>732</v>
      </c>
      <c r="AB117" s="1372"/>
      <c r="AC117" s="1372"/>
      <c r="AD117" s="1372"/>
      <c r="AE117" s="1372"/>
      <c r="AF117" s="1375" t="s">
        <v>733</v>
      </c>
      <c r="AG117" s="1372"/>
      <c r="AH117" s="1372"/>
      <c r="AI117" s="776" t="s">
        <v>417</v>
      </c>
      <c r="AJ117" s="1376" t="s">
        <v>734</v>
      </c>
      <c r="AK117" s="1372"/>
      <c r="AL117" s="1372"/>
      <c r="AM117" s="1372"/>
      <c r="AN117" s="1372"/>
      <c r="AO117" s="1372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1002"/>
      <c r="B118" s="1375" t="s">
        <v>361</v>
      </c>
      <c r="C118" s="1372"/>
      <c r="D118" s="1003" t="s">
        <v>741</v>
      </c>
      <c r="E118" s="1375" t="s">
        <v>739</v>
      </c>
      <c r="F118" s="1372"/>
      <c r="G118" s="1375" t="s">
        <v>742</v>
      </c>
      <c r="H118" s="1375"/>
      <c r="I118" s="1375" t="s">
        <v>747</v>
      </c>
      <c r="J118" s="1372"/>
      <c r="K118" s="1372"/>
      <c r="L118" s="1375" t="s">
        <v>433</v>
      </c>
      <c r="M118" s="1372"/>
      <c r="N118" s="1372"/>
      <c r="O118" s="1375"/>
      <c r="P118" s="1372"/>
      <c r="Q118" s="1375"/>
      <c r="R118" s="1372"/>
      <c r="S118" s="1377" t="s">
        <v>434</v>
      </c>
      <c r="T118" s="1372"/>
      <c r="U118" s="1372"/>
      <c r="V118" s="1372"/>
      <c r="W118" s="1372"/>
      <c r="X118" s="1372"/>
      <c r="Y118" s="1372"/>
      <c r="Z118" s="1372"/>
      <c r="AA118" s="1375" t="s">
        <v>732</v>
      </c>
      <c r="AB118" s="1372"/>
      <c r="AC118" s="1372"/>
      <c r="AD118" s="1372"/>
      <c r="AE118" s="1372"/>
      <c r="AF118" s="1375" t="s">
        <v>733</v>
      </c>
      <c r="AG118" s="1372"/>
      <c r="AH118" s="1372"/>
      <c r="AI118" s="776" t="s">
        <v>417</v>
      </c>
      <c r="AJ118" s="1376" t="s">
        <v>734</v>
      </c>
      <c r="AK118" s="1372"/>
      <c r="AL118" s="1372"/>
      <c r="AM118" s="1372"/>
      <c r="AN118" s="1372"/>
      <c r="AO118" s="1372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1002"/>
      <c r="B119" s="1371" t="s">
        <v>361</v>
      </c>
      <c r="C119" s="1372"/>
      <c r="D119" s="1001" t="s">
        <v>741</v>
      </c>
      <c r="E119" s="1371" t="s">
        <v>739</v>
      </c>
      <c r="F119" s="1372"/>
      <c r="G119" s="1371" t="s">
        <v>742</v>
      </c>
      <c r="H119" s="1371"/>
      <c r="I119" s="1371" t="s">
        <v>417</v>
      </c>
      <c r="J119" s="1372"/>
      <c r="K119" s="1372"/>
      <c r="L119" s="1371"/>
      <c r="M119" s="1372"/>
      <c r="N119" s="1372"/>
      <c r="O119" s="1371"/>
      <c r="P119" s="1372"/>
      <c r="Q119" s="1371"/>
      <c r="R119" s="1372"/>
      <c r="S119" s="1373" t="s">
        <v>650</v>
      </c>
      <c r="T119" s="1372"/>
      <c r="U119" s="1372"/>
      <c r="V119" s="1372"/>
      <c r="W119" s="1372"/>
      <c r="X119" s="1372"/>
      <c r="Y119" s="1372"/>
      <c r="Z119" s="1372"/>
      <c r="AA119" s="1371" t="s">
        <v>732</v>
      </c>
      <c r="AB119" s="1372"/>
      <c r="AC119" s="1372"/>
      <c r="AD119" s="1372"/>
      <c r="AE119" s="1372"/>
      <c r="AF119" s="1371" t="s">
        <v>733</v>
      </c>
      <c r="AG119" s="1372"/>
      <c r="AH119" s="1372"/>
      <c r="AI119" s="770" t="s">
        <v>417</v>
      </c>
      <c r="AJ119" s="1374" t="s">
        <v>734</v>
      </c>
      <c r="AK119" s="1372"/>
      <c r="AL119" s="1372"/>
      <c r="AM119" s="1372"/>
      <c r="AN119" s="1372"/>
      <c r="AO119" s="1372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1002"/>
      <c r="B120" s="1375" t="s">
        <v>361</v>
      </c>
      <c r="C120" s="1372"/>
      <c r="D120" s="1003" t="s">
        <v>741</v>
      </c>
      <c r="E120" s="1375" t="s">
        <v>739</v>
      </c>
      <c r="F120" s="1372"/>
      <c r="G120" s="1375" t="s">
        <v>742</v>
      </c>
      <c r="H120" s="1375"/>
      <c r="I120" s="1375" t="s">
        <v>417</v>
      </c>
      <c r="J120" s="1372"/>
      <c r="K120" s="1372"/>
      <c r="L120" s="1375" t="s">
        <v>741</v>
      </c>
      <c r="M120" s="1372"/>
      <c r="N120" s="1372"/>
      <c r="O120" s="1375"/>
      <c r="P120" s="1372"/>
      <c r="Q120" s="1375"/>
      <c r="R120" s="1372"/>
      <c r="S120" s="1377" t="s">
        <v>435</v>
      </c>
      <c r="T120" s="1372"/>
      <c r="U120" s="1372"/>
      <c r="V120" s="1372"/>
      <c r="W120" s="1372"/>
      <c r="X120" s="1372"/>
      <c r="Y120" s="1372"/>
      <c r="Z120" s="1372"/>
      <c r="AA120" s="1375" t="s">
        <v>732</v>
      </c>
      <c r="AB120" s="1372"/>
      <c r="AC120" s="1372"/>
      <c r="AD120" s="1372"/>
      <c r="AE120" s="1372"/>
      <c r="AF120" s="1375" t="s">
        <v>733</v>
      </c>
      <c r="AG120" s="1372"/>
      <c r="AH120" s="1372"/>
      <c r="AI120" s="776" t="s">
        <v>417</v>
      </c>
      <c r="AJ120" s="1376" t="s">
        <v>734</v>
      </c>
      <c r="AK120" s="1372"/>
      <c r="AL120" s="1372"/>
      <c r="AM120" s="1372"/>
      <c r="AN120" s="1372"/>
      <c r="AO120" s="1372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1002"/>
      <c r="B121" s="1371" t="s">
        <v>361</v>
      </c>
      <c r="C121" s="1372"/>
      <c r="D121" s="1001" t="s">
        <v>741</v>
      </c>
      <c r="E121" s="1371" t="s">
        <v>739</v>
      </c>
      <c r="F121" s="1372"/>
      <c r="G121" s="1371" t="s">
        <v>742</v>
      </c>
      <c r="H121" s="1371"/>
      <c r="I121" s="1371" t="s">
        <v>433</v>
      </c>
      <c r="J121" s="1372"/>
      <c r="K121" s="1372"/>
      <c r="L121" s="1371"/>
      <c r="M121" s="1372"/>
      <c r="N121" s="1372"/>
      <c r="O121" s="1371"/>
      <c r="P121" s="1372"/>
      <c r="Q121" s="1371"/>
      <c r="R121" s="1372"/>
      <c r="S121" s="1373" t="s">
        <v>651</v>
      </c>
      <c r="T121" s="1372"/>
      <c r="U121" s="1372"/>
      <c r="V121" s="1372"/>
      <c r="W121" s="1372"/>
      <c r="X121" s="1372"/>
      <c r="Y121" s="1372"/>
      <c r="Z121" s="1372"/>
      <c r="AA121" s="1371" t="s">
        <v>732</v>
      </c>
      <c r="AB121" s="1372"/>
      <c r="AC121" s="1372"/>
      <c r="AD121" s="1372"/>
      <c r="AE121" s="1372"/>
      <c r="AF121" s="1371" t="s">
        <v>733</v>
      </c>
      <c r="AG121" s="1372"/>
      <c r="AH121" s="1372"/>
      <c r="AI121" s="770" t="s">
        <v>417</v>
      </c>
      <c r="AJ121" s="1374" t="s">
        <v>734</v>
      </c>
      <c r="AK121" s="1372"/>
      <c r="AL121" s="1372"/>
      <c r="AM121" s="1372"/>
      <c r="AN121" s="1372"/>
      <c r="AO121" s="1372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1002"/>
      <c r="B122" s="1375" t="s">
        <v>361</v>
      </c>
      <c r="C122" s="1372"/>
      <c r="D122" s="1003" t="s">
        <v>741</v>
      </c>
      <c r="E122" s="1375" t="s">
        <v>739</v>
      </c>
      <c r="F122" s="1372"/>
      <c r="G122" s="1375" t="s">
        <v>742</v>
      </c>
      <c r="H122" s="1375"/>
      <c r="I122" s="1375" t="s">
        <v>433</v>
      </c>
      <c r="J122" s="1372"/>
      <c r="K122" s="1372"/>
      <c r="L122" s="1375" t="s">
        <v>738</v>
      </c>
      <c r="M122" s="1372"/>
      <c r="N122" s="1372"/>
      <c r="O122" s="1375"/>
      <c r="P122" s="1372"/>
      <c r="Q122" s="1375"/>
      <c r="R122" s="1372"/>
      <c r="S122" s="1377" t="s">
        <v>436</v>
      </c>
      <c r="T122" s="1372"/>
      <c r="U122" s="1372"/>
      <c r="V122" s="1372"/>
      <c r="W122" s="1372"/>
      <c r="X122" s="1372"/>
      <c r="Y122" s="1372"/>
      <c r="Z122" s="1372"/>
      <c r="AA122" s="1375" t="s">
        <v>732</v>
      </c>
      <c r="AB122" s="1372"/>
      <c r="AC122" s="1372"/>
      <c r="AD122" s="1372"/>
      <c r="AE122" s="1372"/>
      <c r="AF122" s="1375" t="s">
        <v>733</v>
      </c>
      <c r="AG122" s="1372"/>
      <c r="AH122" s="1372"/>
      <c r="AI122" s="776" t="s">
        <v>417</v>
      </c>
      <c r="AJ122" s="1376" t="s">
        <v>734</v>
      </c>
      <c r="AK122" s="1372"/>
      <c r="AL122" s="1372"/>
      <c r="AM122" s="1372"/>
      <c r="AN122" s="1372"/>
      <c r="AO122" s="1372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1002"/>
      <c r="B123" s="1375" t="s">
        <v>361</v>
      </c>
      <c r="C123" s="1372"/>
      <c r="D123" s="1003" t="s">
        <v>741</v>
      </c>
      <c r="E123" s="1375" t="s">
        <v>739</v>
      </c>
      <c r="F123" s="1372"/>
      <c r="G123" s="1375" t="s">
        <v>742</v>
      </c>
      <c r="H123" s="1375"/>
      <c r="I123" s="1375" t="s">
        <v>433</v>
      </c>
      <c r="J123" s="1372"/>
      <c r="K123" s="1372"/>
      <c r="L123" s="1375" t="s">
        <v>741</v>
      </c>
      <c r="M123" s="1372"/>
      <c r="N123" s="1372"/>
      <c r="O123" s="1375"/>
      <c r="P123" s="1372"/>
      <c r="Q123" s="1375"/>
      <c r="R123" s="1372"/>
      <c r="S123" s="1377" t="s">
        <v>437</v>
      </c>
      <c r="T123" s="1372"/>
      <c r="U123" s="1372"/>
      <c r="V123" s="1372"/>
      <c r="W123" s="1372"/>
      <c r="X123" s="1372"/>
      <c r="Y123" s="1372"/>
      <c r="Z123" s="1372"/>
      <c r="AA123" s="1375" t="s">
        <v>732</v>
      </c>
      <c r="AB123" s="1372"/>
      <c r="AC123" s="1372"/>
      <c r="AD123" s="1372"/>
      <c r="AE123" s="1372"/>
      <c r="AF123" s="1375" t="s">
        <v>733</v>
      </c>
      <c r="AG123" s="1372"/>
      <c r="AH123" s="1372"/>
      <c r="AI123" s="776" t="s">
        <v>417</v>
      </c>
      <c r="AJ123" s="1376" t="s">
        <v>734</v>
      </c>
      <c r="AK123" s="1372"/>
      <c r="AL123" s="1372"/>
      <c r="AM123" s="1372"/>
      <c r="AN123" s="1372"/>
      <c r="AO123" s="1372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1002"/>
      <c r="B124" s="1371" t="s">
        <v>361</v>
      </c>
      <c r="C124" s="1372"/>
      <c r="D124" s="1001" t="s">
        <v>741</v>
      </c>
      <c r="E124" s="1371" t="s">
        <v>739</v>
      </c>
      <c r="F124" s="1372"/>
      <c r="G124" s="1371" t="s">
        <v>742</v>
      </c>
      <c r="H124" s="1371"/>
      <c r="I124" s="1371" t="s">
        <v>763</v>
      </c>
      <c r="J124" s="1372"/>
      <c r="K124" s="1372"/>
      <c r="L124" s="1371"/>
      <c r="M124" s="1372"/>
      <c r="N124" s="1372"/>
      <c r="O124" s="1371"/>
      <c r="P124" s="1372"/>
      <c r="Q124" s="1371"/>
      <c r="R124" s="1372"/>
      <c r="S124" s="1373" t="s">
        <v>768</v>
      </c>
      <c r="T124" s="1372"/>
      <c r="U124" s="1372"/>
      <c r="V124" s="1372"/>
      <c r="W124" s="1372"/>
      <c r="X124" s="1372"/>
      <c r="Y124" s="1372"/>
      <c r="Z124" s="1372"/>
      <c r="AA124" s="1371" t="s">
        <v>732</v>
      </c>
      <c r="AB124" s="1372"/>
      <c r="AC124" s="1372"/>
      <c r="AD124" s="1372"/>
      <c r="AE124" s="1372"/>
      <c r="AF124" s="1371" t="s">
        <v>733</v>
      </c>
      <c r="AG124" s="1372"/>
      <c r="AH124" s="1372"/>
      <c r="AI124" s="770" t="s">
        <v>417</v>
      </c>
      <c r="AJ124" s="1374" t="s">
        <v>734</v>
      </c>
      <c r="AK124" s="1372"/>
      <c r="AL124" s="1372"/>
      <c r="AM124" s="1372"/>
      <c r="AN124" s="1372"/>
      <c r="AO124" s="1372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1002"/>
      <c r="B125" s="1375" t="s">
        <v>361</v>
      </c>
      <c r="C125" s="1372"/>
      <c r="D125" s="1003" t="s">
        <v>741</v>
      </c>
      <c r="E125" s="1375" t="s">
        <v>739</v>
      </c>
      <c r="F125" s="1372"/>
      <c r="G125" s="1375" t="s">
        <v>742</v>
      </c>
      <c r="H125" s="1375"/>
      <c r="I125" s="1375" t="s">
        <v>763</v>
      </c>
      <c r="J125" s="1372"/>
      <c r="K125" s="1372"/>
      <c r="L125" s="1375" t="s">
        <v>738</v>
      </c>
      <c r="M125" s="1372"/>
      <c r="N125" s="1372"/>
      <c r="O125" s="1375"/>
      <c r="P125" s="1372"/>
      <c r="Q125" s="1375"/>
      <c r="R125" s="1372"/>
      <c r="S125" s="1377" t="s">
        <v>438</v>
      </c>
      <c r="T125" s="1372"/>
      <c r="U125" s="1372"/>
      <c r="V125" s="1372"/>
      <c r="W125" s="1372"/>
      <c r="X125" s="1372"/>
      <c r="Y125" s="1372"/>
      <c r="Z125" s="1372"/>
      <c r="AA125" s="1375" t="s">
        <v>732</v>
      </c>
      <c r="AB125" s="1372"/>
      <c r="AC125" s="1372"/>
      <c r="AD125" s="1372"/>
      <c r="AE125" s="1372"/>
      <c r="AF125" s="1375" t="s">
        <v>733</v>
      </c>
      <c r="AG125" s="1372"/>
      <c r="AH125" s="1372"/>
      <c r="AI125" s="776" t="s">
        <v>417</v>
      </c>
      <c r="AJ125" s="1376" t="s">
        <v>734</v>
      </c>
      <c r="AK125" s="1372"/>
      <c r="AL125" s="1372"/>
      <c r="AM125" s="1372"/>
      <c r="AN125" s="1372"/>
      <c r="AO125" s="1372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1002"/>
      <c r="B126" s="1375" t="s">
        <v>361</v>
      </c>
      <c r="C126" s="1372"/>
      <c r="D126" s="1003" t="s">
        <v>741</v>
      </c>
      <c r="E126" s="1375" t="s">
        <v>739</v>
      </c>
      <c r="F126" s="1372"/>
      <c r="G126" s="1375" t="s">
        <v>742</v>
      </c>
      <c r="H126" s="1375"/>
      <c r="I126" s="1375" t="s">
        <v>763</v>
      </c>
      <c r="J126" s="1372"/>
      <c r="K126" s="1372"/>
      <c r="L126" s="1375" t="s">
        <v>742</v>
      </c>
      <c r="M126" s="1372"/>
      <c r="N126" s="1372"/>
      <c r="O126" s="1375"/>
      <c r="P126" s="1372"/>
      <c r="Q126" s="1375"/>
      <c r="R126" s="1372"/>
      <c r="S126" s="1377" t="s">
        <v>439</v>
      </c>
      <c r="T126" s="1372"/>
      <c r="U126" s="1372"/>
      <c r="V126" s="1372"/>
      <c r="W126" s="1372"/>
      <c r="X126" s="1372"/>
      <c r="Y126" s="1372"/>
      <c r="Z126" s="1372"/>
      <c r="AA126" s="1375" t="s">
        <v>732</v>
      </c>
      <c r="AB126" s="1372"/>
      <c r="AC126" s="1372"/>
      <c r="AD126" s="1372"/>
      <c r="AE126" s="1372"/>
      <c r="AF126" s="1375" t="s">
        <v>733</v>
      </c>
      <c r="AG126" s="1372"/>
      <c r="AH126" s="1372"/>
      <c r="AI126" s="776" t="s">
        <v>417</v>
      </c>
      <c r="AJ126" s="1376" t="s">
        <v>734</v>
      </c>
      <c r="AK126" s="1372"/>
      <c r="AL126" s="1372"/>
      <c r="AM126" s="1372"/>
      <c r="AN126" s="1372"/>
      <c r="AO126" s="1372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1002"/>
      <c r="B127" s="1375" t="s">
        <v>361</v>
      </c>
      <c r="C127" s="1372"/>
      <c r="D127" s="1003" t="s">
        <v>741</v>
      </c>
      <c r="E127" s="1375" t="s">
        <v>739</v>
      </c>
      <c r="F127" s="1372"/>
      <c r="G127" s="1375" t="s">
        <v>742</v>
      </c>
      <c r="H127" s="1375"/>
      <c r="I127" s="1375" t="s">
        <v>763</v>
      </c>
      <c r="J127" s="1372"/>
      <c r="K127" s="1372"/>
      <c r="L127" s="1375" t="s">
        <v>743</v>
      </c>
      <c r="M127" s="1372"/>
      <c r="N127" s="1372"/>
      <c r="O127" s="1375"/>
      <c r="P127" s="1372"/>
      <c r="Q127" s="1375"/>
      <c r="R127" s="1372"/>
      <c r="S127" s="1377" t="s">
        <v>440</v>
      </c>
      <c r="T127" s="1372"/>
      <c r="U127" s="1372"/>
      <c r="V127" s="1372"/>
      <c r="W127" s="1372"/>
      <c r="X127" s="1372"/>
      <c r="Y127" s="1372"/>
      <c r="Z127" s="1372"/>
      <c r="AA127" s="1375" t="s">
        <v>732</v>
      </c>
      <c r="AB127" s="1372"/>
      <c r="AC127" s="1372"/>
      <c r="AD127" s="1372"/>
      <c r="AE127" s="1372"/>
      <c r="AF127" s="1375" t="s">
        <v>733</v>
      </c>
      <c r="AG127" s="1372"/>
      <c r="AH127" s="1372"/>
      <c r="AI127" s="776" t="s">
        <v>417</v>
      </c>
      <c r="AJ127" s="1376" t="s">
        <v>734</v>
      </c>
      <c r="AK127" s="1372"/>
      <c r="AL127" s="1372"/>
      <c r="AM127" s="1372"/>
      <c r="AN127" s="1372"/>
      <c r="AO127" s="1372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1002"/>
      <c r="B128" s="1375" t="s">
        <v>361</v>
      </c>
      <c r="C128" s="1372"/>
      <c r="D128" s="1003" t="s">
        <v>741</v>
      </c>
      <c r="E128" s="1375" t="s">
        <v>739</v>
      </c>
      <c r="F128" s="1372"/>
      <c r="G128" s="1375" t="s">
        <v>742</v>
      </c>
      <c r="H128" s="1375"/>
      <c r="I128" s="1375" t="s">
        <v>763</v>
      </c>
      <c r="J128" s="1372"/>
      <c r="K128" s="1372"/>
      <c r="L128" s="1375" t="s">
        <v>755</v>
      </c>
      <c r="M128" s="1372"/>
      <c r="N128" s="1372"/>
      <c r="O128" s="1375"/>
      <c r="P128" s="1372"/>
      <c r="Q128" s="1375"/>
      <c r="R128" s="1372"/>
      <c r="S128" s="1377" t="s">
        <v>441</v>
      </c>
      <c r="T128" s="1372"/>
      <c r="U128" s="1372"/>
      <c r="V128" s="1372"/>
      <c r="W128" s="1372"/>
      <c r="X128" s="1372"/>
      <c r="Y128" s="1372"/>
      <c r="Z128" s="1372"/>
      <c r="AA128" s="1375" t="s">
        <v>732</v>
      </c>
      <c r="AB128" s="1372"/>
      <c r="AC128" s="1372"/>
      <c r="AD128" s="1372"/>
      <c r="AE128" s="1372"/>
      <c r="AF128" s="1375" t="s">
        <v>733</v>
      </c>
      <c r="AG128" s="1372"/>
      <c r="AH128" s="1372"/>
      <c r="AI128" s="776" t="s">
        <v>417</v>
      </c>
      <c r="AJ128" s="1376" t="s">
        <v>734</v>
      </c>
      <c r="AK128" s="1372"/>
      <c r="AL128" s="1372"/>
      <c r="AM128" s="1372"/>
      <c r="AN128" s="1372"/>
      <c r="AO128" s="1372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1002"/>
      <c r="B129" s="1371" t="s">
        <v>361</v>
      </c>
      <c r="C129" s="1372"/>
      <c r="D129" s="1001" t="s">
        <v>741</v>
      </c>
      <c r="E129" s="1371" t="s">
        <v>739</v>
      </c>
      <c r="F129" s="1372"/>
      <c r="G129" s="1371" t="s">
        <v>742</v>
      </c>
      <c r="H129" s="1371"/>
      <c r="I129" s="1371" t="s">
        <v>769</v>
      </c>
      <c r="J129" s="1372"/>
      <c r="K129" s="1372"/>
      <c r="L129" s="1371"/>
      <c r="M129" s="1372"/>
      <c r="N129" s="1372"/>
      <c r="O129" s="1371"/>
      <c r="P129" s="1372"/>
      <c r="Q129" s="1371"/>
      <c r="R129" s="1372"/>
      <c r="S129" s="1373" t="s">
        <v>770</v>
      </c>
      <c r="T129" s="1372"/>
      <c r="U129" s="1372"/>
      <c r="V129" s="1372"/>
      <c r="W129" s="1372"/>
      <c r="X129" s="1372"/>
      <c r="Y129" s="1372"/>
      <c r="Z129" s="1372"/>
      <c r="AA129" s="1371" t="s">
        <v>732</v>
      </c>
      <c r="AB129" s="1372"/>
      <c r="AC129" s="1372"/>
      <c r="AD129" s="1372"/>
      <c r="AE129" s="1372"/>
      <c r="AF129" s="1371" t="s">
        <v>733</v>
      </c>
      <c r="AG129" s="1372"/>
      <c r="AH129" s="1372"/>
      <c r="AI129" s="770" t="s">
        <v>417</v>
      </c>
      <c r="AJ129" s="1374" t="s">
        <v>734</v>
      </c>
      <c r="AK129" s="1372"/>
      <c r="AL129" s="1372"/>
      <c r="AM129" s="1372"/>
      <c r="AN129" s="1372"/>
      <c r="AO129" s="1372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1002"/>
      <c r="B130" s="1375" t="s">
        <v>361</v>
      </c>
      <c r="C130" s="1372"/>
      <c r="D130" s="1003" t="s">
        <v>741</v>
      </c>
      <c r="E130" s="1375" t="s">
        <v>739</v>
      </c>
      <c r="F130" s="1372"/>
      <c r="G130" s="1375" t="s">
        <v>742</v>
      </c>
      <c r="H130" s="1375"/>
      <c r="I130" s="1375" t="s">
        <v>769</v>
      </c>
      <c r="J130" s="1372"/>
      <c r="K130" s="1372"/>
      <c r="L130" s="1375" t="s">
        <v>745</v>
      </c>
      <c r="M130" s="1372"/>
      <c r="N130" s="1372"/>
      <c r="O130" s="1375"/>
      <c r="P130" s="1372"/>
      <c r="Q130" s="1375"/>
      <c r="R130" s="1372"/>
      <c r="S130" s="1377" t="s">
        <v>576</v>
      </c>
      <c r="T130" s="1372"/>
      <c r="U130" s="1372"/>
      <c r="V130" s="1372"/>
      <c r="W130" s="1372"/>
      <c r="X130" s="1372"/>
      <c r="Y130" s="1372"/>
      <c r="Z130" s="1372"/>
      <c r="AA130" s="1375" t="s">
        <v>732</v>
      </c>
      <c r="AB130" s="1372"/>
      <c r="AC130" s="1372"/>
      <c r="AD130" s="1372"/>
      <c r="AE130" s="1372"/>
      <c r="AF130" s="1375" t="s">
        <v>733</v>
      </c>
      <c r="AG130" s="1372"/>
      <c r="AH130" s="1372"/>
      <c r="AI130" s="776" t="s">
        <v>417</v>
      </c>
      <c r="AJ130" s="1376" t="s">
        <v>734</v>
      </c>
      <c r="AK130" s="1372"/>
      <c r="AL130" s="1372"/>
      <c r="AM130" s="1372"/>
      <c r="AN130" s="1372"/>
      <c r="AO130" s="1372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1002"/>
      <c r="B131" s="1371" t="s">
        <v>361</v>
      </c>
      <c r="C131" s="1372"/>
      <c r="D131" s="1001" t="s">
        <v>741</v>
      </c>
      <c r="E131" s="1371" t="s">
        <v>739</v>
      </c>
      <c r="F131" s="1372"/>
      <c r="G131" s="1371" t="s">
        <v>742</v>
      </c>
      <c r="H131" s="1371"/>
      <c r="I131" s="1371" t="s">
        <v>771</v>
      </c>
      <c r="J131" s="1372"/>
      <c r="K131" s="1372"/>
      <c r="L131" s="1371"/>
      <c r="M131" s="1372"/>
      <c r="N131" s="1372"/>
      <c r="O131" s="1371"/>
      <c r="P131" s="1372"/>
      <c r="Q131" s="1371"/>
      <c r="R131" s="1372"/>
      <c r="S131" s="1373" t="s">
        <v>442</v>
      </c>
      <c r="T131" s="1372"/>
      <c r="U131" s="1372"/>
      <c r="V131" s="1372"/>
      <c r="W131" s="1372"/>
      <c r="X131" s="1372"/>
      <c r="Y131" s="1372"/>
      <c r="Z131" s="1372"/>
      <c r="AA131" s="1371" t="s">
        <v>732</v>
      </c>
      <c r="AB131" s="1372"/>
      <c r="AC131" s="1372"/>
      <c r="AD131" s="1372"/>
      <c r="AE131" s="1372"/>
      <c r="AF131" s="1371" t="s">
        <v>733</v>
      </c>
      <c r="AG131" s="1372"/>
      <c r="AH131" s="1372"/>
      <c r="AI131" s="770" t="s">
        <v>417</v>
      </c>
      <c r="AJ131" s="1374" t="s">
        <v>734</v>
      </c>
      <c r="AK131" s="1372"/>
      <c r="AL131" s="1372"/>
      <c r="AM131" s="1372"/>
      <c r="AN131" s="1372"/>
      <c r="AO131" s="1372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1002"/>
      <c r="B132" s="1375" t="s">
        <v>361</v>
      </c>
      <c r="C132" s="1372"/>
      <c r="D132" s="1003" t="s">
        <v>741</v>
      </c>
      <c r="E132" s="1375" t="s">
        <v>739</v>
      </c>
      <c r="F132" s="1372"/>
      <c r="G132" s="1375" t="s">
        <v>742</v>
      </c>
      <c r="H132" s="1375"/>
      <c r="I132" s="1375" t="s">
        <v>771</v>
      </c>
      <c r="J132" s="1372"/>
      <c r="K132" s="1372"/>
      <c r="L132" s="1375" t="s">
        <v>741</v>
      </c>
      <c r="M132" s="1372"/>
      <c r="N132" s="1372"/>
      <c r="O132" s="1375"/>
      <c r="P132" s="1372"/>
      <c r="Q132" s="1375"/>
      <c r="R132" s="1372"/>
      <c r="S132" s="1377" t="s">
        <v>443</v>
      </c>
      <c r="T132" s="1372"/>
      <c r="U132" s="1372"/>
      <c r="V132" s="1372"/>
      <c r="W132" s="1372"/>
      <c r="X132" s="1372"/>
      <c r="Y132" s="1372"/>
      <c r="Z132" s="1372"/>
      <c r="AA132" s="1375" t="s">
        <v>732</v>
      </c>
      <c r="AB132" s="1372"/>
      <c r="AC132" s="1372"/>
      <c r="AD132" s="1372"/>
      <c r="AE132" s="1372"/>
      <c r="AF132" s="1375" t="s">
        <v>733</v>
      </c>
      <c r="AG132" s="1372"/>
      <c r="AH132" s="1372"/>
      <c r="AI132" s="776" t="s">
        <v>417</v>
      </c>
      <c r="AJ132" s="1376" t="s">
        <v>734</v>
      </c>
      <c r="AK132" s="1372"/>
      <c r="AL132" s="1372"/>
      <c r="AM132" s="1372"/>
      <c r="AN132" s="1372"/>
      <c r="AO132" s="1372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1002"/>
      <c r="B133" s="1375" t="s">
        <v>361</v>
      </c>
      <c r="C133" s="1372"/>
      <c r="D133" s="1003" t="s">
        <v>741</v>
      </c>
      <c r="E133" s="1375" t="s">
        <v>739</v>
      </c>
      <c r="F133" s="1372"/>
      <c r="G133" s="1375" t="s">
        <v>742</v>
      </c>
      <c r="H133" s="1375"/>
      <c r="I133" s="1375" t="s">
        <v>771</v>
      </c>
      <c r="J133" s="1372"/>
      <c r="K133" s="1372"/>
      <c r="L133" s="1375" t="s">
        <v>743</v>
      </c>
      <c r="M133" s="1372"/>
      <c r="N133" s="1372"/>
      <c r="O133" s="1375"/>
      <c r="P133" s="1372"/>
      <c r="Q133" s="1375"/>
      <c r="R133" s="1372"/>
      <c r="S133" s="1377" t="s">
        <v>444</v>
      </c>
      <c r="T133" s="1372"/>
      <c r="U133" s="1372"/>
      <c r="V133" s="1372"/>
      <c r="W133" s="1372"/>
      <c r="X133" s="1372"/>
      <c r="Y133" s="1372"/>
      <c r="Z133" s="1372"/>
      <c r="AA133" s="1375" t="s">
        <v>732</v>
      </c>
      <c r="AB133" s="1372"/>
      <c r="AC133" s="1372"/>
      <c r="AD133" s="1372"/>
      <c r="AE133" s="1372"/>
      <c r="AF133" s="1375" t="s">
        <v>733</v>
      </c>
      <c r="AG133" s="1372"/>
      <c r="AH133" s="1372"/>
      <c r="AI133" s="776" t="s">
        <v>417</v>
      </c>
      <c r="AJ133" s="1376" t="s">
        <v>734</v>
      </c>
      <c r="AK133" s="1372"/>
      <c r="AL133" s="1372"/>
      <c r="AM133" s="1372"/>
      <c r="AN133" s="1372"/>
      <c r="AO133" s="1372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1002"/>
      <c r="B134" s="1375" t="s">
        <v>361</v>
      </c>
      <c r="C134" s="1372"/>
      <c r="D134" s="1003" t="s">
        <v>741</v>
      </c>
      <c r="E134" s="1375" t="s">
        <v>739</v>
      </c>
      <c r="F134" s="1372"/>
      <c r="G134" s="1375" t="s">
        <v>742</v>
      </c>
      <c r="H134" s="1375"/>
      <c r="I134" s="1375" t="s">
        <v>771</v>
      </c>
      <c r="J134" s="1372"/>
      <c r="K134" s="1372"/>
      <c r="L134" s="1375" t="s">
        <v>765</v>
      </c>
      <c r="M134" s="1372"/>
      <c r="N134" s="1372"/>
      <c r="O134" s="1375"/>
      <c r="P134" s="1372"/>
      <c r="Q134" s="1375"/>
      <c r="R134" s="1372"/>
      <c r="S134" s="1377" t="s">
        <v>442</v>
      </c>
      <c r="T134" s="1372"/>
      <c r="U134" s="1372"/>
      <c r="V134" s="1372"/>
      <c r="W134" s="1372"/>
      <c r="X134" s="1372"/>
      <c r="Y134" s="1372"/>
      <c r="Z134" s="1372"/>
      <c r="AA134" s="1375" t="s">
        <v>732</v>
      </c>
      <c r="AB134" s="1372"/>
      <c r="AC134" s="1372"/>
      <c r="AD134" s="1372"/>
      <c r="AE134" s="1372"/>
      <c r="AF134" s="1375" t="s">
        <v>733</v>
      </c>
      <c r="AG134" s="1372"/>
      <c r="AH134" s="1372"/>
      <c r="AI134" s="776" t="s">
        <v>417</v>
      </c>
      <c r="AJ134" s="1376" t="s">
        <v>734</v>
      </c>
      <c r="AK134" s="1372"/>
      <c r="AL134" s="1372"/>
      <c r="AM134" s="1372"/>
      <c r="AN134" s="1372"/>
      <c r="AO134" s="1372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1002"/>
      <c r="B135" s="1375" t="s">
        <v>361</v>
      </c>
      <c r="C135" s="1372"/>
      <c r="D135" s="1003" t="s">
        <v>741</v>
      </c>
      <c r="E135" s="1375" t="s">
        <v>739</v>
      </c>
      <c r="F135" s="1372"/>
      <c r="G135" s="1375" t="s">
        <v>742</v>
      </c>
      <c r="H135" s="1375"/>
      <c r="I135" s="1375" t="s">
        <v>749</v>
      </c>
      <c r="J135" s="1372"/>
      <c r="K135" s="1372"/>
      <c r="L135" s="1375"/>
      <c r="M135" s="1372"/>
      <c r="N135" s="1372"/>
      <c r="O135" s="1375"/>
      <c r="P135" s="1372"/>
      <c r="Q135" s="1375"/>
      <c r="R135" s="1372"/>
      <c r="S135" s="1377" t="s">
        <v>750</v>
      </c>
      <c r="T135" s="1372"/>
      <c r="U135" s="1372"/>
      <c r="V135" s="1372"/>
      <c r="W135" s="1372"/>
      <c r="X135" s="1372"/>
      <c r="Y135" s="1372"/>
      <c r="Z135" s="1372"/>
      <c r="AA135" s="1375" t="s">
        <v>732</v>
      </c>
      <c r="AB135" s="1372"/>
      <c r="AC135" s="1372"/>
      <c r="AD135" s="1372"/>
      <c r="AE135" s="1372"/>
      <c r="AF135" s="1375" t="s">
        <v>733</v>
      </c>
      <c r="AG135" s="1372"/>
      <c r="AH135" s="1372"/>
      <c r="AI135" s="776" t="s">
        <v>417</v>
      </c>
      <c r="AJ135" s="1376" t="s">
        <v>734</v>
      </c>
      <c r="AK135" s="1372"/>
      <c r="AL135" s="1372"/>
      <c r="AM135" s="1372"/>
      <c r="AN135" s="1372"/>
      <c r="AO135" s="1372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8"/>
      <c r="B136" s="1388" t="s">
        <v>361</v>
      </c>
      <c r="C136" s="1387"/>
      <c r="D136" s="1007" t="s">
        <v>748</v>
      </c>
      <c r="E136" s="1388"/>
      <c r="F136" s="1387"/>
      <c r="G136" s="1388"/>
      <c r="H136" s="1388"/>
      <c r="I136" s="1388"/>
      <c r="J136" s="1387"/>
      <c r="K136" s="1387"/>
      <c r="L136" s="1388"/>
      <c r="M136" s="1387"/>
      <c r="N136" s="1387"/>
      <c r="O136" s="1388"/>
      <c r="P136" s="1387"/>
      <c r="Q136" s="1388"/>
      <c r="R136" s="1387"/>
      <c r="S136" s="1389" t="s">
        <v>60</v>
      </c>
      <c r="T136" s="1387"/>
      <c r="U136" s="1387"/>
      <c r="V136" s="1387"/>
      <c r="W136" s="1387"/>
      <c r="X136" s="1387"/>
      <c r="Y136" s="1387"/>
      <c r="Z136" s="1387"/>
      <c r="AA136" s="1388" t="s">
        <v>732</v>
      </c>
      <c r="AB136" s="1387"/>
      <c r="AC136" s="1387"/>
      <c r="AD136" s="1387"/>
      <c r="AE136" s="1387"/>
      <c r="AF136" s="1388" t="s">
        <v>733</v>
      </c>
      <c r="AG136" s="1387"/>
      <c r="AH136" s="1387"/>
      <c r="AI136" s="778" t="s">
        <v>417</v>
      </c>
      <c r="AJ136" s="1386" t="s">
        <v>734</v>
      </c>
      <c r="AK136" s="1387"/>
      <c r="AL136" s="1387"/>
      <c r="AM136" s="1387"/>
      <c r="AN136" s="1387"/>
      <c r="AO136" s="1387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8"/>
      <c r="B137" s="1388" t="s">
        <v>361</v>
      </c>
      <c r="C137" s="1387"/>
      <c r="D137" s="1007" t="s">
        <v>748</v>
      </c>
      <c r="E137" s="1388"/>
      <c r="F137" s="1387"/>
      <c r="G137" s="1388"/>
      <c r="H137" s="1388"/>
      <c r="I137" s="1388"/>
      <c r="J137" s="1387"/>
      <c r="K137" s="1387"/>
      <c r="L137" s="1388"/>
      <c r="M137" s="1387"/>
      <c r="N137" s="1387"/>
      <c r="O137" s="1388"/>
      <c r="P137" s="1387"/>
      <c r="Q137" s="1388"/>
      <c r="R137" s="1387"/>
      <c r="S137" s="1389" t="s">
        <v>60</v>
      </c>
      <c r="T137" s="1387"/>
      <c r="U137" s="1387"/>
      <c r="V137" s="1387"/>
      <c r="W137" s="1387"/>
      <c r="X137" s="1387"/>
      <c r="Y137" s="1387"/>
      <c r="Z137" s="1387"/>
      <c r="AA137" s="1388" t="s">
        <v>732</v>
      </c>
      <c r="AB137" s="1387"/>
      <c r="AC137" s="1387"/>
      <c r="AD137" s="1387"/>
      <c r="AE137" s="1387"/>
      <c r="AF137" s="1388" t="s">
        <v>735</v>
      </c>
      <c r="AG137" s="1387"/>
      <c r="AH137" s="1387"/>
      <c r="AI137" s="778" t="s">
        <v>417</v>
      </c>
      <c r="AJ137" s="1386" t="s">
        <v>734</v>
      </c>
      <c r="AK137" s="1387"/>
      <c r="AL137" s="1387"/>
      <c r="AM137" s="1387"/>
      <c r="AN137" s="1387"/>
      <c r="AO137" s="1387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8"/>
      <c r="B138" s="1388" t="s">
        <v>361</v>
      </c>
      <c r="C138" s="1387"/>
      <c r="D138" s="1007" t="s">
        <v>748</v>
      </c>
      <c r="E138" s="1388"/>
      <c r="F138" s="1387"/>
      <c r="G138" s="1388"/>
      <c r="H138" s="1388"/>
      <c r="I138" s="1388"/>
      <c r="J138" s="1387"/>
      <c r="K138" s="1387"/>
      <c r="L138" s="1388"/>
      <c r="M138" s="1387"/>
      <c r="N138" s="1387"/>
      <c r="O138" s="1388"/>
      <c r="P138" s="1387"/>
      <c r="Q138" s="1388"/>
      <c r="R138" s="1387"/>
      <c r="S138" s="1389" t="s">
        <v>60</v>
      </c>
      <c r="T138" s="1387"/>
      <c r="U138" s="1387"/>
      <c r="V138" s="1387"/>
      <c r="W138" s="1387"/>
      <c r="X138" s="1387"/>
      <c r="Y138" s="1387"/>
      <c r="Z138" s="1387"/>
      <c r="AA138" s="1388" t="s">
        <v>732</v>
      </c>
      <c r="AB138" s="1387"/>
      <c r="AC138" s="1387"/>
      <c r="AD138" s="1387"/>
      <c r="AE138" s="1387"/>
      <c r="AF138" s="1388" t="s">
        <v>735</v>
      </c>
      <c r="AG138" s="1387"/>
      <c r="AH138" s="1387"/>
      <c r="AI138" s="778" t="s">
        <v>433</v>
      </c>
      <c r="AJ138" s="1386" t="s">
        <v>736</v>
      </c>
      <c r="AK138" s="1387"/>
      <c r="AL138" s="1387"/>
      <c r="AM138" s="1387"/>
      <c r="AN138" s="1387"/>
      <c r="AO138" s="1387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8"/>
      <c r="B139" s="1388" t="s">
        <v>361</v>
      </c>
      <c r="C139" s="1387"/>
      <c r="D139" s="1007" t="s">
        <v>748</v>
      </c>
      <c r="E139" s="1388"/>
      <c r="F139" s="1387"/>
      <c r="G139" s="1388"/>
      <c r="H139" s="1388"/>
      <c r="I139" s="1388"/>
      <c r="J139" s="1387"/>
      <c r="K139" s="1387"/>
      <c r="L139" s="1388"/>
      <c r="M139" s="1387"/>
      <c r="N139" s="1387"/>
      <c r="O139" s="1388"/>
      <c r="P139" s="1387"/>
      <c r="Q139" s="1388"/>
      <c r="R139" s="1387"/>
      <c r="S139" s="1389" t="s">
        <v>60</v>
      </c>
      <c r="T139" s="1387"/>
      <c r="U139" s="1387"/>
      <c r="V139" s="1387"/>
      <c r="W139" s="1387"/>
      <c r="X139" s="1387"/>
      <c r="Y139" s="1387"/>
      <c r="Z139" s="1387"/>
      <c r="AA139" s="1388" t="s">
        <v>732</v>
      </c>
      <c r="AB139" s="1387"/>
      <c r="AC139" s="1387"/>
      <c r="AD139" s="1387"/>
      <c r="AE139" s="1387"/>
      <c r="AF139" s="1388" t="s">
        <v>735</v>
      </c>
      <c r="AG139" s="1387"/>
      <c r="AH139" s="1387"/>
      <c r="AI139" s="778" t="s">
        <v>370</v>
      </c>
      <c r="AJ139" s="1386" t="s">
        <v>737</v>
      </c>
      <c r="AK139" s="1387"/>
      <c r="AL139" s="1387"/>
      <c r="AM139" s="1387"/>
      <c r="AN139" s="1387"/>
      <c r="AO139" s="1387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1002"/>
      <c r="B140" s="1371" t="s">
        <v>361</v>
      </c>
      <c r="C140" s="1372"/>
      <c r="D140" s="1001" t="s">
        <v>748</v>
      </c>
      <c r="E140" s="1371" t="s">
        <v>741</v>
      </c>
      <c r="F140" s="1372"/>
      <c r="G140" s="1371"/>
      <c r="H140" s="1371"/>
      <c r="I140" s="1371"/>
      <c r="J140" s="1372"/>
      <c r="K140" s="1372"/>
      <c r="L140" s="1371"/>
      <c r="M140" s="1372"/>
      <c r="N140" s="1372"/>
      <c r="O140" s="1371"/>
      <c r="P140" s="1372"/>
      <c r="Q140" s="1371"/>
      <c r="R140" s="1372"/>
      <c r="S140" s="1373" t="s">
        <v>772</v>
      </c>
      <c r="T140" s="1372"/>
      <c r="U140" s="1372"/>
      <c r="V140" s="1372"/>
      <c r="W140" s="1372"/>
      <c r="X140" s="1372"/>
      <c r="Y140" s="1372"/>
      <c r="Z140" s="1372"/>
      <c r="AA140" s="1371" t="s">
        <v>732</v>
      </c>
      <c r="AB140" s="1372"/>
      <c r="AC140" s="1372"/>
      <c r="AD140" s="1372"/>
      <c r="AE140" s="1372"/>
      <c r="AF140" s="1371" t="s">
        <v>733</v>
      </c>
      <c r="AG140" s="1372"/>
      <c r="AH140" s="1372"/>
      <c r="AI140" s="770" t="s">
        <v>417</v>
      </c>
      <c r="AJ140" s="1374" t="s">
        <v>734</v>
      </c>
      <c r="AK140" s="1372"/>
      <c r="AL140" s="1372"/>
      <c r="AM140" s="1372"/>
      <c r="AN140" s="1372"/>
      <c r="AO140" s="1372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1002"/>
      <c r="B141" s="1371" t="s">
        <v>361</v>
      </c>
      <c r="C141" s="1372"/>
      <c r="D141" s="1001" t="s">
        <v>748</v>
      </c>
      <c r="E141" s="1371" t="s">
        <v>741</v>
      </c>
      <c r="F141" s="1372"/>
      <c r="G141" s="1371"/>
      <c r="H141" s="1371"/>
      <c r="I141" s="1371"/>
      <c r="J141" s="1372"/>
      <c r="K141" s="1372"/>
      <c r="L141" s="1371"/>
      <c r="M141" s="1372"/>
      <c r="N141" s="1372"/>
      <c r="O141" s="1371"/>
      <c r="P141" s="1372"/>
      <c r="Q141" s="1371"/>
      <c r="R141" s="1372"/>
      <c r="S141" s="1373" t="s">
        <v>772</v>
      </c>
      <c r="T141" s="1372"/>
      <c r="U141" s="1372"/>
      <c r="V141" s="1372"/>
      <c r="W141" s="1372"/>
      <c r="X141" s="1372"/>
      <c r="Y141" s="1372"/>
      <c r="Z141" s="1372"/>
      <c r="AA141" s="1371" t="s">
        <v>732</v>
      </c>
      <c r="AB141" s="1372"/>
      <c r="AC141" s="1372"/>
      <c r="AD141" s="1372"/>
      <c r="AE141" s="1372"/>
      <c r="AF141" s="1371" t="s">
        <v>735</v>
      </c>
      <c r="AG141" s="1372"/>
      <c r="AH141" s="1372"/>
      <c r="AI141" s="770" t="s">
        <v>417</v>
      </c>
      <c r="AJ141" s="1374" t="s">
        <v>734</v>
      </c>
      <c r="AK141" s="1372"/>
      <c r="AL141" s="1372"/>
      <c r="AM141" s="1372"/>
      <c r="AN141" s="1372"/>
      <c r="AO141" s="1372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1002"/>
      <c r="B142" s="1371" t="s">
        <v>361</v>
      </c>
      <c r="C142" s="1372"/>
      <c r="D142" s="1001" t="s">
        <v>748</v>
      </c>
      <c r="E142" s="1371" t="s">
        <v>741</v>
      </c>
      <c r="F142" s="1372"/>
      <c r="G142" s="1371"/>
      <c r="H142" s="1371"/>
      <c r="I142" s="1371"/>
      <c r="J142" s="1372"/>
      <c r="K142" s="1372"/>
      <c r="L142" s="1371"/>
      <c r="M142" s="1372"/>
      <c r="N142" s="1372"/>
      <c r="O142" s="1371"/>
      <c r="P142" s="1372"/>
      <c r="Q142" s="1371"/>
      <c r="R142" s="1372"/>
      <c r="S142" s="1373" t="s">
        <v>772</v>
      </c>
      <c r="T142" s="1372"/>
      <c r="U142" s="1372"/>
      <c r="V142" s="1372"/>
      <c r="W142" s="1372"/>
      <c r="X142" s="1372"/>
      <c r="Y142" s="1372"/>
      <c r="Z142" s="1372"/>
      <c r="AA142" s="1371" t="s">
        <v>732</v>
      </c>
      <c r="AB142" s="1372"/>
      <c r="AC142" s="1372"/>
      <c r="AD142" s="1372"/>
      <c r="AE142" s="1372"/>
      <c r="AF142" s="1371" t="s">
        <v>735</v>
      </c>
      <c r="AG142" s="1372"/>
      <c r="AH142" s="1372"/>
      <c r="AI142" s="770" t="s">
        <v>433</v>
      </c>
      <c r="AJ142" s="1374" t="s">
        <v>736</v>
      </c>
      <c r="AK142" s="1372"/>
      <c r="AL142" s="1372"/>
      <c r="AM142" s="1372"/>
      <c r="AN142" s="1372"/>
      <c r="AO142" s="1372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1002"/>
      <c r="B143" s="1371" t="s">
        <v>361</v>
      </c>
      <c r="C143" s="1372"/>
      <c r="D143" s="1001" t="s">
        <v>748</v>
      </c>
      <c r="E143" s="1371" t="s">
        <v>741</v>
      </c>
      <c r="F143" s="1372"/>
      <c r="G143" s="1371" t="s">
        <v>738</v>
      </c>
      <c r="H143" s="1371"/>
      <c r="I143" s="1371"/>
      <c r="J143" s="1372"/>
      <c r="K143" s="1372"/>
      <c r="L143" s="1371"/>
      <c r="M143" s="1372"/>
      <c r="N143" s="1372"/>
      <c r="O143" s="1371"/>
      <c r="P143" s="1372"/>
      <c r="Q143" s="1371"/>
      <c r="R143" s="1372"/>
      <c r="S143" s="1373" t="s">
        <v>773</v>
      </c>
      <c r="T143" s="1372"/>
      <c r="U143" s="1372"/>
      <c r="V143" s="1372"/>
      <c r="W143" s="1372"/>
      <c r="X143" s="1372"/>
      <c r="Y143" s="1372"/>
      <c r="Z143" s="1372"/>
      <c r="AA143" s="1371" t="s">
        <v>732</v>
      </c>
      <c r="AB143" s="1372"/>
      <c r="AC143" s="1372"/>
      <c r="AD143" s="1372"/>
      <c r="AE143" s="1372"/>
      <c r="AF143" s="1371" t="s">
        <v>733</v>
      </c>
      <c r="AG143" s="1372"/>
      <c r="AH143" s="1372"/>
      <c r="AI143" s="770" t="s">
        <v>417</v>
      </c>
      <c r="AJ143" s="1374" t="s">
        <v>734</v>
      </c>
      <c r="AK143" s="1372"/>
      <c r="AL143" s="1372"/>
      <c r="AM143" s="1372"/>
      <c r="AN143" s="1372"/>
      <c r="AO143" s="1372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1002"/>
      <c r="B144" s="1371" t="s">
        <v>361</v>
      </c>
      <c r="C144" s="1372"/>
      <c r="D144" s="1001" t="s">
        <v>748</v>
      </c>
      <c r="E144" s="1371" t="s">
        <v>741</v>
      </c>
      <c r="F144" s="1372"/>
      <c r="G144" s="1371" t="s">
        <v>738</v>
      </c>
      <c r="H144" s="1371"/>
      <c r="I144" s="1371"/>
      <c r="J144" s="1372"/>
      <c r="K144" s="1372"/>
      <c r="L144" s="1371"/>
      <c r="M144" s="1372"/>
      <c r="N144" s="1372"/>
      <c r="O144" s="1371"/>
      <c r="P144" s="1372"/>
      <c r="Q144" s="1371"/>
      <c r="R144" s="1372"/>
      <c r="S144" s="1373" t="s">
        <v>773</v>
      </c>
      <c r="T144" s="1372"/>
      <c r="U144" s="1372"/>
      <c r="V144" s="1372"/>
      <c r="W144" s="1372"/>
      <c r="X144" s="1372"/>
      <c r="Y144" s="1372"/>
      <c r="Z144" s="1372"/>
      <c r="AA144" s="1371" t="s">
        <v>732</v>
      </c>
      <c r="AB144" s="1372"/>
      <c r="AC144" s="1372"/>
      <c r="AD144" s="1372"/>
      <c r="AE144" s="1372"/>
      <c r="AF144" s="1371" t="s">
        <v>735</v>
      </c>
      <c r="AG144" s="1372"/>
      <c r="AH144" s="1372"/>
      <c r="AI144" s="770" t="s">
        <v>417</v>
      </c>
      <c r="AJ144" s="1374" t="s">
        <v>734</v>
      </c>
      <c r="AK144" s="1372"/>
      <c r="AL144" s="1372"/>
      <c r="AM144" s="1372"/>
      <c r="AN144" s="1372"/>
      <c r="AO144" s="1372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1002"/>
      <c r="B145" s="1371" t="s">
        <v>361</v>
      </c>
      <c r="C145" s="1372"/>
      <c r="D145" s="1001" t="s">
        <v>748</v>
      </c>
      <c r="E145" s="1371" t="s">
        <v>741</v>
      </c>
      <c r="F145" s="1372"/>
      <c r="G145" s="1371" t="s">
        <v>738</v>
      </c>
      <c r="H145" s="1371"/>
      <c r="I145" s="1371"/>
      <c r="J145" s="1372"/>
      <c r="K145" s="1372"/>
      <c r="L145" s="1371"/>
      <c r="M145" s="1372"/>
      <c r="N145" s="1372"/>
      <c r="O145" s="1371"/>
      <c r="P145" s="1372"/>
      <c r="Q145" s="1371"/>
      <c r="R145" s="1372"/>
      <c r="S145" s="1373" t="s">
        <v>773</v>
      </c>
      <c r="T145" s="1372"/>
      <c r="U145" s="1372"/>
      <c r="V145" s="1372"/>
      <c r="W145" s="1372"/>
      <c r="X145" s="1372"/>
      <c r="Y145" s="1372"/>
      <c r="Z145" s="1372"/>
      <c r="AA145" s="1371" t="s">
        <v>732</v>
      </c>
      <c r="AB145" s="1372"/>
      <c r="AC145" s="1372"/>
      <c r="AD145" s="1372"/>
      <c r="AE145" s="1372"/>
      <c r="AF145" s="1371" t="s">
        <v>735</v>
      </c>
      <c r="AG145" s="1372"/>
      <c r="AH145" s="1372"/>
      <c r="AI145" s="770" t="s">
        <v>433</v>
      </c>
      <c r="AJ145" s="1374" t="s">
        <v>736</v>
      </c>
      <c r="AK145" s="1372"/>
      <c r="AL145" s="1372"/>
      <c r="AM145" s="1372"/>
      <c r="AN145" s="1372"/>
      <c r="AO145" s="1372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1002"/>
      <c r="B146" s="1375" t="s">
        <v>361</v>
      </c>
      <c r="C146" s="1372"/>
      <c r="D146" s="1003" t="s">
        <v>748</v>
      </c>
      <c r="E146" s="1375" t="s">
        <v>741</v>
      </c>
      <c r="F146" s="1372"/>
      <c r="G146" s="1375" t="s">
        <v>738</v>
      </c>
      <c r="H146" s="1375"/>
      <c r="I146" s="1375" t="s">
        <v>738</v>
      </c>
      <c r="J146" s="1372"/>
      <c r="K146" s="1372"/>
      <c r="L146" s="1375"/>
      <c r="M146" s="1372"/>
      <c r="N146" s="1372"/>
      <c r="O146" s="1375"/>
      <c r="P146" s="1372"/>
      <c r="Q146" s="1375"/>
      <c r="R146" s="1372"/>
      <c r="S146" s="1377" t="s">
        <v>445</v>
      </c>
      <c r="T146" s="1372"/>
      <c r="U146" s="1372"/>
      <c r="V146" s="1372"/>
      <c r="W146" s="1372"/>
      <c r="X146" s="1372"/>
      <c r="Y146" s="1372"/>
      <c r="Z146" s="1372"/>
      <c r="AA146" s="1375" t="s">
        <v>732</v>
      </c>
      <c r="AB146" s="1372"/>
      <c r="AC146" s="1372"/>
      <c r="AD146" s="1372"/>
      <c r="AE146" s="1372"/>
      <c r="AF146" s="1375" t="s">
        <v>733</v>
      </c>
      <c r="AG146" s="1372"/>
      <c r="AH146" s="1372"/>
      <c r="AI146" s="776" t="s">
        <v>417</v>
      </c>
      <c r="AJ146" s="1376" t="s">
        <v>734</v>
      </c>
      <c r="AK146" s="1372"/>
      <c r="AL146" s="1372"/>
      <c r="AM146" s="1372"/>
      <c r="AN146" s="1372"/>
      <c r="AO146" s="1372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1002"/>
      <c r="B147" s="1375" t="s">
        <v>361</v>
      </c>
      <c r="C147" s="1372"/>
      <c r="D147" s="1003" t="s">
        <v>748</v>
      </c>
      <c r="E147" s="1375" t="s">
        <v>741</v>
      </c>
      <c r="F147" s="1372"/>
      <c r="G147" s="1375" t="s">
        <v>738</v>
      </c>
      <c r="H147" s="1375"/>
      <c r="I147" s="1375" t="s">
        <v>738</v>
      </c>
      <c r="J147" s="1372"/>
      <c r="K147" s="1372"/>
      <c r="L147" s="1375"/>
      <c r="M147" s="1372"/>
      <c r="N147" s="1372"/>
      <c r="O147" s="1375"/>
      <c r="P147" s="1372"/>
      <c r="Q147" s="1375"/>
      <c r="R147" s="1372"/>
      <c r="S147" s="1377" t="s">
        <v>445</v>
      </c>
      <c r="T147" s="1372"/>
      <c r="U147" s="1372"/>
      <c r="V147" s="1372"/>
      <c r="W147" s="1372"/>
      <c r="X147" s="1372"/>
      <c r="Y147" s="1372"/>
      <c r="Z147" s="1372"/>
      <c r="AA147" s="1375" t="s">
        <v>732</v>
      </c>
      <c r="AB147" s="1372"/>
      <c r="AC147" s="1372"/>
      <c r="AD147" s="1372"/>
      <c r="AE147" s="1372"/>
      <c r="AF147" s="1375" t="s">
        <v>735</v>
      </c>
      <c r="AG147" s="1372"/>
      <c r="AH147" s="1372"/>
      <c r="AI147" s="776" t="s">
        <v>417</v>
      </c>
      <c r="AJ147" s="1376" t="s">
        <v>734</v>
      </c>
      <c r="AK147" s="1372"/>
      <c r="AL147" s="1372"/>
      <c r="AM147" s="1372"/>
      <c r="AN147" s="1372"/>
      <c r="AO147" s="1372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1002"/>
      <c r="B148" s="1375" t="s">
        <v>361</v>
      </c>
      <c r="C148" s="1372"/>
      <c r="D148" s="1003" t="s">
        <v>748</v>
      </c>
      <c r="E148" s="1375" t="s">
        <v>741</v>
      </c>
      <c r="F148" s="1372"/>
      <c r="G148" s="1375" t="s">
        <v>738</v>
      </c>
      <c r="H148" s="1375"/>
      <c r="I148" s="1375" t="s">
        <v>738</v>
      </c>
      <c r="J148" s="1372"/>
      <c r="K148" s="1372"/>
      <c r="L148" s="1375"/>
      <c r="M148" s="1372"/>
      <c r="N148" s="1372"/>
      <c r="O148" s="1375"/>
      <c r="P148" s="1372"/>
      <c r="Q148" s="1375"/>
      <c r="R148" s="1372"/>
      <c r="S148" s="1377" t="s">
        <v>445</v>
      </c>
      <c r="T148" s="1372"/>
      <c r="U148" s="1372"/>
      <c r="V148" s="1372"/>
      <c r="W148" s="1372"/>
      <c r="X148" s="1372"/>
      <c r="Y148" s="1372"/>
      <c r="Z148" s="1372"/>
      <c r="AA148" s="1375" t="s">
        <v>732</v>
      </c>
      <c r="AB148" s="1372"/>
      <c r="AC148" s="1372"/>
      <c r="AD148" s="1372"/>
      <c r="AE148" s="1372"/>
      <c r="AF148" s="1375" t="s">
        <v>735</v>
      </c>
      <c r="AG148" s="1372"/>
      <c r="AH148" s="1372"/>
      <c r="AI148" s="776" t="s">
        <v>433</v>
      </c>
      <c r="AJ148" s="1376" t="s">
        <v>736</v>
      </c>
      <c r="AK148" s="1372"/>
      <c r="AL148" s="1372"/>
      <c r="AM148" s="1372"/>
      <c r="AN148" s="1372"/>
      <c r="AO148" s="1372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1002"/>
      <c r="B149" s="1371" t="s">
        <v>361</v>
      </c>
      <c r="C149" s="1372"/>
      <c r="D149" s="1001" t="s">
        <v>748</v>
      </c>
      <c r="E149" s="1371" t="s">
        <v>743</v>
      </c>
      <c r="F149" s="1372"/>
      <c r="G149" s="1371"/>
      <c r="H149" s="1371"/>
      <c r="I149" s="1371"/>
      <c r="J149" s="1372"/>
      <c r="K149" s="1372"/>
      <c r="L149" s="1371"/>
      <c r="M149" s="1372"/>
      <c r="N149" s="1372"/>
      <c r="O149" s="1371"/>
      <c r="P149" s="1372"/>
      <c r="Q149" s="1371"/>
      <c r="R149" s="1372"/>
      <c r="S149" s="1373" t="s">
        <v>774</v>
      </c>
      <c r="T149" s="1372"/>
      <c r="U149" s="1372"/>
      <c r="V149" s="1372"/>
      <c r="W149" s="1372"/>
      <c r="X149" s="1372"/>
      <c r="Y149" s="1372"/>
      <c r="Z149" s="1372"/>
      <c r="AA149" s="1371" t="s">
        <v>732</v>
      </c>
      <c r="AB149" s="1372"/>
      <c r="AC149" s="1372"/>
      <c r="AD149" s="1372"/>
      <c r="AE149" s="1372"/>
      <c r="AF149" s="1371" t="s">
        <v>733</v>
      </c>
      <c r="AG149" s="1372"/>
      <c r="AH149" s="1372"/>
      <c r="AI149" s="770" t="s">
        <v>417</v>
      </c>
      <c r="AJ149" s="1374" t="s">
        <v>734</v>
      </c>
      <c r="AK149" s="1372"/>
      <c r="AL149" s="1372"/>
      <c r="AM149" s="1372"/>
      <c r="AN149" s="1372"/>
      <c r="AO149" s="1372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1002"/>
      <c r="B150" s="1371" t="s">
        <v>361</v>
      </c>
      <c r="C150" s="1372"/>
      <c r="D150" s="1001" t="s">
        <v>748</v>
      </c>
      <c r="E150" s="1371" t="s">
        <v>743</v>
      </c>
      <c r="F150" s="1372"/>
      <c r="G150" s="1371" t="s">
        <v>748</v>
      </c>
      <c r="H150" s="1371"/>
      <c r="I150" s="1371"/>
      <c r="J150" s="1372"/>
      <c r="K150" s="1372"/>
      <c r="L150" s="1371"/>
      <c r="M150" s="1372"/>
      <c r="N150" s="1372"/>
      <c r="O150" s="1371"/>
      <c r="P150" s="1372"/>
      <c r="Q150" s="1371"/>
      <c r="R150" s="1372"/>
      <c r="S150" s="1373" t="s">
        <v>775</v>
      </c>
      <c r="T150" s="1372"/>
      <c r="U150" s="1372"/>
      <c r="V150" s="1372"/>
      <c r="W150" s="1372"/>
      <c r="X150" s="1372"/>
      <c r="Y150" s="1372"/>
      <c r="Z150" s="1372"/>
      <c r="AA150" s="1371" t="s">
        <v>732</v>
      </c>
      <c r="AB150" s="1372"/>
      <c r="AC150" s="1372"/>
      <c r="AD150" s="1372"/>
      <c r="AE150" s="1372"/>
      <c r="AF150" s="1371" t="s">
        <v>733</v>
      </c>
      <c r="AG150" s="1372"/>
      <c r="AH150" s="1372"/>
      <c r="AI150" s="770" t="s">
        <v>417</v>
      </c>
      <c r="AJ150" s="1374" t="s">
        <v>734</v>
      </c>
      <c r="AK150" s="1372"/>
      <c r="AL150" s="1372"/>
      <c r="AM150" s="1372"/>
      <c r="AN150" s="1372"/>
      <c r="AO150" s="1372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1002"/>
      <c r="B151" s="1375" t="s">
        <v>361</v>
      </c>
      <c r="C151" s="1372"/>
      <c r="D151" s="1003" t="s">
        <v>748</v>
      </c>
      <c r="E151" s="1375" t="s">
        <v>743</v>
      </c>
      <c r="F151" s="1372"/>
      <c r="G151" s="1375" t="s">
        <v>748</v>
      </c>
      <c r="H151" s="1375"/>
      <c r="I151" s="1375" t="s">
        <v>776</v>
      </c>
      <c r="J151" s="1372"/>
      <c r="K151" s="1372"/>
      <c r="L151" s="1375"/>
      <c r="M151" s="1372"/>
      <c r="N151" s="1372"/>
      <c r="O151" s="1375"/>
      <c r="P151" s="1372"/>
      <c r="Q151" s="1375"/>
      <c r="R151" s="1372"/>
      <c r="S151" s="1377" t="s">
        <v>446</v>
      </c>
      <c r="T151" s="1372"/>
      <c r="U151" s="1372"/>
      <c r="V151" s="1372"/>
      <c r="W151" s="1372"/>
      <c r="X151" s="1372"/>
      <c r="Y151" s="1372"/>
      <c r="Z151" s="1372"/>
      <c r="AA151" s="1375" t="s">
        <v>732</v>
      </c>
      <c r="AB151" s="1372"/>
      <c r="AC151" s="1372"/>
      <c r="AD151" s="1372"/>
      <c r="AE151" s="1372"/>
      <c r="AF151" s="1375" t="s">
        <v>733</v>
      </c>
      <c r="AG151" s="1372"/>
      <c r="AH151" s="1372"/>
      <c r="AI151" s="776" t="s">
        <v>417</v>
      </c>
      <c r="AJ151" s="1376" t="s">
        <v>734</v>
      </c>
      <c r="AK151" s="1372"/>
      <c r="AL151" s="1372"/>
      <c r="AM151" s="1372"/>
      <c r="AN151" s="1372"/>
      <c r="AO151" s="1372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1002"/>
      <c r="B152" s="1371" t="s">
        <v>361</v>
      </c>
      <c r="C152" s="1372"/>
      <c r="D152" s="1001" t="s">
        <v>748</v>
      </c>
      <c r="E152" s="1371" t="s">
        <v>753</v>
      </c>
      <c r="F152" s="1372"/>
      <c r="G152" s="1371"/>
      <c r="H152" s="1371"/>
      <c r="I152" s="1371"/>
      <c r="J152" s="1372"/>
      <c r="K152" s="1372"/>
      <c r="L152" s="1371"/>
      <c r="M152" s="1372"/>
      <c r="N152" s="1372"/>
      <c r="O152" s="1371"/>
      <c r="P152" s="1372"/>
      <c r="Q152" s="1371"/>
      <c r="R152" s="1372"/>
      <c r="S152" s="1373" t="s">
        <v>777</v>
      </c>
      <c r="T152" s="1372"/>
      <c r="U152" s="1372"/>
      <c r="V152" s="1372"/>
      <c r="W152" s="1372"/>
      <c r="X152" s="1372"/>
      <c r="Y152" s="1372"/>
      <c r="Z152" s="1372"/>
      <c r="AA152" s="1371" t="s">
        <v>732</v>
      </c>
      <c r="AB152" s="1372"/>
      <c r="AC152" s="1372"/>
      <c r="AD152" s="1372"/>
      <c r="AE152" s="1372"/>
      <c r="AF152" s="1371" t="s">
        <v>733</v>
      </c>
      <c r="AG152" s="1372"/>
      <c r="AH152" s="1372"/>
      <c r="AI152" s="770" t="s">
        <v>417</v>
      </c>
      <c r="AJ152" s="1374" t="s">
        <v>734</v>
      </c>
      <c r="AK152" s="1372"/>
      <c r="AL152" s="1372"/>
      <c r="AM152" s="1372"/>
      <c r="AN152" s="1372"/>
      <c r="AO152" s="1372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1002"/>
      <c r="B153" s="1371" t="s">
        <v>361</v>
      </c>
      <c r="C153" s="1372"/>
      <c r="D153" s="1001" t="s">
        <v>748</v>
      </c>
      <c r="E153" s="1371" t="s">
        <v>753</v>
      </c>
      <c r="F153" s="1372"/>
      <c r="G153" s="1371"/>
      <c r="H153" s="1371"/>
      <c r="I153" s="1371"/>
      <c r="J153" s="1372"/>
      <c r="K153" s="1372"/>
      <c r="L153" s="1371"/>
      <c r="M153" s="1372"/>
      <c r="N153" s="1372"/>
      <c r="O153" s="1371"/>
      <c r="P153" s="1372"/>
      <c r="Q153" s="1371"/>
      <c r="R153" s="1372"/>
      <c r="S153" s="1373" t="s">
        <v>777</v>
      </c>
      <c r="T153" s="1372"/>
      <c r="U153" s="1372"/>
      <c r="V153" s="1372"/>
      <c r="W153" s="1372"/>
      <c r="X153" s="1372"/>
      <c r="Y153" s="1372"/>
      <c r="Z153" s="1372"/>
      <c r="AA153" s="1371" t="s">
        <v>732</v>
      </c>
      <c r="AB153" s="1372"/>
      <c r="AC153" s="1372"/>
      <c r="AD153" s="1372"/>
      <c r="AE153" s="1372"/>
      <c r="AF153" s="1371" t="s">
        <v>735</v>
      </c>
      <c r="AG153" s="1372"/>
      <c r="AH153" s="1372"/>
      <c r="AI153" s="770" t="s">
        <v>370</v>
      </c>
      <c r="AJ153" s="1374" t="s">
        <v>737</v>
      </c>
      <c r="AK153" s="1372"/>
      <c r="AL153" s="1372"/>
      <c r="AM153" s="1372"/>
      <c r="AN153" s="1372"/>
      <c r="AO153" s="1372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1002"/>
      <c r="B154" s="1371" t="s">
        <v>361</v>
      </c>
      <c r="C154" s="1372"/>
      <c r="D154" s="1001" t="s">
        <v>748</v>
      </c>
      <c r="E154" s="1371" t="s">
        <v>753</v>
      </c>
      <c r="F154" s="1372"/>
      <c r="G154" s="1371" t="s">
        <v>738</v>
      </c>
      <c r="H154" s="1371"/>
      <c r="I154" s="1371"/>
      <c r="J154" s="1372"/>
      <c r="K154" s="1372"/>
      <c r="L154" s="1371"/>
      <c r="M154" s="1372"/>
      <c r="N154" s="1372"/>
      <c r="O154" s="1371"/>
      <c r="P154" s="1372"/>
      <c r="Q154" s="1371"/>
      <c r="R154" s="1372"/>
      <c r="S154" s="1373" t="s">
        <v>447</v>
      </c>
      <c r="T154" s="1372"/>
      <c r="U154" s="1372"/>
      <c r="V154" s="1372"/>
      <c r="W154" s="1372"/>
      <c r="X154" s="1372"/>
      <c r="Y154" s="1372"/>
      <c r="Z154" s="1372"/>
      <c r="AA154" s="1371" t="s">
        <v>732</v>
      </c>
      <c r="AB154" s="1372"/>
      <c r="AC154" s="1372"/>
      <c r="AD154" s="1372"/>
      <c r="AE154" s="1372"/>
      <c r="AF154" s="1371" t="s">
        <v>733</v>
      </c>
      <c r="AG154" s="1372"/>
      <c r="AH154" s="1372"/>
      <c r="AI154" s="770" t="s">
        <v>417</v>
      </c>
      <c r="AJ154" s="1374" t="s">
        <v>734</v>
      </c>
      <c r="AK154" s="1372"/>
      <c r="AL154" s="1372"/>
      <c r="AM154" s="1372"/>
      <c r="AN154" s="1372"/>
      <c r="AO154" s="1372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1002"/>
      <c r="B155" s="1375" t="s">
        <v>361</v>
      </c>
      <c r="C155" s="1372"/>
      <c r="D155" s="1003" t="s">
        <v>748</v>
      </c>
      <c r="E155" s="1375" t="s">
        <v>753</v>
      </c>
      <c r="F155" s="1372"/>
      <c r="G155" s="1375" t="s">
        <v>738</v>
      </c>
      <c r="H155" s="1375"/>
      <c r="I155" s="1375" t="s">
        <v>738</v>
      </c>
      <c r="J155" s="1372"/>
      <c r="K155" s="1372"/>
      <c r="L155" s="1375"/>
      <c r="M155" s="1372"/>
      <c r="N155" s="1372"/>
      <c r="O155" s="1375"/>
      <c r="P155" s="1372"/>
      <c r="Q155" s="1375"/>
      <c r="R155" s="1372"/>
      <c r="S155" s="1377" t="s">
        <v>447</v>
      </c>
      <c r="T155" s="1372"/>
      <c r="U155" s="1372"/>
      <c r="V155" s="1372"/>
      <c r="W155" s="1372"/>
      <c r="X155" s="1372"/>
      <c r="Y155" s="1372"/>
      <c r="Z155" s="1372"/>
      <c r="AA155" s="1375" t="s">
        <v>732</v>
      </c>
      <c r="AB155" s="1372"/>
      <c r="AC155" s="1372"/>
      <c r="AD155" s="1372"/>
      <c r="AE155" s="1372"/>
      <c r="AF155" s="1375" t="s">
        <v>733</v>
      </c>
      <c r="AG155" s="1372"/>
      <c r="AH155" s="1372"/>
      <c r="AI155" s="776" t="s">
        <v>417</v>
      </c>
      <c r="AJ155" s="1376" t="s">
        <v>734</v>
      </c>
      <c r="AK155" s="1372"/>
      <c r="AL155" s="1372"/>
      <c r="AM155" s="1372"/>
      <c r="AN155" s="1372"/>
      <c r="AO155" s="1372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1002"/>
      <c r="B156" s="1375" t="s">
        <v>361</v>
      </c>
      <c r="C156" s="1372"/>
      <c r="D156" s="1003" t="s">
        <v>748</v>
      </c>
      <c r="E156" s="1375" t="s">
        <v>753</v>
      </c>
      <c r="F156" s="1372"/>
      <c r="G156" s="1375" t="s">
        <v>738</v>
      </c>
      <c r="H156" s="1375"/>
      <c r="I156" s="1375" t="s">
        <v>738</v>
      </c>
      <c r="J156" s="1372"/>
      <c r="K156" s="1372"/>
      <c r="L156" s="1375" t="s">
        <v>741</v>
      </c>
      <c r="M156" s="1372"/>
      <c r="N156" s="1372"/>
      <c r="O156" s="1375"/>
      <c r="P156" s="1372"/>
      <c r="Q156" s="1375"/>
      <c r="R156" s="1372"/>
      <c r="S156" s="1377" t="s">
        <v>577</v>
      </c>
      <c r="T156" s="1372"/>
      <c r="U156" s="1372"/>
      <c r="V156" s="1372"/>
      <c r="W156" s="1372"/>
      <c r="X156" s="1372"/>
      <c r="Y156" s="1372"/>
      <c r="Z156" s="1372"/>
      <c r="AA156" s="1375" t="s">
        <v>732</v>
      </c>
      <c r="AB156" s="1372"/>
      <c r="AC156" s="1372"/>
      <c r="AD156" s="1372"/>
      <c r="AE156" s="1372"/>
      <c r="AF156" s="1375" t="s">
        <v>733</v>
      </c>
      <c r="AG156" s="1372"/>
      <c r="AH156" s="1372"/>
      <c r="AI156" s="776" t="s">
        <v>417</v>
      </c>
      <c r="AJ156" s="1376" t="s">
        <v>734</v>
      </c>
      <c r="AK156" s="1372"/>
      <c r="AL156" s="1372"/>
      <c r="AM156" s="1372"/>
      <c r="AN156" s="1372"/>
      <c r="AO156" s="1372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1002"/>
      <c r="B157" s="1371" t="s">
        <v>361</v>
      </c>
      <c r="C157" s="1372"/>
      <c r="D157" s="1001" t="s">
        <v>748</v>
      </c>
      <c r="E157" s="1371" t="s">
        <v>753</v>
      </c>
      <c r="F157" s="1372"/>
      <c r="G157" s="1371" t="s">
        <v>748</v>
      </c>
      <c r="H157" s="1371"/>
      <c r="I157" s="1371"/>
      <c r="J157" s="1372"/>
      <c r="K157" s="1372"/>
      <c r="L157" s="1371"/>
      <c r="M157" s="1372"/>
      <c r="N157" s="1372"/>
      <c r="O157" s="1371"/>
      <c r="P157" s="1372"/>
      <c r="Q157" s="1371"/>
      <c r="R157" s="1372"/>
      <c r="S157" s="1373" t="s">
        <v>778</v>
      </c>
      <c r="T157" s="1372"/>
      <c r="U157" s="1372"/>
      <c r="V157" s="1372"/>
      <c r="W157" s="1372"/>
      <c r="X157" s="1372"/>
      <c r="Y157" s="1372"/>
      <c r="Z157" s="1372"/>
      <c r="AA157" s="1371" t="s">
        <v>732</v>
      </c>
      <c r="AB157" s="1372"/>
      <c r="AC157" s="1372"/>
      <c r="AD157" s="1372"/>
      <c r="AE157" s="1372"/>
      <c r="AF157" s="1371" t="s">
        <v>733</v>
      </c>
      <c r="AG157" s="1372"/>
      <c r="AH157" s="1372"/>
      <c r="AI157" s="770" t="s">
        <v>417</v>
      </c>
      <c r="AJ157" s="1374" t="s">
        <v>734</v>
      </c>
      <c r="AK157" s="1372"/>
      <c r="AL157" s="1372"/>
      <c r="AM157" s="1372"/>
      <c r="AN157" s="1372"/>
      <c r="AO157" s="1372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1002"/>
      <c r="B158" s="1371" t="s">
        <v>361</v>
      </c>
      <c r="C158" s="1372"/>
      <c r="D158" s="1001" t="s">
        <v>748</v>
      </c>
      <c r="E158" s="1371" t="s">
        <v>753</v>
      </c>
      <c r="F158" s="1372"/>
      <c r="G158" s="1371" t="s">
        <v>748</v>
      </c>
      <c r="H158" s="1371"/>
      <c r="I158" s="1371"/>
      <c r="J158" s="1372"/>
      <c r="K158" s="1372"/>
      <c r="L158" s="1371"/>
      <c r="M158" s="1372"/>
      <c r="N158" s="1372"/>
      <c r="O158" s="1371"/>
      <c r="P158" s="1372"/>
      <c r="Q158" s="1371"/>
      <c r="R158" s="1372"/>
      <c r="S158" s="1373" t="s">
        <v>778</v>
      </c>
      <c r="T158" s="1372"/>
      <c r="U158" s="1372"/>
      <c r="V158" s="1372"/>
      <c r="W158" s="1372"/>
      <c r="X158" s="1372"/>
      <c r="Y158" s="1372"/>
      <c r="Z158" s="1372"/>
      <c r="AA158" s="1371" t="s">
        <v>732</v>
      </c>
      <c r="AB158" s="1372"/>
      <c r="AC158" s="1372"/>
      <c r="AD158" s="1372"/>
      <c r="AE158" s="1372"/>
      <c r="AF158" s="1371" t="s">
        <v>735</v>
      </c>
      <c r="AG158" s="1372"/>
      <c r="AH158" s="1372"/>
      <c r="AI158" s="770" t="s">
        <v>370</v>
      </c>
      <c r="AJ158" s="1374" t="s">
        <v>737</v>
      </c>
      <c r="AK158" s="1372"/>
      <c r="AL158" s="1372"/>
      <c r="AM158" s="1372"/>
      <c r="AN158" s="1372"/>
      <c r="AO158" s="1372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1002"/>
      <c r="B159" s="1375" t="s">
        <v>361</v>
      </c>
      <c r="C159" s="1372"/>
      <c r="D159" s="1003" t="s">
        <v>748</v>
      </c>
      <c r="E159" s="1375" t="s">
        <v>753</v>
      </c>
      <c r="F159" s="1372"/>
      <c r="G159" s="1375" t="s">
        <v>748</v>
      </c>
      <c r="H159" s="1375"/>
      <c r="I159" s="1375" t="s">
        <v>742</v>
      </c>
      <c r="J159" s="1372"/>
      <c r="K159" s="1372"/>
      <c r="L159" s="1375"/>
      <c r="M159" s="1372"/>
      <c r="N159" s="1372"/>
      <c r="O159" s="1375"/>
      <c r="P159" s="1372"/>
      <c r="Q159" s="1375"/>
      <c r="R159" s="1372"/>
      <c r="S159" s="1377" t="s">
        <v>448</v>
      </c>
      <c r="T159" s="1372"/>
      <c r="U159" s="1372"/>
      <c r="V159" s="1372"/>
      <c r="W159" s="1372"/>
      <c r="X159" s="1372"/>
      <c r="Y159" s="1372"/>
      <c r="Z159" s="1372"/>
      <c r="AA159" s="1375" t="s">
        <v>732</v>
      </c>
      <c r="AB159" s="1372"/>
      <c r="AC159" s="1372"/>
      <c r="AD159" s="1372"/>
      <c r="AE159" s="1372"/>
      <c r="AF159" s="1375" t="s">
        <v>733</v>
      </c>
      <c r="AG159" s="1372"/>
      <c r="AH159" s="1372"/>
      <c r="AI159" s="776" t="s">
        <v>417</v>
      </c>
      <c r="AJ159" s="1376" t="s">
        <v>734</v>
      </c>
      <c r="AK159" s="1372"/>
      <c r="AL159" s="1372"/>
      <c r="AM159" s="1372"/>
      <c r="AN159" s="1372"/>
      <c r="AO159" s="1372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1002"/>
      <c r="B160" s="1375" t="s">
        <v>361</v>
      </c>
      <c r="C160" s="1372"/>
      <c r="D160" s="1003" t="s">
        <v>748</v>
      </c>
      <c r="E160" s="1375" t="s">
        <v>753</v>
      </c>
      <c r="F160" s="1372"/>
      <c r="G160" s="1375" t="s">
        <v>748</v>
      </c>
      <c r="H160" s="1375"/>
      <c r="I160" s="1375" t="s">
        <v>754</v>
      </c>
      <c r="J160" s="1372"/>
      <c r="K160" s="1372"/>
      <c r="L160" s="1375"/>
      <c r="M160" s="1372"/>
      <c r="N160" s="1372"/>
      <c r="O160" s="1375"/>
      <c r="P160" s="1372"/>
      <c r="Q160" s="1375"/>
      <c r="R160" s="1372"/>
      <c r="S160" s="1377" t="s">
        <v>449</v>
      </c>
      <c r="T160" s="1372"/>
      <c r="U160" s="1372"/>
      <c r="V160" s="1372"/>
      <c r="W160" s="1372"/>
      <c r="X160" s="1372"/>
      <c r="Y160" s="1372"/>
      <c r="Z160" s="1372"/>
      <c r="AA160" s="1375" t="s">
        <v>732</v>
      </c>
      <c r="AB160" s="1372"/>
      <c r="AC160" s="1372"/>
      <c r="AD160" s="1372"/>
      <c r="AE160" s="1372"/>
      <c r="AF160" s="1375" t="s">
        <v>733</v>
      </c>
      <c r="AG160" s="1372"/>
      <c r="AH160" s="1372"/>
      <c r="AI160" s="776" t="s">
        <v>417</v>
      </c>
      <c r="AJ160" s="1376" t="s">
        <v>734</v>
      </c>
      <c r="AK160" s="1372"/>
      <c r="AL160" s="1372"/>
      <c r="AM160" s="1372"/>
      <c r="AN160" s="1372"/>
      <c r="AO160" s="1372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1002"/>
      <c r="B161" s="1375" t="s">
        <v>361</v>
      </c>
      <c r="C161" s="1372"/>
      <c r="D161" s="1003" t="s">
        <v>748</v>
      </c>
      <c r="E161" s="1375" t="s">
        <v>753</v>
      </c>
      <c r="F161" s="1372"/>
      <c r="G161" s="1375" t="s">
        <v>748</v>
      </c>
      <c r="H161" s="1375"/>
      <c r="I161" s="1375" t="s">
        <v>433</v>
      </c>
      <c r="J161" s="1372"/>
      <c r="K161" s="1372"/>
      <c r="L161" s="1375"/>
      <c r="M161" s="1372"/>
      <c r="N161" s="1372"/>
      <c r="O161" s="1375"/>
      <c r="P161" s="1372"/>
      <c r="Q161" s="1375"/>
      <c r="R161" s="1372"/>
      <c r="S161" s="1377" t="s">
        <v>578</v>
      </c>
      <c r="T161" s="1372"/>
      <c r="U161" s="1372"/>
      <c r="V161" s="1372"/>
      <c r="W161" s="1372"/>
      <c r="X161" s="1372"/>
      <c r="Y161" s="1372"/>
      <c r="Z161" s="1372"/>
      <c r="AA161" s="1375" t="s">
        <v>732</v>
      </c>
      <c r="AB161" s="1372"/>
      <c r="AC161" s="1372"/>
      <c r="AD161" s="1372"/>
      <c r="AE161" s="1372"/>
      <c r="AF161" s="1375" t="s">
        <v>735</v>
      </c>
      <c r="AG161" s="1372"/>
      <c r="AH161" s="1372"/>
      <c r="AI161" s="776" t="s">
        <v>370</v>
      </c>
      <c r="AJ161" s="1376" t="s">
        <v>737</v>
      </c>
      <c r="AK161" s="1372"/>
      <c r="AL161" s="1372"/>
      <c r="AM161" s="1372"/>
      <c r="AN161" s="1372"/>
      <c r="AO161" s="1372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1002"/>
      <c r="B162" s="1375" t="s">
        <v>361</v>
      </c>
      <c r="C162" s="1372"/>
      <c r="D162" s="1003" t="s">
        <v>748</v>
      </c>
      <c r="E162" s="1375" t="s">
        <v>753</v>
      </c>
      <c r="F162" s="1372"/>
      <c r="G162" s="1375" t="s">
        <v>748</v>
      </c>
      <c r="H162" s="1375"/>
      <c r="I162" s="1375" t="s">
        <v>433</v>
      </c>
      <c r="J162" s="1372"/>
      <c r="K162" s="1372"/>
      <c r="L162" s="1375" t="s">
        <v>738</v>
      </c>
      <c r="M162" s="1372"/>
      <c r="N162" s="1372"/>
      <c r="O162" s="1375" t="s">
        <v>685</v>
      </c>
      <c r="P162" s="1372"/>
      <c r="Q162" s="1375" t="s">
        <v>685</v>
      </c>
      <c r="R162" s="1372"/>
      <c r="S162" s="1377" t="s">
        <v>450</v>
      </c>
      <c r="T162" s="1372"/>
      <c r="U162" s="1372"/>
      <c r="V162" s="1372"/>
      <c r="W162" s="1372"/>
      <c r="X162" s="1372"/>
      <c r="Y162" s="1372"/>
      <c r="Z162" s="1372"/>
      <c r="AA162" s="1375" t="s">
        <v>732</v>
      </c>
      <c r="AB162" s="1372"/>
      <c r="AC162" s="1372"/>
      <c r="AD162" s="1372"/>
      <c r="AE162" s="1372"/>
      <c r="AF162" s="1375" t="s">
        <v>735</v>
      </c>
      <c r="AG162" s="1372"/>
      <c r="AH162" s="1372"/>
      <c r="AI162" s="776" t="s">
        <v>370</v>
      </c>
      <c r="AJ162" s="1376" t="s">
        <v>737</v>
      </c>
      <c r="AK162" s="1372"/>
      <c r="AL162" s="1372"/>
      <c r="AM162" s="1372"/>
      <c r="AN162" s="1372"/>
      <c r="AO162" s="1372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1002"/>
      <c r="B163" s="1375" t="s">
        <v>361</v>
      </c>
      <c r="C163" s="1372"/>
      <c r="D163" s="1003" t="s">
        <v>748</v>
      </c>
      <c r="E163" s="1375" t="s">
        <v>753</v>
      </c>
      <c r="F163" s="1372"/>
      <c r="G163" s="1375" t="s">
        <v>748</v>
      </c>
      <c r="H163" s="1375"/>
      <c r="I163" s="1375" t="s">
        <v>433</v>
      </c>
      <c r="J163" s="1372"/>
      <c r="K163" s="1372"/>
      <c r="L163" s="1375" t="s">
        <v>741</v>
      </c>
      <c r="M163" s="1372"/>
      <c r="N163" s="1372"/>
      <c r="O163" s="1375" t="s">
        <v>685</v>
      </c>
      <c r="P163" s="1372"/>
      <c r="Q163" s="1375" t="s">
        <v>685</v>
      </c>
      <c r="R163" s="1372"/>
      <c r="S163" s="1377" t="s">
        <v>451</v>
      </c>
      <c r="T163" s="1372"/>
      <c r="U163" s="1372"/>
      <c r="V163" s="1372"/>
      <c r="W163" s="1372"/>
      <c r="X163" s="1372"/>
      <c r="Y163" s="1372"/>
      <c r="Z163" s="1372"/>
      <c r="AA163" s="1375" t="s">
        <v>732</v>
      </c>
      <c r="AB163" s="1372"/>
      <c r="AC163" s="1372"/>
      <c r="AD163" s="1372"/>
      <c r="AE163" s="1372"/>
      <c r="AF163" s="1375" t="s">
        <v>735</v>
      </c>
      <c r="AG163" s="1372"/>
      <c r="AH163" s="1372"/>
      <c r="AI163" s="776" t="s">
        <v>370</v>
      </c>
      <c r="AJ163" s="1376" t="s">
        <v>737</v>
      </c>
      <c r="AK163" s="1372"/>
      <c r="AL163" s="1372"/>
      <c r="AM163" s="1372"/>
      <c r="AN163" s="1372"/>
      <c r="AO163" s="1372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10"/>
      <c r="B164" s="1382" t="s">
        <v>361</v>
      </c>
      <c r="C164" s="1383"/>
      <c r="D164" s="1009" t="s">
        <v>748</v>
      </c>
      <c r="E164" s="1382" t="s">
        <v>753</v>
      </c>
      <c r="F164" s="1383"/>
      <c r="G164" s="1382" t="s">
        <v>748</v>
      </c>
      <c r="H164" s="1382"/>
      <c r="I164" s="1382" t="s">
        <v>823</v>
      </c>
      <c r="J164" s="1383"/>
      <c r="K164" s="1383"/>
      <c r="L164" s="1382"/>
      <c r="M164" s="1383"/>
      <c r="N164" s="1383"/>
      <c r="O164" s="1382"/>
      <c r="P164" s="1383"/>
      <c r="Q164" s="1382"/>
      <c r="R164" s="1383"/>
      <c r="S164" s="1385" t="s">
        <v>824</v>
      </c>
      <c r="T164" s="1383"/>
      <c r="U164" s="1383"/>
      <c r="V164" s="1383"/>
      <c r="W164" s="1383"/>
      <c r="X164" s="1383"/>
      <c r="Y164" s="1383"/>
      <c r="Z164" s="1383"/>
      <c r="AA164" s="1382" t="s">
        <v>732</v>
      </c>
      <c r="AB164" s="1383"/>
      <c r="AC164" s="1383"/>
      <c r="AD164" s="1383"/>
      <c r="AE164" s="1383"/>
      <c r="AF164" s="1382" t="s">
        <v>733</v>
      </c>
      <c r="AG164" s="1383"/>
      <c r="AH164" s="1383"/>
      <c r="AI164" s="781" t="s">
        <v>417</v>
      </c>
      <c r="AJ164" s="1384" t="s">
        <v>734</v>
      </c>
      <c r="AK164" s="1383"/>
      <c r="AL164" s="1383"/>
      <c r="AM164" s="1383"/>
      <c r="AN164" s="1383"/>
      <c r="AO164" s="1383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1002"/>
      <c r="B165" s="1375" t="s">
        <v>361</v>
      </c>
      <c r="C165" s="1372"/>
      <c r="D165" s="1003" t="s">
        <v>748</v>
      </c>
      <c r="E165" s="1375" t="s">
        <v>753</v>
      </c>
      <c r="F165" s="1372"/>
      <c r="G165" s="1375" t="s">
        <v>748</v>
      </c>
      <c r="H165" s="1375"/>
      <c r="I165" s="1375" t="s">
        <v>779</v>
      </c>
      <c r="J165" s="1372"/>
      <c r="K165" s="1372"/>
      <c r="L165" s="1375"/>
      <c r="M165" s="1372"/>
      <c r="N165" s="1372"/>
      <c r="O165" s="1375"/>
      <c r="P165" s="1372"/>
      <c r="Q165" s="1375"/>
      <c r="R165" s="1372"/>
      <c r="S165" s="1377" t="s">
        <v>452</v>
      </c>
      <c r="T165" s="1372"/>
      <c r="U165" s="1372"/>
      <c r="V165" s="1372"/>
      <c r="W165" s="1372"/>
      <c r="X165" s="1372"/>
      <c r="Y165" s="1372"/>
      <c r="Z165" s="1372"/>
      <c r="AA165" s="1375" t="s">
        <v>732</v>
      </c>
      <c r="AB165" s="1372"/>
      <c r="AC165" s="1372"/>
      <c r="AD165" s="1372"/>
      <c r="AE165" s="1372"/>
      <c r="AF165" s="1375" t="s">
        <v>735</v>
      </c>
      <c r="AG165" s="1372"/>
      <c r="AH165" s="1372"/>
      <c r="AI165" s="776" t="s">
        <v>370</v>
      </c>
      <c r="AJ165" s="1376" t="s">
        <v>737</v>
      </c>
      <c r="AK165" s="1372"/>
      <c r="AL165" s="1372"/>
      <c r="AM165" s="1372"/>
      <c r="AN165" s="1372"/>
      <c r="AO165" s="1372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1002"/>
      <c r="B166" s="1375" t="s">
        <v>361</v>
      </c>
      <c r="C166" s="1372"/>
      <c r="D166" s="1003" t="s">
        <v>748</v>
      </c>
      <c r="E166" s="1375" t="s">
        <v>753</v>
      </c>
      <c r="F166" s="1372"/>
      <c r="G166" s="1375" t="s">
        <v>748</v>
      </c>
      <c r="H166" s="1375"/>
      <c r="I166" s="1375" t="s">
        <v>749</v>
      </c>
      <c r="J166" s="1372"/>
      <c r="K166" s="1372"/>
      <c r="L166" s="1375"/>
      <c r="M166" s="1372"/>
      <c r="N166" s="1372"/>
      <c r="O166" s="1375"/>
      <c r="P166" s="1372"/>
      <c r="Q166" s="1375"/>
      <c r="R166" s="1372"/>
      <c r="S166" s="1377" t="s">
        <v>780</v>
      </c>
      <c r="T166" s="1372"/>
      <c r="U166" s="1372"/>
      <c r="V166" s="1372"/>
      <c r="W166" s="1372"/>
      <c r="X166" s="1372"/>
      <c r="Y166" s="1372"/>
      <c r="Z166" s="1372"/>
      <c r="AA166" s="1375" t="s">
        <v>732</v>
      </c>
      <c r="AB166" s="1372"/>
      <c r="AC166" s="1372"/>
      <c r="AD166" s="1372"/>
      <c r="AE166" s="1372"/>
      <c r="AF166" s="1375" t="s">
        <v>733</v>
      </c>
      <c r="AG166" s="1372"/>
      <c r="AH166" s="1372"/>
      <c r="AI166" s="776" t="s">
        <v>417</v>
      </c>
      <c r="AJ166" s="1376" t="s">
        <v>734</v>
      </c>
      <c r="AK166" s="1372"/>
      <c r="AL166" s="1372"/>
      <c r="AM166" s="1372"/>
      <c r="AN166" s="1372"/>
      <c r="AO166" s="1372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5"/>
      <c r="B167" s="1378" t="s">
        <v>453</v>
      </c>
      <c r="C167" s="1379"/>
      <c r="D167" s="1004"/>
      <c r="E167" s="1378"/>
      <c r="F167" s="1379"/>
      <c r="G167" s="1378"/>
      <c r="H167" s="1378"/>
      <c r="I167" s="1378"/>
      <c r="J167" s="1379"/>
      <c r="K167" s="1379"/>
      <c r="L167" s="1378"/>
      <c r="M167" s="1379"/>
      <c r="N167" s="1379"/>
      <c r="O167" s="1378"/>
      <c r="P167" s="1379"/>
      <c r="Q167" s="1378"/>
      <c r="R167" s="1379"/>
      <c r="S167" s="1380" t="s">
        <v>61</v>
      </c>
      <c r="T167" s="1379"/>
      <c r="U167" s="1379"/>
      <c r="V167" s="1379"/>
      <c r="W167" s="1379"/>
      <c r="X167" s="1379"/>
      <c r="Y167" s="1379"/>
      <c r="Z167" s="1379"/>
      <c r="AA167" s="1378" t="s">
        <v>732</v>
      </c>
      <c r="AB167" s="1379"/>
      <c r="AC167" s="1379"/>
      <c r="AD167" s="1379"/>
      <c r="AE167" s="1379"/>
      <c r="AF167" s="1378" t="s">
        <v>733</v>
      </c>
      <c r="AG167" s="1379"/>
      <c r="AH167" s="1379"/>
      <c r="AI167" s="773" t="s">
        <v>417</v>
      </c>
      <c r="AJ167" s="1381" t="s">
        <v>734</v>
      </c>
      <c r="AK167" s="1379"/>
      <c r="AL167" s="1379"/>
      <c r="AM167" s="1379"/>
      <c r="AN167" s="1379"/>
      <c r="AO167" s="1379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5"/>
      <c r="B168" s="1378" t="s">
        <v>453</v>
      </c>
      <c r="C168" s="1379"/>
      <c r="D168" s="1004"/>
      <c r="E168" s="1378"/>
      <c r="F168" s="1379"/>
      <c r="G168" s="1378"/>
      <c r="H168" s="1378"/>
      <c r="I168" s="1378"/>
      <c r="J168" s="1379"/>
      <c r="K168" s="1379"/>
      <c r="L168" s="1378"/>
      <c r="M168" s="1379"/>
      <c r="N168" s="1379"/>
      <c r="O168" s="1378"/>
      <c r="P168" s="1379"/>
      <c r="Q168" s="1378"/>
      <c r="R168" s="1379"/>
      <c r="S168" s="1380" t="s">
        <v>61</v>
      </c>
      <c r="T168" s="1379"/>
      <c r="U168" s="1379"/>
      <c r="V168" s="1379"/>
      <c r="W168" s="1379"/>
      <c r="X168" s="1379"/>
      <c r="Y168" s="1379"/>
      <c r="Z168" s="1379"/>
      <c r="AA168" s="1378" t="s">
        <v>732</v>
      </c>
      <c r="AB168" s="1379"/>
      <c r="AC168" s="1379"/>
      <c r="AD168" s="1379"/>
      <c r="AE168" s="1379"/>
      <c r="AF168" s="1378" t="s">
        <v>733</v>
      </c>
      <c r="AG168" s="1379"/>
      <c r="AH168" s="1379"/>
      <c r="AI168" s="773" t="s">
        <v>745</v>
      </c>
      <c r="AJ168" s="1381" t="s">
        <v>781</v>
      </c>
      <c r="AK168" s="1379"/>
      <c r="AL168" s="1379"/>
      <c r="AM168" s="1379"/>
      <c r="AN168" s="1379"/>
      <c r="AO168" s="1379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1002"/>
      <c r="B169" s="1371" t="s">
        <v>453</v>
      </c>
      <c r="C169" s="1372"/>
      <c r="D169" s="1001" t="s">
        <v>782</v>
      </c>
      <c r="E169" s="1371"/>
      <c r="F169" s="1372"/>
      <c r="G169" s="1371"/>
      <c r="H169" s="1371"/>
      <c r="I169" s="1371"/>
      <c r="J169" s="1372"/>
      <c r="K169" s="1372"/>
      <c r="L169" s="1371"/>
      <c r="M169" s="1372"/>
      <c r="N169" s="1372"/>
      <c r="O169" s="1371"/>
      <c r="P169" s="1372"/>
      <c r="Q169" s="1371"/>
      <c r="R169" s="1372"/>
      <c r="S169" s="1373" t="s">
        <v>783</v>
      </c>
      <c r="T169" s="1372"/>
      <c r="U169" s="1372"/>
      <c r="V169" s="1372"/>
      <c r="W169" s="1372"/>
      <c r="X169" s="1372"/>
      <c r="Y169" s="1372"/>
      <c r="Z169" s="1372"/>
      <c r="AA169" s="1371" t="s">
        <v>732</v>
      </c>
      <c r="AB169" s="1372"/>
      <c r="AC169" s="1372"/>
      <c r="AD169" s="1372"/>
      <c r="AE169" s="1372"/>
      <c r="AF169" s="1371" t="s">
        <v>733</v>
      </c>
      <c r="AG169" s="1372"/>
      <c r="AH169" s="1372"/>
      <c r="AI169" s="770" t="s">
        <v>417</v>
      </c>
      <c r="AJ169" s="1374" t="s">
        <v>734</v>
      </c>
      <c r="AK169" s="1372"/>
      <c r="AL169" s="1372"/>
      <c r="AM169" s="1372"/>
      <c r="AN169" s="1372"/>
      <c r="AO169" s="1372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1002"/>
      <c r="B170" s="1371" t="s">
        <v>453</v>
      </c>
      <c r="C170" s="1372"/>
      <c r="D170" s="1001" t="s">
        <v>782</v>
      </c>
      <c r="E170" s="1371" t="s">
        <v>784</v>
      </c>
      <c r="F170" s="1372"/>
      <c r="G170" s="1371"/>
      <c r="H170" s="1371"/>
      <c r="I170" s="1371"/>
      <c r="J170" s="1372"/>
      <c r="K170" s="1372"/>
      <c r="L170" s="1371"/>
      <c r="M170" s="1372"/>
      <c r="N170" s="1372"/>
      <c r="O170" s="1371"/>
      <c r="P170" s="1372"/>
      <c r="Q170" s="1371"/>
      <c r="R170" s="1372"/>
      <c r="S170" s="1373" t="s">
        <v>785</v>
      </c>
      <c r="T170" s="1372"/>
      <c r="U170" s="1372"/>
      <c r="V170" s="1372"/>
      <c r="W170" s="1372"/>
      <c r="X170" s="1372"/>
      <c r="Y170" s="1372"/>
      <c r="Z170" s="1372"/>
      <c r="AA170" s="1371" t="s">
        <v>732</v>
      </c>
      <c r="AB170" s="1372"/>
      <c r="AC170" s="1372"/>
      <c r="AD170" s="1372"/>
      <c r="AE170" s="1372"/>
      <c r="AF170" s="1371" t="s">
        <v>733</v>
      </c>
      <c r="AG170" s="1372"/>
      <c r="AH170" s="1372"/>
      <c r="AI170" s="770" t="s">
        <v>417</v>
      </c>
      <c r="AJ170" s="1374" t="s">
        <v>734</v>
      </c>
      <c r="AK170" s="1372"/>
      <c r="AL170" s="1372"/>
      <c r="AM170" s="1372"/>
      <c r="AN170" s="1372"/>
      <c r="AO170" s="1372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1002"/>
      <c r="B171" s="1375" t="s">
        <v>453</v>
      </c>
      <c r="C171" s="1372"/>
      <c r="D171" s="1003" t="s">
        <v>782</v>
      </c>
      <c r="E171" s="1375" t="s">
        <v>784</v>
      </c>
      <c r="F171" s="1372"/>
      <c r="G171" s="1375" t="s">
        <v>738</v>
      </c>
      <c r="H171" s="1375"/>
      <c r="I171" s="1375" t="s">
        <v>685</v>
      </c>
      <c r="J171" s="1372"/>
      <c r="K171" s="1372"/>
      <c r="L171" s="1375" t="s">
        <v>685</v>
      </c>
      <c r="M171" s="1372"/>
      <c r="N171" s="1372"/>
      <c r="O171" s="1375" t="s">
        <v>685</v>
      </c>
      <c r="P171" s="1372"/>
      <c r="Q171" s="1375" t="s">
        <v>685</v>
      </c>
      <c r="R171" s="1372"/>
      <c r="S171" s="1377" t="s">
        <v>579</v>
      </c>
      <c r="T171" s="1372"/>
      <c r="U171" s="1372"/>
      <c r="V171" s="1372"/>
      <c r="W171" s="1372"/>
      <c r="X171" s="1372"/>
      <c r="Y171" s="1372"/>
      <c r="Z171" s="1372"/>
      <c r="AA171" s="1375" t="s">
        <v>732</v>
      </c>
      <c r="AB171" s="1372"/>
      <c r="AC171" s="1372"/>
      <c r="AD171" s="1372"/>
      <c r="AE171" s="1372"/>
      <c r="AF171" s="1375" t="s">
        <v>733</v>
      </c>
      <c r="AG171" s="1372"/>
      <c r="AH171" s="1372"/>
      <c r="AI171" s="776" t="s">
        <v>417</v>
      </c>
      <c r="AJ171" s="1376" t="s">
        <v>734</v>
      </c>
      <c r="AK171" s="1372"/>
      <c r="AL171" s="1372"/>
      <c r="AM171" s="1372"/>
      <c r="AN171" s="1372"/>
      <c r="AO171" s="1372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1002"/>
      <c r="B172" s="1371" t="s">
        <v>453</v>
      </c>
      <c r="C172" s="1372"/>
      <c r="D172" s="1001" t="s">
        <v>786</v>
      </c>
      <c r="E172" s="1371"/>
      <c r="F172" s="1372"/>
      <c r="G172" s="1371"/>
      <c r="H172" s="1371"/>
      <c r="I172" s="1371"/>
      <c r="J172" s="1372"/>
      <c r="K172" s="1372"/>
      <c r="L172" s="1371"/>
      <c r="M172" s="1372"/>
      <c r="N172" s="1372"/>
      <c r="O172" s="1371"/>
      <c r="P172" s="1372"/>
      <c r="Q172" s="1371"/>
      <c r="R172" s="1372"/>
      <c r="S172" s="1373" t="s">
        <v>787</v>
      </c>
      <c r="T172" s="1372"/>
      <c r="U172" s="1372"/>
      <c r="V172" s="1372"/>
      <c r="W172" s="1372"/>
      <c r="X172" s="1372"/>
      <c r="Y172" s="1372"/>
      <c r="Z172" s="1372"/>
      <c r="AA172" s="1371" t="s">
        <v>732</v>
      </c>
      <c r="AB172" s="1372"/>
      <c r="AC172" s="1372"/>
      <c r="AD172" s="1372"/>
      <c r="AE172" s="1372"/>
      <c r="AF172" s="1371" t="s">
        <v>733</v>
      </c>
      <c r="AG172" s="1372"/>
      <c r="AH172" s="1372"/>
      <c r="AI172" s="770" t="s">
        <v>417</v>
      </c>
      <c r="AJ172" s="1374" t="s">
        <v>734</v>
      </c>
      <c r="AK172" s="1372"/>
      <c r="AL172" s="1372"/>
      <c r="AM172" s="1372"/>
      <c r="AN172" s="1372"/>
      <c r="AO172" s="1372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1002"/>
      <c r="B173" s="1371" t="s">
        <v>453</v>
      </c>
      <c r="C173" s="1372"/>
      <c r="D173" s="1001" t="s">
        <v>786</v>
      </c>
      <c r="E173" s="1371" t="s">
        <v>784</v>
      </c>
      <c r="F173" s="1372"/>
      <c r="G173" s="1371"/>
      <c r="H173" s="1371"/>
      <c r="I173" s="1371"/>
      <c r="J173" s="1372"/>
      <c r="K173" s="1372"/>
      <c r="L173" s="1371"/>
      <c r="M173" s="1372"/>
      <c r="N173" s="1372"/>
      <c r="O173" s="1371"/>
      <c r="P173" s="1372"/>
      <c r="Q173" s="1371"/>
      <c r="R173" s="1372"/>
      <c r="S173" s="1373" t="s">
        <v>785</v>
      </c>
      <c r="T173" s="1372"/>
      <c r="U173" s="1372"/>
      <c r="V173" s="1372"/>
      <c r="W173" s="1372"/>
      <c r="X173" s="1372"/>
      <c r="Y173" s="1372"/>
      <c r="Z173" s="1372"/>
      <c r="AA173" s="1371" t="s">
        <v>732</v>
      </c>
      <c r="AB173" s="1372"/>
      <c r="AC173" s="1372"/>
      <c r="AD173" s="1372"/>
      <c r="AE173" s="1372"/>
      <c r="AF173" s="1371" t="s">
        <v>733</v>
      </c>
      <c r="AG173" s="1372"/>
      <c r="AH173" s="1372"/>
      <c r="AI173" s="770" t="s">
        <v>417</v>
      </c>
      <c r="AJ173" s="1374" t="s">
        <v>734</v>
      </c>
      <c r="AK173" s="1372"/>
      <c r="AL173" s="1372"/>
      <c r="AM173" s="1372"/>
      <c r="AN173" s="1372"/>
      <c r="AO173" s="1372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1002"/>
      <c r="B174" s="1375" t="s">
        <v>453</v>
      </c>
      <c r="C174" s="1372"/>
      <c r="D174" s="1003" t="s">
        <v>786</v>
      </c>
      <c r="E174" s="1375" t="s">
        <v>784</v>
      </c>
      <c r="F174" s="1372"/>
      <c r="G174" s="1375" t="s">
        <v>741</v>
      </c>
      <c r="H174" s="1375"/>
      <c r="I174" s="1375"/>
      <c r="J174" s="1372"/>
      <c r="K174" s="1372"/>
      <c r="L174" s="1375"/>
      <c r="M174" s="1372"/>
      <c r="N174" s="1372"/>
      <c r="O174" s="1375"/>
      <c r="P174" s="1372"/>
      <c r="Q174" s="1375"/>
      <c r="R174" s="1372"/>
      <c r="S174" s="1377" t="s">
        <v>454</v>
      </c>
      <c r="T174" s="1372"/>
      <c r="U174" s="1372"/>
      <c r="V174" s="1372"/>
      <c r="W174" s="1372"/>
      <c r="X174" s="1372"/>
      <c r="Y174" s="1372"/>
      <c r="Z174" s="1372"/>
      <c r="AA174" s="1375" t="s">
        <v>732</v>
      </c>
      <c r="AB174" s="1372"/>
      <c r="AC174" s="1372"/>
      <c r="AD174" s="1372"/>
      <c r="AE174" s="1372"/>
      <c r="AF174" s="1375" t="s">
        <v>733</v>
      </c>
      <c r="AG174" s="1372"/>
      <c r="AH174" s="1372"/>
      <c r="AI174" s="776" t="s">
        <v>417</v>
      </c>
      <c r="AJ174" s="1376" t="s">
        <v>734</v>
      </c>
      <c r="AK174" s="1372"/>
      <c r="AL174" s="1372"/>
      <c r="AM174" s="1372"/>
      <c r="AN174" s="1372"/>
      <c r="AO174" s="1372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1002"/>
      <c r="B175" s="1375" t="s">
        <v>453</v>
      </c>
      <c r="C175" s="1372"/>
      <c r="D175" s="1003" t="s">
        <v>786</v>
      </c>
      <c r="E175" s="1375" t="s">
        <v>784</v>
      </c>
      <c r="F175" s="1372"/>
      <c r="G175" s="1375" t="s">
        <v>748</v>
      </c>
      <c r="H175" s="1375"/>
      <c r="I175" s="1375" t="s">
        <v>685</v>
      </c>
      <c r="J175" s="1372"/>
      <c r="K175" s="1372"/>
      <c r="L175" s="1375" t="s">
        <v>685</v>
      </c>
      <c r="M175" s="1372"/>
      <c r="N175" s="1372"/>
      <c r="O175" s="1375" t="s">
        <v>685</v>
      </c>
      <c r="P175" s="1372"/>
      <c r="Q175" s="1375" t="s">
        <v>685</v>
      </c>
      <c r="R175" s="1372"/>
      <c r="S175" s="1377" t="s">
        <v>788</v>
      </c>
      <c r="T175" s="1372"/>
      <c r="U175" s="1372"/>
      <c r="V175" s="1372"/>
      <c r="W175" s="1372"/>
      <c r="X175" s="1372"/>
      <c r="Y175" s="1372"/>
      <c r="Z175" s="1372"/>
      <c r="AA175" s="1375" t="s">
        <v>732</v>
      </c>
      <c r="AB175" s="1372"/>
      <c r="AC175" s="1372"/>
      <c r="AD175" s="1372"/>
      <c r="AE175" s="1372"/>
      <c r="AF175" s="1375" t="s">
        <v>733</v>
      </c>
      <c r="AG175" s="1372"/>
      <c r="AH175" s="1372"/>
      <c r="AI175" s="776" t="s">
        <v>417</v>
      </c>
      <c r="AJ175" s="1376" t="s">
        <v>734</v>
      </c>
      <c r="AK175" s="1372"/>
      <c r="AL175" s="1372"/>
      <c r="AM175" s="1372"/>
      <c r="AN175" s="1372"/>
      <c r="AO175" s="1372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1002"/>
      <c r="B176" s="1371" t="s">
        <v>453</v>
      </c>
      <c r="C176" s="1372"/>
      <c r="D176" s="1001" t="s">
        <v>789</v>
      </c>
      <c r="E176" s="1371"/>
      <c r="F176" s="1372"/>
      <c r="G176" s="1371"/>
      <c r="H176" s="1371"/>
      <c r="I176" s="1371"/>
      <c r="J176" s="1372"/>
      <c r="K176" s="1372"/>
      <c r="L176" s="1371"/>
      <c r="M176" s="1372"/>
      <c r="N176" s="1372"/>
      <c r="O176" s="1371"/>
      <c r="P176" s="1372"/>
      <c r="Q176" s="1371"/>
      <c r="R176" s="1372"/>
      <c r="S176" s="1373" t="s">
        <v>790</v>
      </c>
      <c r="T176" s="1372"/>
      <c r="U176" s="1372"/>
      <c r="V176" s="1372"/>
      <c r="W176" s="1372"/>
      <c r="X176" s="1372"/>
      <c r="Y176" s="1372"/>
      <c r="Z176" s="1372"/>
      <c r="AA176" s="1371" t="s">
        <v>732</v>
      </c>
      <c r="AB176" s="1372"/>
      <c r="AC176" s="1372"/>
      <c r="AD176" s="1372"/>
      <c r="AE176" s="1372"/>
      <c r="AF176" s="1371" t="s">
        <v>733</v>
      </c>
      <c r="AG176" s="1372"/>
      <c r="AH176" s="1372"/>
      <c r="AI176" s="770" t="s">
        <v>417</v>
      </c>
      <c r="AJ176" s="1374" t="s">
        <v>734</v>
      </c>
      <c r="AK176" s="1372"/>
      <c r="AL176" s="1372"/>
      <c r="AM176" s="1372"/>
      <c r="AN176" s="1372"/>
      <c r="AO176" s="1372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1002"/>
      <c r="B177" s="1371" t="s">
        <v>453</v>
      </c>
      <c r="C177" s="1372"/>
      <c r="D177" s="1001" t="s">
        <v>789</v>
      </c>
      <c r="E177" s="1371" t="s">
        <v>784</v>
      </c>
      <c r="F177" s="1372"/>
      <c r="G177" s="1371"/>
      <c r="H177" s="1371"/>
      <c r="I177" s="1371"/>
      <c r="J177" s="1372"/>
      <c r="K177" s="1372"/>
      <c r="L177" s="1371"/>
      <c r="M177" s="1372"/>
      <c r="N177" s="1372"/>
      <c r="O177" s="1371"/>
      <c r="P177" s="1372"/>
      <c r="Q177" s="1371"/>
      <c r="R177" s="1372"/>
      <c r="S177" s="1373" t="s">
        <v>785</v>
      </c>
      <c r="T177" s="1372"/>
      <c r="U177" s="1372"/>
      <c r="V177" s="1372"/>
      <c r="W177" s="1372"/>
      <c r="X177" s="1372"/>
      <c r="Y177" s="1372"/>
      <c r="Z177" s="1372"/>
      <c r="AA177" s="1371" t="s">
        <v>732</v>
      </c>
      <c r="AB177" s="1372"/>
      <c r="AC177" s="1372"/>
      <c r="AD177" s="1372"/>
      <c r="AE177" s="1372"/>
      <c r="AF177" s="1371" t="s">
        <v>733</v>
      </c>
      <c r="AG177" s="1372"/>
      <c r="AH177" s="1372"/>
      <c r="AI177" s="770" t="s">
        <v>417</v>
      </c>
      <c r="AJ177" s="1374" t="s">
        <v>734</v>
      </c>
      <c r="AK177" s="1372"/>
      <c r="AL177" s="1372"/>
      <c r="AM177" s="1372"/>
      <c r="AN177" s="1372"/>
      <c r="AO177" s="1372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1002"/>
      <c r="B178" s="1375" t="s">
        <v>453</v>
      </c>
      <c r="C178" s="1372"/>
      <c r="D178" s="1003" t="s">
        <v>789</v>
      </c>
      <c r="E178" s="1375" t="s">
        <v>784</v>
      </c>
      <c r="F178" s="1372"/>
      <c r="G178" s="1375" t="s">
        <v>738</v>
      </c>
      <c r="H178" s="1375"/>
      <c r="I178" s="1375" t="s">
        <v>685</v>
      </c>
      <c r="J178" s="1372"/>
      <c r="K178" s="1372"/>
      <c r="L178" s="1375" t="s">
        <v>685</v>
      </c>
      <c r="M178" s="1372"/>
      <c r="N178" s="1372"/>
      <c r="O178" s="1375" t="s">
        <v>685</v>
      </c>
      <c r="P178" s="1372"/>
      <c r="Q178" s="1375" t="s">
        <v>685</v>
      </c>
      <c r="R178" s="1372"/>
      <c r="S178" s="1377" t="s">
        <v>580</v>
      </c>
      <c r="T178" s="1372"/>
      <c r="U178" s="1372"/>
      <c r="V178" s="1372"/>
      <c r="W178" s="1372"/>
      <c r="X178" s="1372"/>
      <c r="Y178" s="1372"/>
      <c r="Z178" s="1372"/>
      <c r="AA178" s="1375" t="s">
        <v>732</v>
      </c>
      <c r="AB178" s="1372"/>
      <c r="AC178" s="1372"/>
      <c r="AD178" s="1372"/>
      <c r="AE178" s="1372"/>
      <c r="AF178" s="1375" t="s">
        <v>733</v>
      </c>
      <c r="AG178" s="1372"/>
      <c r="AH178" s="1372"/>
      <c r="AI178" s="776" t="s">
        <v>417</v>
      </c>
      <c r="AJ178" s="1376" t="s">
        <v>734</v>
      </c>
      <c r="AK178" s="1372"/>
      <c r="AL178" s="1372"/>
      <c r="AM178" s="1372"/>
      <c r="AN178" s="1372"/>
      <c r="AO178" s="1372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1002"/>
      <c r="B179" s="1371" t="s">
        <v>453</v>
      </c>
      <c r="C179" s="1372"/>
      <c r="D179" s="1001" t="s">
        <v>791</v>
      </c>
      <c r="E179" s="1371"/>
      <c r="F179" s="1372"/>
      <c r="G179" s="1371"/>
      <c r="H179" s="1371"/>
      <c r="I179" s="1371"/>
      <c r="J179" s="1372"/>
      <c r="K179" s="1372"/>
      <c r="L179" s="1371"/>
      <c r="M179" s="1372"/>
      <c r="N179" s="1372"/>
      <c r="O179" s="1371"/>
      <c r="P179" s="1372"/>
      <c r="Q179" s="1371"/>
      <c r="R179" s="1372"/>
      <c r="S179" s="1373" t="s">
        <v>792</v>
      </c>
      <c r="T179" s="1372"/>
      <c r="U179" s="1372"/>
      <c r="V179" s="1372"/>
      <c r="W179" s="1372"/>
      <c r="X179" s="1372"/>
      <c r="Y179" s="1372"/>
      <c r="Z179" s="1372"/>
      <c r="AA179" s="1371" t="s">
        <v>732</v>
      </c>
      <c r="AB179" s="1372"/>
      <c r="AC179" s="1372"/>
      <c r="AD179" s="1372"/>
      <c r="AE179" s="1372"/>
      <c r="AF179" s="1371" t="s">
        <v>733</v>
      </c>
      <c r="AG179" s="1372"/>
      <c r="AH179" s="1372"/>
      <c r="AI179" s="770" t="s">
        <v>417</v>
      </c>
      <c r="AJ179" s="1374" t="s">
        <v>734</v>
      </c>
      <c r="AK179" s="1372"/>
      <c r="AL179" s="1372"/>
      <c r="AM179" s="1372"/>
      <c r="AN179" s="1372"/>
      <c r="AO179" s="1372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1002"/>
      <c r="B180" s="1371" t="s">
        <v>453</v>
      </c>
      <c r="C180" s="1372"/>
      <c r="D180" s="1001" t="s">
        <v>791</v>
      </c>
      <c r="E180" s="1371" t="s">
        <v>793</v>
      </c>
      <c r="F180" s="1372"/>
      <c r="G180" s="1371"/>
      <c r="H180" s="1371"/>
      <c r="I180" s="1371"/>
      <c r="J180" s="1372"/>
      <c r="K180" s="1372"/>
      <c r="L180" s="1371"/>
      <c r="M180" s="1372"/>
      <c r="N180" s="1372"/>
      <c r="O180" s="1371"/>
      <c r="P180" s="1372"/>
      <c r="Q180" s="1371"/>
      <c r="R180" s="1372"/>
      <c r="S180" s="1373" t="s">
        <v>794</v>
      </c>
      <c r="T180" s="1372"/>
      <c r="U180" s="1372"/>
      <c r="V180" s="1372"/>
      <c r="W180" s="1372"/>
      <c r="X180" s="1372"/>
      <c r="Y180" s="1372"/>
      <c r="Z180" s="1372"/>
      <c r="AA180" s="1371" t="s">
        <v>732</v>
      </c>
      <c r="AB180" s="1372"/>
      <c r="AC180" s="1372"/>
      <c r="AD180" s="1372"/>
      <c r="AE180" s="1372"/>
      <c r="AF180" s="1371" t="s">
        <v>733</v>
      </c>
      <c r="AG180" s="1372"/>
      <c r="AH180" s="1372"/>
      <c r="AI180" s="770" t="s">
        <v>417</v>
      </c>
      <c r="AJ180" s="1374" t="s">
        <v>734</v>
      </c>
      <c r="AK180" s="1372"/>
      <c r="AL180" s="1372"/>
      <c r="AM180" s="1372"/>
      <c r="AN180" s="1372"/>
      <c r="AO180" s="1372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1002"/>
      <c r="B181" s="1375" t="s">
        <v>453</v>
      </c>
      <c r="C181" s="1372"/>
      <c r="D181" s="1003" t="s">
        <v>791</v>
      </c>
      <c r="E181" s="1375" t="s">
        <v>793</v>
      </c>
      <c r="F181" s="1372"/>
      <c r="G181" s="1375" t="s">
        <v>738</v>
      </c>
      <c r="H181" s="1375"/>
      <c r="I181" s="1375" t="s">
        <v>685</v>
      </c>
      <c r="J181" s="1372"/>
      <c r="K181" s="1372"/>
      <c r="L181" s="1375" t="s">
        <v>685</v>
      </c>
      <c r="M181" s="1372"/>
      <c r="N181" s="1372"/>
      <c r="O181" s="1375" t="s">
        <v>685</v>
      </c>
      <c r="P181" s="1372"/>
      <c r="Q181" s="1375" t="s">
        <v>685</v>
      </c>
      <c r="R181" s="1372"/>
      <c r="S181" s="1377" t="s">
        <v>581</v>
      </c>
      <c r="T181" s="1372"/>
      <c r="U181" s="1372"/>
      <c r="V181" s="1372"/>
      <c r="W181" s="1372"/>
      <c r="X181" s="1372"/>
      <c r="Y181" s="1372"/>
      <c r="Z181" s="1372"/>
      <c r="AA181" s="1375" t="s">
        <v>732</v>
      </c>
      <c r="AB181" s="1372"/>
      <c r="AC181" s="1372"/>
      <c r="AD181" s="1372"/>
      <c r="AE181" s="1372"/>
      <c r="AF181" s="1375" t="s">
        <v>733</v>
      </c>
      <c r="AG181" s="1372"/>
      <c r="AH181" s="1372"/>
      <c r="AI181" s="776" t="s">
        <v>417</v>
      </c>
      <c r="AJ181" s="1376" t="s">
        <v>734</v>
      </c>
      <c r="AK181" s="1372"/>
      <c r="AL181" s="1372"/>
      <c r="AM181" s="1372"/>
      <c r="AN181" s="1372"/>
      <c r="AO181" s="1372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1002"/>
      <c r="B182" s="1375" t="s">
        <v>453</v>
      </c>
      <c r="C182" s="1372"/>
      <c r="D182" s="1003" t="s">
        <v>791</v>
      </c>
      <c r="E182" s="1375" t="s">
        <v>793</v>
      </c>
      <c r="F182" s="1372"/>
      <c r="G182" s="1375" t="s">
        <v>741</v>
      </c>
      <c r="H182" s="1375"/>
      <c r="I182" s="1375" t="s">
        <v>685</v>
      </c>
      <c r="J182" s="1372"/>
      <c r="K182" s="1372"/>
      <c r="L182" s="1375" t="s">
        <v>685</v>
      </c>
      <c r="M182" s="1372"/>
      <c r="N182" s="1372"/>
      <c r="O182" s="1375" t="s">
        <v>685</v>
      </c>
      <c r="P182" s="1372"/>
      <c r="Q182" s="1375" t="s">
        <v>685</v>
      </c>
      <c r="R182" s="1372"/>
      <c r="S182" s="1377" t="s">
        <v>582</v>
      </c>
      <c r="T182" s="1372"/>
      <c r="U182" s="1372"/>
      <c r="V182" s="1372"/>
      <c r="W182" s="1372"/>
      <c r="X182" s="1372"/>
      <c r="Y182" s="1372"/>
      <c r="Z182" s="1372"/>
      <c r="AA182" s="1375" t="s">
        <v>732</v>
      </c>
      <c r="AB182" s="1372"/>
      <c r="AC182" s="1372"/>
      <c r="AD182" s="1372"/>
      <c r="AE182" s="1372"/>
      <c r="AF182" s="1375" t="s">
        <v>733</v>
      </c>
      <c r="AG182" s="1372"/>
      <c r="AH182" s="1372"/>
      <c r="AI182" s="776" t="s">
        <v>417</v>
      </c>
      <c r="AJ182" s="1376" t="s">
        <v>734</v>
      </c>
      <c r="AK182" s="1372"/>
      <c r="AL182" s="1372"/>
      <c r="AM182" s="1372"/>
      <c r="AN182" s="1372"/>
      <c r="AO182" s="1372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1002"/>
      <c r="B183" s="1371" t="s">
        <v>453</v>
      </c>
      <c r="C183" s="1372"/>
      <c r="D183" s="1001" t="s">
        <v>791</v>
      </c>
      <c r="E183" s="1371" t="s">
        <v>795</v>
      </c>
      <c r="F183" s="1372"/>
      <c r="G183" s="1371"/>
      <c r="H183" s="1371"/>
      <c r="I183" s="1371"/>
      <c r="J183" s="1372"/>
      <c r="K183" s="1372"/>
      <c r="L183" s="1371"/>
      <c r="M183" s="1372"/>
      <c r="N183" s="1372"/>
      <c r="O183" s="1371"/>
      <c r="P183" s="1372"/>
      <c r="Q183" s="1371"/>
      <c r="R183" s="1372"/>
      <c r="S183" s="1373" t="s">
        <v>796</v>
      </c>
      <c r="T183" s="1372"/>
      <c r="U183" s="1372"/>
      <c r="V183" s="1372"/>
      <c r="W183" s="1372"/>
      <c r="X183" s="1372"/>
      <c r="Y183" s="1372"/>
      <c r="Z183" s="1372"/>
      <c r="AA183" s="1371" t="s">
        <v>732</v>
      </c>
      <c r="AB183" s="1372"/>
      <c r="AC183" s="1372"/>
      <c r="AD183" s="1372"/>
      <c r="AE183" s="1372"/>
      <c r="AF183" s="1371" t="s">
        <v>733</v>
      </c>
      <c r="AG183" s="1372"/>
      <c r="AH183" s="1372"/>
      <c r="AI183" s="770" t="s">
        <v>417</v>
      </c>
      <c r="AJ183" s="1374" t="s">
        <v>734</v>
      </c>
      <c r="AK183" s="1372"/>
      <c r="AL183" s="1372"/>
      <c r="AM183" s="1372"/>
      <c r="AN183" s="1372"/>
      <c r="AO183" s="1372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1002"/>
      <c r="B184" s="1375" t="s">
        <v>453</v>
      </c>
      <c r="C184" s="1372"/>
      <c r="D184" s="1003" t="s">
        <v>791</v>
      </c>
      <c r="E184" s="1375" t="s">
        <v>795</v>
      </c>
      <c r="F184" s="1372"/>
      <c r="G184" s="1375" t="s">
        <v>738</v>
      </c>
      <c r="H184" s="1375"/>
      <c r="I184" s="1375" t="s">
        <v>685</v>
      </c>
      <c r="J184" s="1372"/>
      <c r="K184" s="1372"/>
      <c r="L184" s="1375" t="s">
        <v>685</v>
      </c>
      <c r="M184" s="1372"/>
      <c r="N184" s="1372"/>
      <c r="O184" s="1375" t="s">
        <v>685</v>
      </c>
      <c r="P184" s="1372"/>
      <c r="Q184" s="1375" t="s">
        <v>685</v>
      </c>
      <c r="R184" s="1372"/>
      <c r="S184" s="1377" t="s">
        <v>583</v>
      </c>
      <c r="T184" s="1372"/>
      <c r="U184" s="1372"/>
      <c r="V184" s="1372"/>
      <c r="W184" s="1372"/>
      <c r="X184" s="1372"/>
      <c r="Y184" s="1372"/>
      <c r="Z184" s="1372"/>
      <c r="AA184" s="1375" t="s">
        <v>732</v>
      </c>
      <c r="AB184" s="1372"/>
      <c r="AC184" s="1372"/>
      <c r="AD184" s="1372"/>
      <c r="AE184" s="1372"/>
      <c r="AF184" s="1375" t="s">
        <v>733</v>
      </c>
      <c r="AG184" s="1372"/>
      <c r="AH184" s="1372"/>
      <c r="AI184" s="776" t="s">
        <v>417</v>
      </c>
      <c r="AJ184" s="1376" t="s">
        <v>734</v>
      </c>
      <c r="AK184" s="1372"/>
      <c r="AL184" s="1372"/>
      <c r="AM184" s="1372"/>
      <c r="AN184" s="1372"/>
      <c r="AO184" s="1372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1002"/>
      <c r="B185" s="1375" t="s">
        <v>453</v>
      </c>
      <c r="C185" s="1372"/>
      <c r="D185" s="1003" t="s">
        <v>791</v>
      </c>
      <c r="E185" s="1375" t="s">
        <v>795</v>
      </c>
      <c r="F185" s="1372"/>
      <c r="G185" s="1375" t="s">
        <v>748</v>
      </c>
      <c r="H185" s="1375"/>
      <c r="I185" s="1375" t="s">
        <v>685</v>
      </c>
      <c r="J185" s="1372"/>
      <c r="K185" s="1372"/>
      <c r="L185" s="1375" t="s">
        <v>685</v>
      </c>
      <c r="M185" s="1372"/>
      <c r="N185" s="1372"/>
      <c r="O185" s="1375" t="s">
        <v>685</v>
      </c>
      <c r="P185" s="1372"/>
      <c r="Q185" s="1375" t="s">
        <v>685</v>
      </c>
      <c r="R185" s="1372"/>
      <c r="S185" s="1377" t="s">
        <v>797</v>
      </c>
      <c r="T185" s="1372"/>
      <c r="U185" s="1372"/>
      <c r="V185" s="1372"/>
      <c r="W185" s="1372"/>
      <c r="X185" s="1372"/>
      <c r="Y185" s="1372"/>
      <c r="Z185" s="1372"/>
      <c r="AA185" s="1375" t="s">
        <v>732</v>
      </c>
      <c r="AB185" s="1372"/>
      <c r="AC185" s="1372"/>
      <c r="AD185" s="1372"/>
      <c r="AE185" s="1372"/>
      <c r="AF185" s="1375" t="s">
        <v>733</v>
      </c>
      <c r="AG185" s="1372"/>
      <c r="AH185" s="1372"/>
      <c r="AI185" s="776" t="s">
        <v>417</v>
      </c>
      <c r="AJ185" s="1376" t="s">
        <v>734</v>
      </c>
      <c r="AK185" s="1372"/>
      <c r="AL185" s="1372"/>
      <c r="AM185" s="1372"/>
      <c r="AN185" s="1372"/>
      <c r="AO185" s="1372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1002"/>
      <c r="B186" s="1371" t="s">
        <v>453</v>
      </c>
      <c r="C186" s="1372"/>
      <c r="D186" s="1001" t="s">
        <v>791</v>
      </c>
      <c r="E186" s="1371" t="s">
        <v>795</v>
      </c>
      <c r="F186" s="1372"/>
      <c r="G186" s="1371" t="s">
        <v>748</v>
      </c>
      <c r="H186" s="1371"/>
      <c r="I186" s="1371" t="s">
        <v>739</v>
      </c>
      <c r="J186" s="1372"/>
      <c r="K186" s="1372"/>
      <c r="L186" s="1371" t="s">
        <v>685</v>
      </c>
      <c r="M186" s="1372"/>
      <c r="N186" s="1372"/>
      <c r="O186" s="1371" t="s">
        <v>685</v>
      </c>
      <c r="P186" s="1372"/>
      <c r="Q186" s="1371" t="s">
        <v>685</v>
      </c>
      <c r="R186" s="1372"/>
      <c r="S186" s="1373" t="s">
        <v>797</v>
      </c>
      <c r="T186" s="1372"/>
      <c r="U186" s="1372"/>
      <c r="V186" s="1372"/>
      <c r="W186" s="1372"/>
      <c r="X186" s="1372"/>
      <c r="Y186" s="1372"/>
      <c r="Z186" s="1372"/>
      <c r="AA186" s="1371" t="s">
        <v>732</v>
      </c>
      <c r="AB186" s="1372"/>
      <c r="AC186" s="1372"/>
      <c r="AD186" s="1372"/>
      <c r="AE186" s="1372"/>
      <c r="AF186" s="1371" t="s">
        <v>733</v>
      </c>
      <c r="AG186" s="1372"/>
      <c r="AH186" s="1372"/>
      <c r="AI186" s="770" t="s">
        <v>417</v>
      </c>
      <c r="AJ186" s="1374" t="s">
        <v>734</v>
      </c>
      <c r="AK186" s="1372"/>
      <c r="AL186" s="1372"/>
      <c r="AM186" s="1372"/>
      <c r="AN186" s="1372"/>
      <c r="AO186" s="1372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1002"/>
      <c r="B187" s="1375" t="s">
        <v>453</v>
      </c>
      <c r="C187" s="1372"/>
      <c r="D187" s="1003" t="s">
        <v>791</v>
      </c>
      <c r="E187" s="1375" t="s">
        <v>795</v>
      </c>
      <c r="F187" s="1372"/>
      <c r="G187" s="1375" t="s">
        <v>748</v>
      </c>
      <c r="H187" s="1375"/>
      <c r="I187" s="1375" t="s">
        <v>739</v>
      </c>
      <c r="J187" s="1372"/>
      <c r="K187" s="1372"/>
      <c r="L187" s="1375" t="s">
        <v>741</v>
      </c>
      <c r="M187" s="1372"/>
      <c r="N187" s="1372"/>
      <c r="O187" s="1375" t="s">
        <v>685</v>
      </c>
      <c r="P187" s="1372"/>
      <c r="Q187" s="1375" t="s">
        <v>685</v>
      </c>
      <c r="R187" s="1372"/>
      <c r="S187" s="1377" t="s">
        <v>584</v>
      </c>
      <c r="T187" s="1372"/>
      <c r="U187" s="1372"/>
      <c r="V187" s="1372"/>
      <c r="W187" s="1372"/>
      <c r="X187" s="1372"/>
      <c r="Y187" s="1372"/>
      <c r="Z187" s="1372"/>
      <c r="AA187" s="1375" t="s">
        <v>732</v>
      </c>
      <c r="AB187" s="1372"/>
      <c r="AC187" s="1372"/>
      <c r="AD187" s="1372"/>
      <c r="AE187" s="1372"/>
      <c r="AF187" s="1375" t="s">
        <v>733</v>
      </c>
      <c r="AG187" s="1372"/>
      <c r="AH187" s="1372"/>
      <c r="AI187" s="776" t="s">
        <v>417</v>
      </c>
      <c r="AJ187" s="1376" t="s">
        <v>734</v>
      </c>
      <c r="AK187" s="1372"/>
      <c r="AL187" s="1372"/>
      <c r="AM187" s="1372"/>
      <c r="AN187" s="1372"/>
      <c r="AO187" s="1372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1002"/>
      <c r="B188" s="1375" t="s">
        <v>453</v>
      </c>
      <c r="C188" s="1372"/>
      <c r="D188" s="1003" t="s">
        <v>791</v>
      </c>
      <c r="E188" s="1375" t="s">
        <v>795</v>
      </c>
      <c r="F188" s="1372"/>
      <c r="G188" s="1375" t="s">
        <v>748</v>
      </c>
      <c r="H188" s="1375"/>
      <c r="I188" s="1375" t="s">
        <v>739</v>
      </c>
      <c r="J188" s="1372"/>
      <c r="K188" s="1372"/>
      <c r="L188" s="1375" t="s">
        <v>748</v>
      </c>
      <c r="M188" s="1372"/>
      <c r="N188" s="1372"/>
      <c r="O188" s="1375" t="s">
        <v>685</v>
      </c>
      <c r="P188" s="1372"/>
      <c r="Q188" s="1375" t="s">
        <v>685</v>
      </c>
      <c r="R188" s="1372"/>
      <c r="S188" s="1377" t="s">
        <v>585</v>
      </c>
      <c r="T188" s="1372"/>
      <c r="U188" s="1372"/>
      <c r="V188" s="1372"/>
      <c r="W188" s="1372"/>
      <c r="X188" s="1372"/>
      <c r="Y188" s="1372"/>
      <c r="Z188" s="1372"/>
      <c r="AA188" s="1375" t="s">
        <v>732</v>
      </c>
      <c r="AB188" s="1372"/>
      <c r="AC188" s="1372"/>
      <c r="AD188" s="1372"/>
      <c r="AE188" s="1372"/>
      <c r="AF188" s="1375" t="s">
        <v>733</v>
      </c>
      <c r="AG188" s="1372"/>
      <c r="AH188" s="1372"/>
      <c r="AI188" s="776" t="s">
        <v>417</v>
      </c>
      <c r="AJ188" s="1376" t="s">
        <v>734</v>
      </c>
      <c r="AK188" s="1372"/>
      <c r="AL188" s="1372"/>
      <c r="AM188" s="1372"/>
      <c r="AN188" s="1372"/>
      <c r="AO188" s="1372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1002"/>
      <c r="B189" s="1375" t="s">
        <v>453</v>
      </c>
      <c r="C189" s="1372"/>
      <c r="D189" s="1003" t="s">
        <v>791</v>
      </c>
      <c r="E189" s="1375" t="s">
        <v>795</v>
      </c>
      <c r="F189" s="1372"/>
      <c r="G189" s="1375" t="s">
        <v>742</v>
      </c>
      <c r="H189" s="1375"/>
      <c r="I189" s="1375" t="s">
        <v>685</v>
      </c>
      <c r="J189" s="1372"/>
      <c r="K189" s="1372"/>
      <c r="L189" s="1375" t="s">
        <v>685</v>
      </c>
      <c r="M189" s="1372"/>
      <c r="N189" s="1372"/>
      <c r="O189" s="1375" t="s">
        <v>685</v>
      </c>
      <c r="P189" s="1372"/>
      <c r="Q189" s="1375" t="s">
        <v>685</v>
      </c>
      <c r="R189" s="1372"/>
      <c r="S189" s="1377" t="s">
        <v>586</v>
      </c>
      <c r="T189" s="1372"/>
      <c r="U189" s="1372"/>
      <c r="V189" s="1372"/>
      <c r="W189" s="1372"/>
      <c r="X189" s="1372"/>
      <c r="Y189" s="1372"/>
      <c r="Z189" s="1372"/>
      <c r="AA189" s="1375" t="s">
        <v>732</v>
      </c>
      <c r="AB189" s="1372"/>
      <c r="AC189" s="1372"/>
      <c r="AD189" s="1372"/>
      <c r="AE189" s="1372"/>
      <c r="AF189" s="1375" t="s">
        <v>733</v>
      </c>
      <c r="AG189" s="1372"/>
      <c r="AH189" s="1372"/>
      <c r="AI189" s="776" t="s">
        <v>417</v>
      </c>
      <c r="AJ189" s="1376" t="s">
        <v>734</v>
      </c>
      <c r="AK189" s="1372"/>
      <c r="AL189" s="1372"/>
      <c r="AM189" s="1372"/>
      <c r="AN189" s="1372"/>
      <c r="AO189" s="1372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1002"/>
      <c r="B190" s="1375" t="s">
        <v>453</v>
      </c>
      <c r="C190" s="1372"/>
      <c r="D190" s="1003" t="s">
        <v>791</v>
      </c>
      <c r="E190" s="1375" t="s">
        <v>795</v>
      </c>
      <c r="F190" s="1372"/>
      <c r="G190" s="1375" t="s">
        <v>743</v>
      </c>
      <c r="H190" s="1375"/>
      <c r="I190" s="1375" t="s">
        <v>685</v>
      </c>
      <c r="J190" s="1372"/>
      <c r="K190" s="1372"/>
      <c r="L190" s="1375" t="s">
        <v>685</v>
      </c>
      <c r="M190" s="1372"/>
      <c r="N190" s="1372"/>
      <c r="O190" s="1375" t="s">
        <v>685</v>
      </c>
      <c r="P190" s="1372"/>
      <c r="Q190" s="1375" t="s">
        <v>685</v>
      </c>
      <c r="R190" s="1372"/>
      <c r="S190" s="1377" t="s">
        <v>798</v>
      </c>
      <c r="T190" s="1372"/>
      <c r="U190" s="1372"/>
      <c r="V190" s="1372"/>
      <c r="W190" s="1372"/>
      <c r="X190" s="1372"/>
      <c r="Y190" s="1372"/>
      <c r="Z190" s="1372"/>
      <c r="AA190" s="1375" t="s">
        <v>732</v>
      </c>
      <c r="AB190" s="1372"/>
      <c r="AC190" s="1372"/>
      <c r="AD190" s="1372"/>
      <c r="AE190" s="1372"/>
      <c r="AF190" s="1375" t="s">
        <v>733</v>
      </c>
      <c r="AG190" s="1372"/>
      <c r="AH190" s="1372"/>
      <c r="AI190" s="776" t="s">
        <v>417</v>
      </c>
      <c r="AJ190" s="1376" t="s">
        <v>734</v>
      </c>
      <c r="AK190" s="1372"/>
      <c r="AL190" s="1372"/>
      <c r="AM190" s="1372"/>
      <c r="AN190" s="1372"/>
      <c r="AO190" s="1372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1002"/>
      <c r="B191" s="1371" t="s">
        <v>453</v>
      </c>
      <c r="C191" s="1372"/>
      <c r="D191" s="1001" t="s">
        <v>799</v>
      </c>
      <c r="E191" s="1371"/>
      <c r="F191" s="1372"/>
      <c r="G191" s="1371"/>
      <c r="H191" s="1371"/>
      <c r="I191" s="1371"/>
      <c r="J191" s="1372"/>
      <c r="K191" s="1372"/>
      <c r="L191" s="1371"/>
      <c r="M191" s="1372"/>
      <c r="N191" s="1372"/>
      <c r="O191" s="1371"/>
      <c r="P191" s="1372"/>
      <c r="Q191" s="1371"/>
      <c r="R191" s="1372"/>
      <c r="S191" s="1373" t="s">
        <v>800</v>
      </c>
      <c r="T191" s="1372"/>
      <c r="U191" s="1372"/>
      <c r="V191" s="1372"/>
      <c r="W191" s="1372"/>
      <c r="X191" s="1372"/>
      <c r="Y191" s="1372"/>
      <c r="Z191" s="1372"/>
      <c r="AA191" s="1371" t="s">
        <v>732</v>
      </c>
      <c r="AB191" s="1372"/>
      <c r="AC191" s="1372"/>
      <c r="AD191" s="1372"/>
      <c r="AE191" s="1372"/>
      <c r="AF191" s="1371" t="s">
        <v>733</v>
      </c>
      <c r="AG191" s="1372"/>
      <c r="AH191" s="1372"/>
      <c r="AI191" s="770" t="s">
        <v>417</v>
      </c>
      <c r="AJ191" s="1374" t="s">
        <v>734</v>
      </c>
      <c r="AK191" s="1372"/>
      <c r="AL191" s="1372"/>
      <c r="AM191" s="1372"/>
      <c r="AN191" s="1372"/>
      <c r="AO191" s="1372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1002"/>
      <c r="B192" s="1371" t="s">
        <v>453</v>
      </c>
      <c r="C192" s="1372"/>
      <c r="D192" s="1001" t="s">
        <v>799</v>
      </c>
      <c r="E192" s="1371" t="s">
        <v>801</v>
      </c>
      <c r="F192" s="1372"/>
      <c r="G192" s="1371"/>
      <c r="H192" s="1371"/>
      <c r="I192" s="1371"/>
      <c r="J192" s="1372"/>
      <c r="K192" s="1372"/>
      <c r="L192" s="1371"/>
      <c r="M192" s="1372"/>
      <c r="N192" s="1372"/>
      <c r="O192" s="1371"/>
      <c r="P192" s="1372"/>
      <c r="Q192" s="1371"/>
      <c r="R192" s="1372"/>
      <c r="S192" s="1373" t="s">
        <v>802</v>
      </c>
      <c r="T192" s="1372"/>
      <c r="U192" s="1372"/>
      <c r="V192" s="1372"/>
      <c r="W192" s="1372"/>
      <c r="X192" s="1372"/>
      <c r="Y192" s="1372"/>
      <c r="Z192" s="1372"/>
      <c r="AA192" s="1371" t="s">
        <v>732</v>
      </c>
      <c r="AB192" s="1372"/>
      <c r="AC192" s="1372"/>
      <c r="AD192" s="1372"/>
      <c r="AE192" s="1372"/>
      <c r="AF192" s="1371" t="s">
        <v>733</v>
      </c>
      <c r="AG192" s="1372"/>
      <c r="AH192" s="1372"/>
      <c r="AI192" s="770" t="s">
        <v>417</v>
      </c>
      <c r="AJ192" s="1374" t="s">
        <v>734</v>
      </c>
      <c r="AK192" s="1372"/>
      <c r="AL192" s="1372"/>
      <c r="AM192" s="1372"/>
      <c r="AN192" s="1372"/>
      <c r="AO192" s="1372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1002"/>
      <c r="B193" s="1375" t="s">
        <v>453</v>
      </c>
      <c r="C193" s="1372"/>
      <c r="D193" s="1003" t="s">
        <v>799</v>
      </c>
      <c r="E193" s="1375" t="s">
        <v>801</v>
      </c>
      <c r="F193" s="1372"/>
      <c r="G193" s="1375" t="s">
        <v>738</v>
      </c>
      <c r="H193" s="1375"/>
      <c r="I193" s="1375" t="s">
        <v>685</v>
      </c>
      <c r="J193" s="1372"/>
      <c r="K193" s="1372"/>
      <c r="L193" s="1375" t="s">
        <v>685</v>
      </c>
      <c r="M193" s="1372"/>
      <c r="N193" s="1372"/>
      <c r="O193" s="1375" t="s">
        <v>685</v>
      </c>
      <c r="P193" s="1372"/>
      <c r="Q193" s="1375" t="s">
        <v>685</v>
      </c>
      <c r="R193" s="1372"/>
      <c r="S193" s="1377" t="s">
        <v>803</v>
      </c>
      <c r="T193" s="1372"/>
      <c r="U193" s="1372"/>
      <c r="V193" s="1372"/>
      <c r="W193" s="1372"/>
      <c r="X193" s="1372"/>
      <c r="Y193" s="1372"/>
      <c r="Z193" s="1372"/>
      <c r="AA193" s="1375" t="s">
        <v>732</v>
      </c>
      <c r="AB193" s="1372"/>
      <c r="AC193" s="1372"/>
      <c r="AD193" s="1372"/>
      <c r="AE193" s="1372"/>
      <c r="AF193" s="1375" t="s">
        <v>733</v>
      </c>
      <c r="AG193" s="1372"/>
      <c r="AH193" s="1372"/>
      <c r="AI193" s="776" t="s">
        <v>417</v>
      </c>
      <c r="AJ193" s="1376" t="s">
        <v>734</v>
      </c>
      <c r="AK193" s="1372"/>
      <c r="AL193" s="1372"/>
      <c r="AM193" s="1372"/>
      <c r="AN193" s="1372"/>
      <c r="AO193" s="1372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1002"/>
      <c r="B194" s="1371" t="s">
        <v>453</v>
      </c>
      <c r="C194" s="1372"/>
      <c r="D194" s="1001" t="s">
        <v>799</v>
      </c>
      <c r="E194" s="1371" t="s">
        <v>804</v>
      </c>
      <c r="F194" s="1372"/>
      <c r="G194" s="1371"/>
      <c r="H194" s="1371"/>
      <c r="I194" s="1371"/>
      <c r="J194" s="1372"/>
      <c r="K194" s="1372"/>
      <c r="L194" s="1371"/>
      <c r="M194" s="1372"/>
      <c r="N194" s="1372"/>
      <c r="O194" s="1371"/>
      <c r="P194" s="1372"/>
      <c r="Q194" s="1371"/>
      <c r="R194" s="1372"/>
      <c r="S194" s="1373" t="s">
        <v>805</v>
      </c>
      <c r="T194" s="1372"/>
      <c r="U194" s="1372"/>
      <c r="V194" s="1372"/>
      <c r="W194" s="1372"/>
      <c r="X194" s="1372"/>
      <c r="Y194" s="1372"/>
      <c r="Z194" s="1372"/>
      <c r="AA194" s="1371" t="s">
        <v>732</v>
      </c>
      <c r="AB194" s="1372"/>
      <c r="AC194" s="1372"/>
      <c r="AD194" s="1372"/>
      <c r="AE194" s="1372"/>
      <c r="AF194" s="1371" t="s">
        <v>733</v>
      </c>
      <c r="AG194" s="1372"/>
      <c r="AH194" s="1372"/>
      <c r="AI194" s="770" t="s">
        <v>417</v>
      </c>
      <c r="AJ194" s="1374" t="s">
        <v>734</v>
      </c>
      <c r="AK194" s="1372"/>
      <c r="AL194" s="1372"/>
      <c r="AM194" s="1372"/>
      <c r="AN194" s="1372"/>
      <c r="AO194" s="1372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1002"/>
      <c r="B195" s="1375" t="s">
        <v>453</v>
      </c>
      <c r="C195" s="1372"/>
      <c r="D195" s="1003" t="s">
        <v>799</v>
      </c>
      <c r="E195" s="1375" t="s">
        <v>804</v>
      </c>
      <c r="F195" s="1372"/>
      <c r="G195" s="1375" t="s">
        <v>738</v>
      </c>
      <c r="H195" s="1375"/>
      <c r="I195" s="1375" t="s">
        <v>685</v>
      </c>
      <c r="J195" s="1372"/>
      <c r="K195" s="1372"/>
      <c r="L195" s="1375" t="s">
        <v>685</v>
      </c>
      <c r="M195" s="1372"/>
      <c r="N195" s="1372"/>
      <c r="O195" s="1375" t="s">
        <v>685</v>
      </c>
      <c r="P195" s="1372"/>
      <c r="Q195" s="1375" t="s">
        <v>685</v>
      </c>
      <c r="R195" s="1372"/>
      <c r="S195" s="1377" t="s">
        <v>587</v>
      </c>
      <c r="T195" s="1372"/>
      <c r="U195" s="1372"/>
      <c r="V195" s="1372"/>
      <c r="W195" s="1372"/>
      <c r="X195" s="1372"/>
      <c r="Y195" s="1372"/>
      <c r="Z195" s="1372"/>
      <c r="AA195" s="1375" t="s">
        <v>732</v>
      </c>
      <c r="AB195" s="1372"/>
      <c r="AC195" s="1372"/>
      <c r="AD195" s="1372"/>
      <c r="AE195" s="1372"/>
      <c r="AF195" s="1375" t="s">
        <v>733</v>
      </c>
      <c r="AG195" s="1372"/>
      <c r="AH195" s="1372"/>
      <c r="AI195" s="776" t="s">
        <v>417</v>
      </c>
      <c r="AJ195" s="1376" t="s">
        <v>734</v>
      </c>
      <c r="AK195" s="1372"/>
      <c r="AL195" s="1372"/>
      <c r="AM195" s="1372"/>
      <c r="AN195" s="1372"/>
      <c r="AO195" s="1372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1002"/>
      <c r="B196" s="1371" t="s">
        <v>453</v>
      </c>
      <c r="C196" s="1372"/>
      <c r="D196" s="1001" t="s">
        <v>799</v>
      </c>
      <c r="E196" s="1371" t="s">
        <v>795</v>
      </c>
      <c r="F196" s="1372"/>
      <c r="G196" s="1371"/>
      <c r="H196" s="1371"/>
      <c r="I196" s="1371"/>
      <c r="J196" s="1372"/>
      <c r="K196" s="1372"/>
      <c r="L196" s="1371"/>
      <c r="M196" s="1372"/>
      <c r="N196" s="1372"/>
      <c r="O196" s="1371"/>
      <c r="P196" s="1372"/>
      <c r="Q196" s="1371"/>
      <c r="R196" s="1372"/>
      <c r="S196" s="1373" t="s">
        <v>796</v>
      </c>
      <c r="T196" s="1372"/>
      <c r="U196" s="1372"/>
      <c r="V196" s="1372"/>
      <c r="W196" s="1372"/>
      <c r="X196" s="1372"/>
      <c r="Y196" s="1372"/>
      <c r="Z196" s="1372"/>
      <c r="AA196" s="1371" t="s">
        <v>732</v>
      </c>
      <c r="AB196" s="1372"/>
      <c r="AC196" s="1372"/>
      <c r="AD196" s="1372"/>
      <c r="AE196" s="1372"/>
      <c r="AF196" s="1371" t="s">
        <v>733</v>
      </c>
      <c r="AG196" s="1372"/>
      <c r="AH196" s="1372"/>
      <c r="AI196" s="770" t="s">
        <v>417</v>
      </c>
      <c r="AJ196" s="1374" t="s">
        <v>734</v>
      </c>
      <c r="AK196" s="1372"/>
      <c r="AL196" s="1372"/>
      <c r="AM196" s="1372"/>
      <c r="AN196" s="1372"/>
      <c r="AO196" s="1372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1002"/>
      <c r="B197" s="1371" t="s">
        <v>453</v>
      </c>
      <c r="C197" s="1372"/>
      <c r="D197" s="1001" t="s">
        <v>799</v>
      </c>
      <c r="E197" s="1371" t="s">
        <v>795</v>
      </c>
      <c r="F197" s="1372"/>
      <c r="G197" s="1371" t="s">
        <v>738</v>
      </c>
      <c r="H197" s="1371"/>
      <c r="I197" s="1371" t="s">
        <v>739</v>
      </c>
      <c r="J197" s="1372"/>
      <c r="K197" s="1372"/>
      <c r="L197" s="1371" t="s">
        <v>685</v>
      </c>
      <c r="M197" s="1372"/>
      <c r="N197" s="1372"/>
      <c r="O197" s="1371" t="s">
        <v>685</v>
      </c>
      <c r="P197" s="1372"/>
      <c r="Q197" s="1371" t="s">
        <v>685</v>
      </c>
      <c r="R197" s="1372"/>
      <c r="S197" s="1373" t="s">
        <v>806</v>
      </c>
      <c r="T197" s="1372"/>
      <c r="U197" s="1372"/>
      <c r="V197" s="1372"/>
      <c r="W197" s="1372"/>
      <c r="X197" s="1372"/>
      <c r="Y197" s="1372"/>
      <c r="Z197" s="1372"/>
      <c r="AA197" s="1371" t="s">
        <v>732</v>
      </c>
      <c r="AB197" s="1372"/>
      <c r="AC197" s="1372"/>
      <c r="AD197" s="1372"/>
      <c r="AE197" s="1372"/>
      <c r="AF197" s="1371" t="s">
        <v>733</v>
      </c>
      <c r="AG197" s="1372"/>
      <c r="AH197" s="1372"/>
      <c r="AI197" s="770" t="s">
        <v>417</v>
      </c>
      <c r="AJ197" s="1374" t="s">
        <v>734</v>
      </c>
      <c r="AK197" s="1372"/>
      <c r="AL197" s="1372"/>
      <c r="AM197" s="1372"/>
      <c r="AN197" s="1372"/>
      <c r="AO197" s="1372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1002"/>
      <c r="B198" s="1375" t="s">
        <v>453</v>
      </c>
      <c r="C198" s="1372"/>
      <c r="D198" s="1003" t="s">
        <v>799</v>
      </c>
      <c r="E198" s="1375" t="s">
        <v>795</v>
      </c>
      <c r="F198" s="1372"/>
      <c r="G198" s="1375" t="s">
        <v>738</v>
      </c>
      <c r="H198" s="1375"/>
      <c r="I198" s="1375" t="s">
        <v>685</v>
      </c>
      <c r="J198" s="1372"/>
      <c r="K198" s="1372"/>
      <c r="L198" s="1375" t="s">
        <v>685</v>
      </c>
      <c r="M198" s="1372"/>
      <c r="N198" s="1372"/>
      <c r="O198" s="1375" t="s">
        <v>685</v>
      </c>
      <c r="P198" s="1372"/>
      <c r="Q198" s="1375" t="s">
        <v>685</v>
      </c>
      <c r="R198" s="1372"/>
      <c r="S198" s="1377" t="s">
        <v>807</v>
      </c>
      <c r="T198" s="1372"/>
      <c r="U198" s="1372"/>
      <c r="V198" s="1372"/>
      <c r="W198" s="1372"/>
      <c r="X198" s="1372"/>
      <c r="Y198" s="1372"/>
      <c r="Z198" s="1372"/>
      <c r="AA198" s="1375" t="s">
        <v>732</v>
      </c>
      <c r="AB198" s="1372"/>
      <c r="AC198" s="1372"/>
      <c r="AD198" s="1372"/>
      <c r="AE198" s="1372"/>
      <c r="AF198" s="1375" t="s">
        <v>733</v>
      </c>
      <c r="AG198" s="1372"/>
      <c r="AH198" s="1372"/>
      <c r="AI198" s="776" t="s">
        <v>417</v>
      </c>
      <c r="AJ198" s="1376" t="s">
        <v>734</v>
      </c>
      <c r="AK198" s="1372"/>
      <c r="AL198" s="1372"/>
      <c r="AM198" s="1372"/>
      <c r="AN198" s="1372"/>
      <c r="AO198" s="1372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1002"/>
      <c r="B199" s="1375" t="s">
        <v>453</v>
      </c>
      <c r="C199" s="1372"/>
      <c r="D199" s="1003" t="s">
        <v>799</v>
      </c>
      <c r="E199" s="1375" t="s">
        <v>795</v>
      </c>
      <c r="F199" s="1372"/>
      <c r="G199" s="1375" t="s">
        <v>738</v>
      </c>
      <c r="H199" s="1375"/>
      <c r="I199" s="1375" t="s">
        <v>739</v>
      </c>
      <c r="J199" s="1372"/>
      <c r="K199" s="1372"/>
      <c r="L199" s="1375" t="s">
        <v>741</v>
      </c>
      <c r="M199" s="1372"/>
      <c r="N199" s="1372"/>
      <c r="O199" s="1375" t="s">
        <v>685</v>
      </c>
      <c r="P199" s="1372"/>
      <c r="Q199" s="1375" t="s">
        <v>685</v>
      </c>
      <c r="R199" s="1372"/>
      <c r="S199" s="1377" t="s">
        <v>588</v>
      </c>
      <c r="T199" s="1372"/>
      <c r="U199" s="1372"/>
      <c r="V199" s="1372"/>
      <c r="W199" s="1372"/>
      <c r="X199" s="1372"/>
      <c r="Y199" s="1372"/>
      <c r="Z199" s="1372"/>
      <c r="AA199" s="1375" t="s">
        <v>732</v>
      </c>
      <c r="AB199" s="1372"/>
      <c r="AC199" s="1372"/>
      <c r="AD199" s="1372"/>
      <c r="AE199" s="1372"/>
      <c r="AF199" s="1375" t="s">
        <v>733</v>
      </c>
      <c r="AG199" s="1372"/>
      <c r="AH199" s="1372"/>
      <c r="AI199" s="776" t="s">
        <v>417</v>
      </c>
      <c r="AJ199" s="1376" t="s">
        <v>734</v>
      </c>
      <c r="AK199" s="1372"/>
      <c r="AL199" s="1372"/>
      <c r="AM199" s="1372"/>
      <c r="AN199" s="1372"/>
      <c r="AO199" s="1372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1002"/>
      <c r="B200" s="1375" t="s">
        <v>453</v>
      </c>
      <c r="C200" s="1372"/>
      <c r="D200" s="1003" t="s">
        <v>799</v>
      </c>
      <c r="E200" s="1375" t="s">
        <v>795</v>
      </c>
      <c r="F200" s="1372"/>
      <c r="G200" s="1375" t="s">
        <v>741</v>
      </c>
      <c r="H200" s="1375"/>
      <c r="I200" s="1375" t="s">
        <v>685</v>
      </c>
      <c r="J200" s="1372"/>
      <c r="K200" s="1372"/>
      <c r="L200" s="1375" t="s">
        <v>685</v>
      </c>
      <c r="M200" s="1372"/>
      <c r="N200" s="1372"/>
      <c r="O200" s="1375" t="s">
        <v>685</v>
      </c>
      <c r="P200" s="1372"/>
      <c r="Q200" s="1375" t="s">
        <v>685</v>
      </c>
      <c r="R200" s="1372"/>
      <c r="S200" s="1377" t="s">
        <v>589</v>
      </c>
      <c r="T200" s="1372"/>
      <c r="U200" s="1372"/>
      <c r="V200" s="1372"/>
      <c r="W200" s="1372"/>
      <c r="X200" s="1372"/>
      <c r="Y200" s="1372"/>
      <c r="Z200" s="1372"/>
      <c r="AA200" s="1375" t="s">
        <v>732</v>
      </c>
      <c r="AB200" s="1372"/>
      <c r="AC200" s="1372"/>
      <c r="AD200" s="1372"/>
      <c r="AE200" s="1372"/>
      <c r="AF200" s="1375" t="s">
        <v>733</v>
      </c>
      <c r="AG200" s="1372"/>
      <c r="AH200" s="1372"/>
      <c r="AI200" s="776" t="s">
        <v>417</v>
      </c>
      <c r="AJ200" s="1376" t="s">
        <v>734</v>
      </c>
      <c r="AK200" s="1372"/>
      <c r="AL200" s="1372"/>
      <c r="AM200" s="1372"/>
      <c r="AN200" s="1372"/>
      <c r="AO200" s="1372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1002"/>
      <c r="B201" s="1375" t="s">
        <v>453</v>
      </c>
      <c r="C201" s="1372"/>
      <c r="D201" s="1003" t="s">
        <v>799</v>
      </c>
      <c r="E201" s="1375" t="s">
        <v>795</v>
      </c>
      <c r="F201" s="1372"/>
      <c r="G201" s="1375" t="s">
        <v>748</v>
      </c>
      <c r="H201" s="1375"/>
      <c r="I201" s="1375" t="s">
        <v>685</v>
      </c>
      <c r="J201" s="1372"/>
      <c r="K201" s="1372"/>
      <c r="L201" s="1375" t="s">
        <v>685</v>
      </c>
      <c r="M201" s="1372"/>
      <c r="N201" s="1372"/>
      <c r="O201" s="1375" t="s">
        <v>685</v>
      </c>
      <c r="P201" s="1372"/>
      <c r="Q201" s="1375" t="s">
        <v>685</v>
      </c>
      <c r="R201" s="1372"/>
      <c r="S201" s="1377" t="s">
        <v>590</v>
      </c>
      <c r="T201" s="1372"/>
      <c r="U201" s="1372"/>
      <c r="V201" s="1372"/>
      <c r="W201" s="1372"/>
      <c r="X201" s="1372"/>
      <c r="Y201" s="1372"/>
      <c r="Z201" s="1372"/>
      <c r="AA201" s="1375" t="s">
        <v>732</v>
      </c>
      <c r="AB201" s="1372"/>
      <c r="AC201" s="1372"/>
      <c r="AD201" s="1372"/>
      <c r="AE201" s="1372"/>
      <c r="AF201" s="1375" t="s">
        <v>733</v>
      </c>
      <c r="AG201" s="1372"/>
      <c r="AH201" s="1372"/>
      <c r="AI201" s="776" t="s">
        <v>417</v>
      </c>
      <c r="AJ201" s="1376" t="s">
        <v>734</v>
      </c>
      <c r="AK201" s="1372"/>
      <c r="AL201" s="1372"/>
      <c r="AM201" s="1372"/>
      <c r="AN201" s="1372"/>
      <c r="AO201" s="1372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1002"/>
      <c r="B202" s="1371" t="s">
        <v>453</v>
      </c>
      <c r="C202" s="1372"/>
      <c r="D202" s="1001" t="s">
        <v>808</v>
      </c>
      <c r="E202" s="1371"/>
      <c r="F202" s="1372"/>
      <c r="G202" s="1371"/>
      <c r="H202" s="1371"/>
      <c r="I202" s="1371"/>
      <c r="J202" s="1372"/>
      <c r="K202" s="1372"/>
      <c r="L202" s="1371"/>
      <c r="M202" s="1372"/>
      <c r="N202" s="1372"/>
      <c r="O202" s="1371"/>
      <c r="P202" s="1372"/>
      <c r="Q202" s="1371"/>
      <c r="R202" s="1372"/>
      <c r="S202" s="1373" t="s">
        <v>809</v>
      </c>
      <c r="T202" s="1372"/>
      <c r="U202" s="1372"/>
      <c r="V202" s="1372"/>
      <c r="W202" s="1372"/>
      <c r="X202" s="1372"/>
      <c r="Y202" s="1372"/>
      <c r="Z202" s="1372"/>
      <c r="AA202" s="1371" t="s">
        <v>732</v>
      </c>
      <c r="AB202" s="1372"/>
      <c r="AC202" s="1372"/>
      <c r="AD202" s="1372"/>
      <c r="AE202" s="1372"/>
      <c r="AF202" s="1371" t="s">
        <v>733</v>
      </c>
      <c r="AG202" s="1372"/>
      <c r="AH202" s="1372"/>
      <c r="AI202" s="770" t="s">
        <v>417</v>
      </c>
      <c r="AJ202" s="1374" t="s">
        <v>734</v>
      </c>
      <c r="AK202" s="1372"/>
      <c r="AL202" s="1372"/>
      <c r="AM202" s="1372"/>
      <c r="AN202" s="1372"/>
      <c r="AO202" s="1372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1002"/>
      <c r="B203" s="1371" t="s">
        <v>453</v>
      </c>
      <c r="C203" s="1372"/>
      <c r="D203" s="1001" t="s">
        <v>808</v>
      </c>
      <c r="E203" s="1371"/>
      <c r="F203" s="1372"/>
      <c r="G203" s="1371"/>
      <c r="H203" s="1371"/>
      <c r="I203" s="1371"/>
      <c r="J203" s="1372"/>
      <c r="K203" s="1372"/>
      <c r="L203" s="1371"/>
      <c r="M203" s="1372"/>
      <c r="N203" s="1372"/>
      <c r="O203" s="1371"/>
      <c r="P203" s="1372"/>
      <c r="Q203" s="1371"/>
      <c r="R203" s="1372"/>
      <c r="S203" s="1373" t="s">
        <v>809</v>
      </c>
      <c r="T203" s="1372"/>
      <c r="U203" s="1372"/>
      <c r="V203" s="1372"/>
      <c r="W203" s="1372"/>
      <c r="X203" s="1372"/>
      <c r="Y203" s="1372"/>
      <c r="Z203" s="1372"/>
      <c r="AA203" s="1371" t="s">
        <v>732</v>
      </c>
      <c r="AB203" s="1372"/>
      <c r="AC203" s="1372"/>
      <c r="AD203" s="1372"/>
      <c r="AE203" s="1372"/>
      <c r="AF203" s="1371" t="s">
        <v>733</v>
      </c>
      <c r="AG203" s="1372"/>
      <c r="AH203" s="1372"/>
      <c r="AI203" s="770" t="s">
        <v>745</v>
      </c>
      <c r="AJ203" s="1374" t="s">
        <v>781</v>
      </c>
      <c r="AK203" s="1372"/>
      <c r="AL203" s="1372"/>
      <c r="AM203" s="1372"/>
      <c r="AN203" s="1372"/>
      <c r="AO203" s="1372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1002"/>
      <c r="B204" s="1371" t="s">
        <v>453</v>
      </c>
      <c r="C204" s="1372"/>
      <c r="D204" s="1001" t="s">
        <v>808</v>
      </c>
      <c r="E204" s="1371" t="s">
        <v>810</v>
      </c>
      <c r="F204" s="1372"/>
      <c r="G204" s="1371"/>
      <c r="H204" s="1371"/>
      <c r="I204" s="1371"/>
      <c r="J204" s="1372"/>
      <c r="K204" s="1372"/>
      <c r="L204" s="1371"/>
      <c r="M204" s="1372"/>
      <c r="N204" s="1372"/>
      <c r="O204" s="1371"/>
      <c r="P204" s="1372"/>
      <c r="Q204" s="1371"/>
      <c r="R204" s="1372"/>
      <c r="S204" s="1373" t="s">
        <v>811</v>
      </c>
      <c r="T204" s="1372"/>
      <c r="U204" s="1372"/>
      <c r="V204" s="1372"/>
      <c r="W204" s="1372"/>
      <c r="X204" s="1372"/>
      <c r="Y204" s="1372"/>
      <c r="Z204" s="1372"/>
      <c r="AA204" s="1371" t="s">
        <v>732</v>
      </c>
      <c r="AB204" s="1372"/>
      <c r="AC204" s="1372"/>
      <c r="AD204" s="1372"/>
      <c r="AE204" s="1372"/>
      <c r="AF204" s="1371" t="s">
        <v>733</v>
      </c>
      <c r="AG204" s="1372"/>
      <c r="AH204" s="1372"/>
      <c r="AI204" s="770" t="s">
        <v>417</v>
      </c>
      <c r="AJ204" s="1374" t="s">
        <v>734</v>
      </c>
      <c r="AK204" s="1372"/>
      <c r="AL204" s="1372"/>
      <c r="AM204" s="1372"/>
      <c r="AN204" s="1372"/>
      <c r="AO204" s="1372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1002"/>
      <c r="B205" s="1375" t="s">
        <v>453</v>
      </c>
      <c r="C205" s="1372"/>
      <c r="D205" s="1003" t="s">
        <v>808</v>
      </c>
      <c r="E205" s="1375" t="s">
        <v>810</v>
      </c>
      <c r="F205" s="1372"/>
      <c r="G205" s="1375" t="s">
        <v>738</v>
      </c>
      <c r="H205" s="1375"/>
      <c r="I205" s="1375" t="s">
        <v>685</v>
      </c>
      <c r="J205" s="1372"/>
      <c r="K205" s="1372"/>
      <c r="L205" s="1375" t="s">
        <v>685</v>
      </c>
      <c r="M205" s="1372"/>
      <c r="N205" s="1372"/>
      <c r="O205" s="1375" t="s">
        <v>685</v>
      </c>
      <c r="P205" s="1372"/>
      <c r="Q205" s="1375" t="s">
        <v>685</v>
      </c>
      <c r="R205" s="1372"/>
      <c r="S205" s="1377" t="s">
        <v>591</v>
      </c>
      <c r="T205" s="1372"/>
      <c r="U205" s="1372"/>
      <c r="V205" s="1372"/>
      <c r="W205" s="1372"/>
      <c r="X205" s="1372"/>
      <c r="Y205" s="1372"/>
      <c r="Z205" s="1372"/>
      <c r="AA205" s="1375" t="s">
        <v>732</v>
      </c>
      <c r="AB205" s="1372"/>
      <c r="AC205" s="1372"/>
      <c r="AD205" s="1372"/>
      <c r="AE205" s="1372"/>
      <c r="AF205" s="1375" t="s">
        <v>733</v>
      </c>
      <c r="AG205" s="1372"/>
      <c r="AH205" s="1372"/>
      <c r="AI205" s="776" t="s">
        <v>417</v>
      </c>
      <c r="AJ205" s="1376" t="s">
        <v>734</v>
      </c>
      <c r="AK205" s="1372"/>
      <c r="AL205" s="1372"/>
      <c r="AM205" s="1372"/>
      <c r="AN205" s="1372"/>
      <c r="AO205" s="1372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1002"/>
      <c r="B206" s="1371" t="s">
        <v>453</v>
      </c>
      <c r="C206" s="1372"/>
      <c r="D206" s="1001" t="s">
        <v>808</v>
      </c>
      <c r="E206" s="1371" t="s">
        <v>784</v>
      </c>
      <c r="F206" s="1372"/>
      <c r="G206" s="1371"/>
      <c r="H206" s="1371"/>
      <c r="I206" s="1371"/>
      <c r="J206" s="1372"/>
      <c r="K206" s="1372"/>
      <c r="L206" s="1371"/>
      <c r="M206" s="1372"/>
      <c r="N206" s="1372"/>
      <c r="O206" s="1371"/>
      <c r="P206" s="1372"/>
      <c r="Q206" s="1371"/>
      <c r="R206" s="1372"/>
      <c r="S206" s="1373" t="s">
        <v>785</v>
      </c>
      <c r="T206" s="1372"/>
      <c r="U206" s="1372"/>
      <c r="V206" s="1372"/>
      <c r="W206" s="1372"/>
      <c r="X206" s="1372"/>
      <c r="Y206" s="1372"/>
      <c r="Z206" s="1372"/>
      <c r="AA206" s="1371" t="s">
        <v>732</v>
      </c>
      <c r="AB206" s="1372"/>
      <c r="AC206" s="1372"/>
      <c r="AD206" s="1372"/>
      <c r="AE206" s="1372"/>
      <c r="AF206" s="1371" t="s">
        <v>733</v>
      </c>
      <c r="AG206" s="1372"/>
      <c r="AH206" s="1372"/>
      <c r="AI206" s="770" t="s">
        <v>417</v>
      </c>
      <c r="AJ206" s="1374" t="s">
        <v>734</v>
      </c>
      <c r="AK206" s="1372"/>
      <c r="AL206" s="1372"/>
      <c r="AM206" s="1372"/>
      <c r="AN206" s="1372"/>
      <c r="AO206" s="1372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1002"/>
      <c r="B207" s="1371" t="s">
        <v>453</v>
      </c>
      <c r="C207" s="1372"/>
      <c r="D207" s="1001" t="s">
        <v>808</v>
      </c>
      <c r="E207" s="1371" t="s">
        <v>784</v>
      </c>
      <c r="F207" s="1372"/>
      <c r="G207" s="1371"/>
      <c r="H207" s="1371"/>
      <c r="I207" s="1371"/>
      <c r="J207" s="1372"/>
      <c r="K207" s="1372"/>
      <c r="L207" s="1371"/>
      <c r="M207" s="1372"/>
      <c r="N207" s="1372"/>
      <c r="O207" s="1371"/>
      <c r="P207" s="1372"/>
      <c r="Q207" s="1371"/>
      <c r="R207" s="1372"/>
      <c r="S207" s="1373" t="s">
        <v>785</v>
      </c>
      <c r="T207" s="1372"/>
      <c r="U207" s="1372"/>
      <c r="V207" s="1372"/>
      <c r="W207" s="1372"/>
      <c r="X207" s="1372"/>
      <c r="Y207" s="1372"/>
      <c r="Z207" s="1372"/>
      <c r="AA207" s="1371" t="s">
        <v>732</v>
      </c>
      <c r="AB207" s="1372"/>
      <c r="AC207" s="1372"/>
      <c r="AD207" s="1372"/>
      <c r="AE207" s="1372"/>
      <c r="AF207" s="1371" t="s">
        <v>733</v>
      </c>
      <c r="AG207" s="1372"/>
      <c r="AH207" s="1372"/>
      <c r="AI207" s="770" t="s">
        <v>745</v>
      </c>
      <c r="AJ207" s="1374" t="s">
        <v>781</v>
      </c>
      <c r="AK207" s="1372"/>
      <c r="AL207" s="1372"/>
      <c r="AM207" s="1372"/>
      <c r="AN207" s="1372"/>
      <c r="AO207" s="1372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1002"/>
      <c r="B208" s="1371" t="s">
        <v>453</v>
      </c>
      <c r="C208" s="1372"/>
      <c r="D208" s="1001" t="s">
        <v>808</v>
      </c>
      <c r="E208" s="1371" t="s">
        <v>784</v>
      </c>
      <c r="F208" s="1372"/>
      <c r="G208" s="1371" t="s">
        <v>741</v>
      </c>
      <c r="H208" s="1371"/>
      <c r="I208" s="1371" t="s">
        <v>685</v>
      </c>
      <c r="J208" s="1372"/>
      <c r="K208" s="1372"/>
      <c r="L208" s="1371" t="s">
        <v>685</v>
      </c>
      <c r="M208" s="1372"/>
      <c r="N208" s="1372"/>
      <c r="O208" s="1371" t="s">
        <v>685</v>
      </c>
      <c r="P208" s="1372"/>
      <c r="Q208" s="1371" t="s">
        <v>685</v>
      </c>
      <c r="R208" s="1372"/>
      <c r="S208" s="1373" t="s">
        <v>687</v>
      </c>
      <c r="T208" s="1372"/>
      <c r="U208" s="1372"/>
      <c r="V208" s="1372"/>
      <c r="W208" s="1372"/>
      <c r="X208" s="1372"/>
      <c r="Y208" s="1372"/>
      <c r="Z208" s="1372"/>
      <c r="AA208" s="1371" t="s">
        <v>732</v>
      </c>
      <c r="AB208" s="1372"/>
      <c r="AC208" s="1372"/>
      <c r="AD208" s="1372"/>
      <c r="AE208" s="1372"/>
      <c r="AF208" s="1371" t="s">
        <v>733</v>
      </c>
      <c r="AG208" s="1372"/>
      <c r="AH208" s="1372"/>
      <c r="AI208" s="770" t="s">
        <v>417</v>
      </c>
      <c r="AJ208" s="1374" t="s">
        <v>734</v>
      </c>
      <c r="AK208" s="1372"/>
      <c r="AL208" s="1372"/>
      <c r="AM208" s="1372"/>
      <c r="AN208" s="1372"/>
      <c r="AO208" s="1372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1002"/>
      <c r="B209" s="1371" t="s">
        <v>453</v>
      </c>
      <c r="C209" s="1372"/>
      <c r="D209" s="1001" t="s">
        <v>808</v>
      </c>
      <c r="E209" s="1371" t="s">
        <v>784</v>
      </c>
      <c r="F209" s="1372"/>
      <c r="G209" s="1371" t="s">
        <v>741</v>
      </c>
      <c r="H209" s="1371"/>
      <c r="I209" s="1371" t="s">
        <v>739</v>
      </c>
      <c r="J209" s="1372"/>
      <c r="K209" s="1372"/>
      <c r="L209" s="1371" t="s">
        <v>685</v>
      </c>
      <c r="M209" s="1372"/>
      <c r="N209" s="1372"/>
      <c r="O209" s="1371" t="s">
        <v>685</v>
      </c>
      <c r="P209" s="1372"/>
      <c r="Q209" s="1371" t="s">
        <v>685</v>
      </c>
      <c r="R209" s="1372"/>
      <c r="S209" s="1373" t="s">
        <v>687</v>
      </c>
      <c r="T209" s="1372"/>
      <c r="U209" s="1372"/>
      <c r="V209" s="1372"/>
      <c r="W209" s="1372"/>
      <c r="X209" s="1372"/>
      <c r="Y209" s="1372"/>
      <c r="Z209" s="1372"/>
      <c r="AA209" s="1371" t="s">
        <v>732</v>
      </c>
      <c r="AB209" s="1372"/>
      <c r="AC209" s="1372"/>
      <c r="AD209" s="1372"/>
      <c r="AE209" s="1372"/>
      <c r="AF209" s="1371" t="s">
        <v>733</v>
      </c>
      <c r="AG209" s="1372"/>
      <c r="AH209" s="1372"/>
      <c r="AI209" s="770" t="s">
        <v>417</v>
      </c>
      <c r="AJ209" s="1374" t="s">
        <v>734</v>
      </c>
      <c r="AK209" s="1372"/>
      <c r="AL209" s="1372"/>
      <c r="AM209" s="1372"/>
      <c r="AN209" s="1372"/>
      <c r="AO209" s="1372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1002"/>
      <c r="B210" s="1375" t="s">
        <v>453</v>
      </c>
      <c r="C210" s="1372"/>
      <c r="D210" s="1003" t="s">
        <v>808</v>
      </c>
      <c r="E210" s="1375" t="s">
        <v>784</v>
      </c>
      <c r="F210" s="1372"/>
      <c r="G210" s="1375" t="s">
        <v>741</v>
      </c>
      <c r="H210" s="1375"/>
      <c r="I210" s="1375" t="s">
        <v>685</v>
      </c>
      <c r="J210" s="1372"/>
      <c r="K210" s="1372"/>
      <c r="L210" s="1375" t="s">
        <v>685</v>
      </c>
      <c r="M210" s="1372"/>
      <c r="N210" s="1372"/>
      <c r="O210" s="1375" t="s">
        <v>685</v>
      </c>
      <c r="P210" s="1372"/>
      <c r="Q210" s="1375" t="s">
        <v>685</v>
      </c>
      <c r="R210" s="1372"/>
      <c r="S210" s="1377" t="s">
        <v>687</v>
      </c>
      <c r="T210" s="1372"/>
      <c r="U210" s="1372"/>
      <c r="V210" s="1372"/>
      <c r="W210" s="1372"/>
      <c r="X210" s="1372"/>
      <c r="Y210" s="1372"/>
      <c r="Z210" s="1372"/>
      <c r="AA210" s="1375" t="s">
        <v>732</v>
      </c>
      <c r="AB210" s="1372"/>
      <c r="AC210" s="1372"/>
      <c r="AD210" s="1372"/>
      <c r="AE210" s="1372"/>
      <c r="AF210" s="1375" t="s">
        <v>733</v>
      </c>
      <c r="AG210" s="1372"/>
      <c r="AH210" s="1372"/>
      <c r="AI210" s="776" t="s">
        <v>745</v>
      </c>
      <c r="AJ210" s="1376" t="s">
        <v>781</v>
      </c>
      <c r="AK210" s="1372"/>
      <c r="AL210" s="1372"/>
      <c r="AM210" s="1372"/>
      <c r="AN210" s="1372"/>
      <c r="AO210" s="1372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1002"/>
      <c r="B211" s="1375" t="s">
        <v>453</v>
      </c>
      <c r="C211" s="1372"/>
      <c r="D211" s="1003" t="s">
        <v>808</v>
      </c>
      <c r="E211" s="1375" t="s">
        <v>784</v>
      </c>
      <c r="F211" s="1372"/>
      <c r="G211" s="1375" t="s">
        <v>741</v>
      </c>
      <c r="H211" s="1375"/>
      <c r="I211" s="1375" t="s">
        <v>739</v>
      </c>
      <c r="J211" s="1372"/>
      <c r="K211" s="1372"/>
      <c r="L211" s="1375" t="s">
        <v>741</v>
      </c>
      <c r="M211" s="1372"/>
      <c r="N211" s="1372"/>
      <c r="O211" s="1375" t="s">
        <v>685</v>
      </c>
      <c r="P211" s="1372"/>
      <c r="Q211" s="1375" t="s">
        <v>685</v>
      </c>
      <c r="R211" s="1372"/>
      <c r="S211" s="1377" t="s">
        <v>592</v>
      </c>
      <c r="T211" s="1372"/>
      <c r="U211" s="1372"/>
      <c r="V211" s="1372"/>
      <c r="W211" s="1372"/>
      <c r="X211" s="1372"/>
      <c r="Y211" s="1372"/>
      <c r="Z211" s="1372"/>
      <c r="AA211" s="1375" t="s">
        <v>732</v>
      </c>
      <c r="AB211" s="1372"/>
      <c r="AC211" s="1372"/>
      <c r="AD211" s="1372"/>
      <c r="AE211" s="1372"/>
      <c r="AF211" s="1375" t="s">
        <v>733</v>
      </c>
      <c r="AG211" s="1372"/>
      <c r="AH211" s="1372"/>
      <c r="AI211" s="776" t="s">
        <v>417</v>
      </c>
      <c r="AJ211" s="1376" t="s">
        <v>734</v>
      </c>
      <c r="AK211" s="1372"/>
      <c r="AL211" s="1372"/>
      <c r="AM211" s="1372"/>
      <c r="AN211" s="1372"/>
      <c r="AO211" s="1372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1002"/>
      <c r="B212" s="1375" t="s">
        <v>453</v>
      </c>
      <c r="C212" s="1372"/>
      <c r="D212" s="1003" t="s">
        <v>808</v>
      </c>
      <c r="E212" s="1375" t="s">
        <v>784</v>
      </c>
      <c r="F212" s="1372"/>
      <c r="G212" s="1375" t="s">
        <v>741</v>
      </c>
      <c r="H212" s="1375"/>
      <c r="I212" s="1375" t="s">
        <v>739</v>
      </c>
      <c r="J212" s="1372"/>
      <c r="K212" s="1372"/>
      <c r="L212" s="1375" t="s">
        <v>748</v>
      </c>
      <c r="M212" s="1372"/>
      <c r="N212" s="1372"/>
      <c r="O212" s="1375" t="s">
        <v>685</v>
      </c>
      <c r="P212" s="1372"/>
      <c r="Q212" s="1375" t="s">
        <v>685</v>
      </c>
      <c r="R212" s="1372"/>
      <c r="S212" s="1377" t="s">
        <v>593</v>
      </c>
      <c r="T212" s="1372"/>
      <c r="U212" s="1372"/>
      <c r="V212" s="1372"/>
      <c r="W212" s="1372"/>
      <c r="X212" s="1372"/>
      <c r="Y212" s="1372"/>
      <c r="Z212" s="1372"/>
      <c r="AA212" s="1375" t="s">
        <v>732</v>
      </c>
      <c r="AB212" s="1372"/>
      <c r="AC212" s="1372"/>
      <c r="AD212" s="1372"/>
      <c r="AE212" s="1372"/>
      <c r="AF212" s="1375" t="s">
        <v>733</v>
      </c>
      <c r="AG212" s="1372"/>
      <c r="AH212" s="1372"/>
      <c r="AI212" s="776" t="s">
        <v>417</v>
      </c>
      <c r="AJ212" s="1376" t="s">
        <v>734</v>
      </c>
      <c r="AK212" s="1372"/>
      <c r="AL212" s="1372"/>
      <c r="AM212" s="1372"/>
      <c r="AN212" s="1372"/>
      <c r="AO212" s="1372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1002"/>
      <c r="B213" s="1371" t="s">
        <v>453</v>
      </c>
      <c r="C213" s="1372"/>
      <c r="D213" s="1001" t="s">
        <v>812</v>
      </c>
      <c r="E213" s="1371"/>
      <c r="F213" s="1372"/>
      <c r="G213" s="1371"/>
      <c r="H213" s="1371"/>
      <c r="I213" s="1371"/>
      <c r="J213" s="1372"/>
      <c r="K213" s="1372"/>
      <c r="L213" s="1371"/>
      <c r="M213" s="1372"/>
      <c r="N213" s="1372"/>
      <c r="O213" s="1371"/>
      <c r="P213" s="1372"/>
      <c r="Q213" s="1371"/>
      <c r="R213" s="1372"/>
      <c r="S213" s="1373" t="s">
        <v>813</v>
      </c>
      <c r="T213" s="1372"/>
      <c r="U213" s="1372"/>
      <c r="V213" s="1372"/>
      <c r="W213" s="1372"/>
      <c r="X213" s="1372"/>
      <c r="Y213" s="1372"/>
      <c r="Z213" s="1372"/>
      <c r="AA213" s="1371" t="s">
        <v>732</v>
      </c>
      <c r="AB213" s="1372"/>
      <c r="AC213" s="1372"/>
      <c r="AD213" s="1372"/>
      <c r="AE213" s="1372"/>
      <c r="AF213" s="1371" t="s">
        <v>733</v>
      </c>
      <c r="AG213" s="1372"/>
      <c r="AH213" s="1372"/>
      <c r="AI213" s="770" t="s">
        <v>417</v>
      </c>
      <c r="AJ213" s="1374" t="s">
        <v>734</v>
      </c>
      <c r="AK213" s="1372"/>
      <c r="AL213" s="1372"/>
      <c r="AM213" s="1372"/>
      <c r="AN213" s="1372"/>
      <c r="AO213" s="1372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1002"/>
      <c r="B214" s="1371" t="s">
        <v>453</v>
      </c>
      <c r="C214" s="1372"/>
      <c r="D214" s="1001" t="s">
        <v>812</v>
      </c>
      <c r="E214" s="1371" t="s">
        <v>784</v>
      </c>
      <c r="F214" s="1372"/>
      <c r="G214" s="1371"/>
      <c r="H214" s="1371"/>
      <c r="I214" s="1371"/>
      <c r="J214" s="1372"/>
      <c r="K214" s="1372"/>
      <c r="L214" s="1371"/>
      <c r="M214" s="1372"/>
      <c r="N214" s="1372"/>
      <c r="O214" s="1371"/>
      <c r="P214" s="1372"/>
      <c r="Q214" s="1371"/>
      <c r="R214" s="1372"/>
      <c r="S214" s="1373" t="s">
        <v>785</v>
      </c>
      <c r="T214" s="1372"/>
      <c r="U214" s="1372"/>
      <c r="V214" s="1372"/>
      <c r="W214" s="1372"/>
      <c r="X214" s="1372"/>
      <c r="Y214" s="1372"/>
      <c r="Z214" s="1372"/>
      <c r="AA214" s="1371" t="s">
        <v>732</v>
      </c>
      <c r="AB214" s="1372"/>
      <c r="AC214" s="1372"/>
      <c r="AD214" s="1372"/>
      <c r="AE214" s="1372"/>
      <c r="AF214" s="1371" t="s">
        <v>733</v>
      </c>
      <c r="AG214" s="1372"/>
      <c r="AH214" s="1372"/>
      <c r="AI214" s="770" t="s">
        <v>417</v>
      </c>
      <c r="AJ214" s="1374" t="s">
        <v>734</v>
      </c>
      <c r="AK214" s="1372"/>
      <c r="AL214" s="1372"/>
      <c r="AM214" s="1372"/>
      <c r="AN214" s="1372"/>
      <c r="AO214" s="1372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1002"/>
      <c r="B215" s="1375" t="s">
        <v>453</v>
      </c>
      <c r="C215" s="1372"/>
      <c r="D215" s="1003" t="s">
        <v>812</v>
      </c>
      <c r="E215" s="1375" t="s">
        <v>784</v>
      </c>
      <c r="F215" s="1372"/>
      <c r="G215" s="1375" t="s">
        <v>748</v>
      </c>
      <c r="H215" s="1375"/>
      <c r="I215" s="1375"/>
      <c r="J215" s="1372"/>
      <c r="K215" s="1372"/>
      <c r="L215" s="1375"/>
      <c r="M215" s="1372"/>
      <c r="N215" s="1372"/>
      <c r="O215" s="1375"/>
      <c r="P215" s="1372"/>
      <c r="Q215" s="1375"/>
      <c r="R215" s="1372"/>
      <c r="S215" s="1377" t="s">
        <v>594</v>
      </c>
      <c r="T215" s="1372"/>
      <c r="U215" s="1372"/>
      <c r="V215" s="1372"/>
      <c r="W215" s="1372"/>
      <c r="X215" s="1372"/>
      <c r="Y215" s="1372"/>
      <c r="Z215" s="1372"/>
      <c r="AA215" s="1375" t="s">
        <v>732</v>
      </c>
      <c r="AB215" s="1372"/>
      <c r="AC215" s="1372"/>
      <c r="AD215" s="1372"/>
      <c r="AE215" s="1372"/>
      <c r="AF215" s="1375" t="s">
        <v>733</v>
      </c>
      <c r="AG215" s="1372"/>
      <c r="AH215" s="1372"/>
      <c r="AI215" s="776" t="s">
        <v>417</v>
      </c>
      <c r="AJ215" s="1376" t="s">
        <v>734</v>
      </c>
      <c r="AK215" s="1372"/>
      <c r="AL215" s="1372"/>
      <c r="AM215" s="1372"/>
      <c r="AN215" s="1372"/>
      <c r="AO215" s="1372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1002"/>
      <c r="B216" s="1371" t="s">
        <v>453</v>
      </c>
      <c r="C216" s="1372"/>
      <c r="D216" s="1001" t="s">
        <v>814</v>
      </c>
      <c r="E216" s="1371"/>
      <c r="F216" s="1372"/>
      <c r="G216" s="1371"/>
      <c r="H216" s="1371"/>
      <c r="I216" s="1371"/>
      <c r="J216" s="1372"/>
      <c r="K216" s="1372"/>
      <c r="L216" s="1371"/>
      <c r="M216" s="1372"/>
      <c r="N216" s="1372"/>
      <c r="O216" s="1371"/>
      <c r="P216" s="1372"/>
      <c r="Q216" s="1371"/>
      <c r="R216" s="1372"/>
      <c r="S216" s="1373" t="s">
        <v>815</v>
      </c>
      <c r="T216" s="1372"/>
      <c r="U216" s="1372"/>
      <c r="V216" s="1372"/>
      <c r="W216" s="1372"/>
      <c r="X216" s="1372"/>
      <c r="Y216" s="1372"/>
      <c r="Z216" s="1372"/>
      <c r="AA216" s="1371" t="s">
        <v>732</v>
      </c>
      <c r="AB216" s="1372"/>
      <c r="AC216" s="1372"/>
      <c r="AD216" s="1372"/>
      <c r="AE216" s="1372"/>
      <c r="AF216" s="1371" t="s">
        <v>733</v>
      </c>
      <c r="AG216" s="1372"/>
      <c r="AH216" s="1372"/>
      <c r="AI216" s="770" t="s">
        <v>417</v>
      </c>
      <c r="AJ216" s="1374" t="s">
        <v>734</v>
      </c>
      <c r="AK216" s="1372"/>
      <c r="AL216" s="1372"/>
      <c r="AM216" s="1372"/>
      <c r="AN216" s="1372"/>
      <c r="AO216" s="1372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1002"/>
      <c r="B217" s="1371" t="s">
        <v>453</v>
      </c>
      <c r="C217" s="1372"/>
      <c r="D217" s="1001" t="s">
        <v>814</v>
      </c>
      <c r="E217" s="1371" t="s">
        <v>795</v>
      </c>
      <c r="F217" s="1372"/>
      <c r="G217" s="1371"/>
      <c r="H217" s="1371"/>
      <c r="I217" s="1371"/>
      <c r="J217" s="1372"/>
      <c r="K217" s="1372"/>
      <c r="L217" s="1371"/>
      <c r="M217" s="1372"/>
      <c r="N217" s="1372"/>
      <c r="O217" s="1371"/>
      <c r="P217" s="1372"/>
      <c r="Q217" s="1371"/>
      <c r="R217" s="1372"/>
      <c r="S217" s="1373" t="s">
        <v>796</v>
      </c>
      <c r="T217" s="1372"/>
      <c r="U217" s="1372"/>
      <c r="V217" s="1372"/>
      <c r="W217" s="1372"/>
      <c r="X217" s="1372"/>
      <c r="Y217" s="1372"/>
      <c r="Z217" s="1372"/>
      <c r="AA217" s="1371" t="s">
        <v>732</v>
      </c>
      <c r="AB217" s="1372"/>
      <c r="AC217" s="1372"/>
      <c r="AD217" s="1372"/>
      <c r="AE217" s="1372"/>
      <c r="AF217" s="1371" t="s">
        <v>733</v>
      </c>
      <c r="AG217" s="1372"/>
      <c r="AH217" s="1372"/>
      <c r="AI217" s="770" t="s">
        <v>417</v>
      </c>
      <c r="AJ217" s="1374" t="s">
        <v>734</v>
      </c>
      <c r="AK217" s="1372"/>
      <c r="AL217" s="1372"/>
      <c r="AM217" s="1372"/>
      <c r="AN217" s="1372"/>
      <c r="AO217" s="1372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1002"/>
      <c r="B218" s="1371" t="s">
        <v>453</v>
      </c>
      <c r="C218" s="1372"/>
      <c r="D218" s="1001" t="s">
        <v>814</v>
      </c>
      <c r="E218" s="1371" t="s">
        <v>795</v>
      </c>
      <c r="F218" s="1372"/>
      <c r="G218" s="1371" t="s">
        <v>748</v>
      </c>
      <c r="H218" s="1371"/>
      <c r="I218" s="1371" t="s">
        <v>685</v>
      </c>
      <c r="J218" s="1372"/>
      <c r="K218" s="1372"/>
      <c r="L218" s="1371" t="s">
        <v>685</v>
      </c>
      <c r="M218" s="1372"/>
      <c r="N218" s="1372"/>
      <c r="O218" s="1371" t="s">
        <v>685</v>
      </c>
      <c r="P218" s="1372"/>
      <c r="Q218" s="1371" t="s">
        <v>685</v>
      </c>
      <c r="R218" s="1372"/>
      <c r="S218" s="1373" t="s">
        <v>816</v>
      </c>
      <c r="T218" s="1372"/>
      <c r="U218" s="1372"/>
      <c r="V218" s="1372"/>
      <c r="W218" s="1372"/>
      <c r="X218" s="1372"/>
      <c r="Y218" s="1372"/>
      <c r="Z218" s="1372"/>
      <c r="AA218" s="1371" t="s">
        <v>732</v>
      </c>
      <c r="AB218" s="1372"/>
      <c r="AC218" s="1372"/>
      <c r="AD218" s="1372"/>
      <c r="AE218" s="1372"/>
      <c r="AF218" s="1371" t="s">
        <v>733</v>
      </c>
      <c r="AG218" s="1372"/>
      <c r="AH218" s="1372"/>
      <c r="AI218" s="770" t="s">
        <v>417</v>
      </c>
      <c r="AJ218" s="1374" t="s">
        <v>734</v>
      </c>
      <c r="AK218" s="1372"/>
      <c r="AL218" s="1372"/>
      <c r="AM218" s="1372"/>
      <c r="AN218" s="1372"/>
      <c r="AO218" s="1372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1002"/>
      <c r="B219" s="1371" t="s">
        <v>453</v>
      </c>
      <c r="C219" s="1372"/>
      <c r="D219" s="1001" t="s">
        <v>814</v>
      </c>
      <c r="E219" s="1371" t="s">
        <v>795</v>
      </c>
      <c r="F219" s="1372"/>
      <c r="G219" s="1371" t="s">
        <v>748</v>
      </c>
      <c r="H219" s="1371"/>
      <c r="I219" s="1371" t="s">
        <v>739</v>
      </c>
      <c r="J219" s="1372"/>
      <c r="K219" s="1372"/>
      <c r="L219" s="1371" t="s">
        <v>685</v>
      </c>
      <c r="M219" s="1372"/>
      <c r="N219" s="1372"/>
      <c r="O219" s="1371" t="s">
        <v>685</v>
      </c>
      <c r="P219" s="1372"/>
      <c r="Q219" s="1371" t="s">
        <v>685</v>
      </c>
      <c r="R219" s="1372"/>
      <c r="S219" s="1373" t="s">
        <v>816</v>
      </c>
      <c r="T219" s="1372"/>
      <c r="U219" s="1372"/>
      <c r="V219" s="1372"/>
      <c r="W219" s="1372"/>
      <c r="X219" s="1372"/>
      <c r="Y219" s="1372"/>
      <c r="Z219" s="1372"/>
      <c r="AA219" s="1371" t="s">
        <v>732</v>
      </c>
      <c r="AB219" s="1372"/>
      <c r="AC219" s="1372"/>
      <c r="AD219" s="1372"/>
      <c r="AE219" s="1372"/>
      <c r="AF219" s="1371" t="s">
        <v>733</v>
      </c>
      <c r="AG219" s="1372"/>
      <c r="AH219" s="1372"/>
      <c r="AI219" s="770" t="s">
        <v>417</v>
      </c>
      <c r="AJ219" s="1374" t="s">
        <v>734</v>
      </c>
      <c r="AK219" s="1372"/>
      <c r="AL219" s="1372"/>
      <c r="AM219" s="1372"/>
      <c r="AN219" s="1372"/>
      <c r="AO219" s="1372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1002"/>
      <c r="B220" s="1375" t="s">
        <v>453</v>
      </c>
      <c r="C220" s="1372"/>
      <c r="D220" s="1003" t="s">
        <v>814</v>
      </c>
      <c r="E220" s="1375" t="s">
        <v>795</v>
      </c>
      <c r="F220" s="1372"/>
      <c r="G220" s="1375" t="s">
        <v>748</v>
      </c>
      <c r="H220" s="1375"/>
      <c r="I220" s="1375" t="s">
        <v>739</v>
      </c>
      <c r="J220" s="1372"/>
      <c r="K220" s="1372"/>
      <c r="L220" s="1375" t="s">
        <v>741</v>
      </c>
      <c r="M220" s="1372"/>
      <c r="N220" s="1372"/>
      <c r="O220" s="1375" t="s">
        <v>685</v>
      </c>
      <c r="P220" s="1372"/>
      <c r="Q220" s="1375" t="s">
        <v>685</v>
      </c>
      <c r="R220" s="1372"/>
      <c r="S220" s="1377" t="s">
        <v>595</v>
      </c>
      <c r="T220" s="1372"/>
      <c r="U220" s="1372"/>
      <c r="V220" s="1372"/>
      <c r="W220" s="1372"/>
      <c r="X220" s="1372"/>
      <c r="Y220" s="1372"/>
      <c r="Z220" s="1372"/>
      <c r="AA220" s="1375" t="s">
        <v>732</v>
      </c>
      <c r="AB220" s="1372"/>
      <c r="AC220" s="1372"/>
      <c r="AD220" s="1372"/>
      <c r="AE220" s="1372"/>
      <c r="AF220" s="1375" t="s">
        <v>733</v>
      </c>
      <c r="AG220" s="1372"/>
      <c r="AH220" s="1372"/>
      <c r="AI220" s="776" t="s">
        <v>417</v>
      </c>
      <c r="AJ220" s="1376" t="s">
        <v>734</v>
      </c>
      <c r="AK220" s="1372"/>
      <c r="AL220" s="1372"/>
      <c r="AM220" s="1372"/>
      <c r="AN220" s="1372"/>
      <c r="AO220" s="1372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1002"/>
      <c r="B221" s="1375" t="s">
        <v>453</v>
      </c>
      <c r="C221" s="1372"/>
      <c r="D221" s="1003" t="s">
        <v>814</v>
      </c>
      <c r="E221" s="1375" t="s">
        <v>795</v>
      </c>
      <c r="F221" s="1372"/>
      <c r="G221" s="1375" t="s">
        <v>748</v>
      </c>
      <c r="H221" s="1375"/>
      <c r="I221" s="1375" t="s">
        <v>739</v>
      </c>
      <c r="J221" s="1372"/>
      <c r="K221" s="1372"/>
      <c r="L221" s="1375" t="s">
        <v>748</v>
      </c>
      <c r="M221" s="1372"/>
      <c r="N221" s="1372"/>
      <c r="O221" s="1375" t="s">
        <v>685</v>
      </c>
      <c r="P221" s="1372"/>
      <c r="Q221" s="1375" t="s">
        <v>685</v>
      </c>
      <c r="R221" s="1372"/>
      <c r="S221" s="1377" t="s">
        <v>596</v>
      </c>
      <c r="T221" s="1372"/>
      <c r="U221" s="1372"/>
      <c r="V221" s="1372"/>
      <c r="W221" s="1372"/>
      <c r="X221" s="1372"/>
      <c r="Y221" s="1372"/>
      <c r="Z221" s="1372"/>
      <c r="AA221" s="1375" t="s">
        <v>732</v>
      </c>
      <c r="AB221" s="1372"/>
      <c r="AC221" s="1372"/>
      <c r="AD221" s="1372"/>
      <c r="AE221" s="1372"/>
      <c r="AF221" s="1375" t="s">
        <v>733</v>
      </c>
      <c r="AG221" s="1372"/>
      <c r="AH221" s="1372"/>
      <c r="AI221" s="776" t="s">
        <v>417</v>
      </c>
      <c r="AJ221" s="1376" t="s">
        <v>734</v>
      </c>
      <c r="AK221" s="1372"/>
      <c r="AL221" s="1372"/>
      <c r="AM221" s="1372"/>
      <c r="AN221" s="1372"/>
      <c r="AO221" s="1372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1002"/>
      <c r="B222" s="1371" t="s">
        <v>453</v>
      </c>
      <c r="C222" s="1372"/>
      <c r="D222" s="1001" t="s">
        <v>814</v>
      </c>
      <c r="E222" s="1371" t="s">
        <v>817</v>
      </c>
      <c r="F222" s="1372"/>
      <c r="G222" s="1371"/>
      <c r="H222" s="1371"/>
      <c r="I222" s="1371"/>
      <c r="J222" s="1372"/>
      <c r="K222" s="1372"/>
      <c r="L222" s="1371"/>
      <c r="M222" s="1372"/>
      <c r="N222" s="1372"/>
      <c r="O222" s="1371"/>
      <c r="P222" s="1372"/>
      <c r="Q222" s="1371"/>
      <c r="R222" s="1372"/>
      <c r="S222" s="1373" t="s">
        <v>818</v>
      </c>
      <c r="T222" s="1372"/>
      <c r="U222" s="1372"/>
      <c r="V222" s="1372"/>
      <c r="W222" s="1372"/>
      <c r="X222" s="1372"/>
      <c r="Y222" s="1372"/>
      <c r="Z222" s="1372"/>
      <c r="AA222" s="1371" t="s">
        <v>732</v>
      </c>
      <c r="AB222" s="1372"/>
      <c r="AC222" s="1372"/>
      <c r="AD222" s="1372"/>
      <c r="AE222" s="1372"/>
      <c r="AF222" s="1371" t="s">
        <v>733</v>
      </c>
      <c r="AG222" s="1372"/>
      <c r="AH222" s="1372"/>
      <c r="AI222" s="770" t="s">
        <v>417</v>
      </c>
      <c r="AJ222" s="1374" t="s">
        <v>734</v>
      </c>
      <c r="AK222" s="1372"/>
      <c r="AL222" s="1372"/>
      <c r="AM222" s="1372"/>
      <c r="AN222" s="1372"/>
      <c r="AO222" s="1372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1002"/>
      <c r="B223" s="1375" t="s">
        <v>453</v>
      </c>
      <c r="C223" s="1372"/>
      <c r="D223" s="1003" t="s">
        <v>814</v>
      </c>
      <c r="E223" s="1375" t="s">
        <v>817</v>
      </c>
      <c r="F223" s="1372"/>
      <c r="G223" s="1375" t="s">
        <v>738</v>
      </c>
      <c r="H223" s="1375"/>
      <c r="I223" s="1375" t="s">
        <v>685</v>
      </c>
      <c r="J223" s="1372"/>
      <c r="K223" s="1372"/>
      <c r="L223" s="1375" t="s">
        <v>685</v>
      </c>
      <c r="M223" s="1372"/>
      <c r="N223" s="1372"/>
      <c r="O223" s="1375" t="s">
        <v>685</v>
      </c>
      <c r="P223" s="1372"/>
      <c r="Q223" s="1375" t="s">
        <v>685</v>
      </c>
      <c r="R223" s="1372"/>
      <c r="S223" s="1377" t="s">
        <v>597</v>
      </c>
      <c r="T223" s="1372"/>
      <c r="U223" s="1372"/>
      <c r="V223" s="1372"/>
      <c r="W223" s="1372"/>
      <c r="X223" s="1372"/>
      <c r="Y223" s="1372"/>
      <c r="Z223" s="1372"/>
      <c r="AA223" s="1375" t="s">
        <v>732</v>
      </c>
      <c r="AB223" s="1372"/>
      <c r="AC223" s="1372"/>
      <c r="AD223" s="1372"/>
      <c r="AE223" s="1372"/>
      <c r="AF223" s="1375" t="s">
        <v>733</v>
      </c>
      <c r="AG223" s="1372"/>
      <c r="AH223" s="1372"/>
      <c r="AI223" s="776" t="s">
        <v>417</v>
      </c>
      <c r="AJ223" s="1376" t="s">
        <v>734</v>
      </c>
      <c r="AK223" s="1372"/>
      <c r="AL223" s="1372"/>
      <c r="AM223" s="1372"/>
      <c r="AN223" s="1372"/>
      <c r="AO223" s="1372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413" t="s">
        <v>685</v>
      </c>
      <c r="K224" s="1398"/>
      <c r="L224" s="1413" t="s">
        <v>685</v>
      </c>
      <c r="M224" s="1398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413" t="s">
        <v>685</v>
      </c>
      <c r="AB224" s="1398"/>
      <c r="AC224" s="1413" t="s">
        <v>685</v>
      </c>
      <c r="AD224" s="1398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413" t="s">
        <v>685</v>
      </c>
      <c r="AN224" s="1398"/>
      <c r="AO224" s="1398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1:X402"/>
  <sheetViews>
    <sheetView topLeftCell="A15" workbookViewId="0">
      <selection activeCell="D23" sqref="D22:D23"/>
    </sheetView>
  </sheetViews>
  <sheetFormatPr baseColWidth="10" defaultColWidth="10.85546875" defaultRowHeight="12.75" x14ac:dyDescent="0.2"/>
  <cols>
    <col min="1" max="1" width="15.42578125" style="33" customWidth="1"/>
    <col min="2" max="2" width="10" style="1" customWidth="1"/>
    <col min="3" max="3" width="3.42578125" style="30" customWidth="1"/>
    <col min="4" max="4" width="20.42578125" style="1" customWidth="1"/>
    <col min="5" max="5" width="17.140625" style="1" customWidth="1"/>
    <col min="6" max="6" width="15.42578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42578125" style="1" customWidth="1"/>
    <col min="17" max="17" width="13.85546875" style="1" hidden="1" customWidth="1"/>
    <col min="18" max="18" width="5" style="1" hidden="1" customWidth="1"/>
    <col min="19" max="19" width="16.42578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0.85546875" style="1"/>
    <col min="24" max="24" width="16.42578125" style="1" bestFit="1" customWidth="1"/>
    <col min="25" max="16384" width="10.8554687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BD232"/>
  <sheetViews>
    <sheetView showGridLines="0" view="pageBreakPreview" topLeftCell="B1" zoomScale="60" workbookViewId="0">
      <selection activeCell="AR33" sqref="AR33"/>
    </sheetView>
  </sheetViews>
  <sheetFormatPr baseColWidth="10" defaultColWidth="10.85546875" defaultRowHeight="18.75" x14ac:dyDescent="0.3"/>
  <cols>
    <col min="1" max="1" width="15.85546875" style="1106" hidden="1" customWidth="1"/>
    <col min="2" max="2" width="2.85546875" style="1101" customWidth="1"/>
    <col min="3" max="6" width="2.7109375" style="1101" customWidth="1"/>
    <col min="7" max="7" width="2.85546875" style="1101" customWidth="1"/>
    <col min="8" max="10" width="2.7109375" style="1101" customWidth="1"/>
    <col min="11" max="11" width="2.42578125" style="1101" customWidth="1"/>
    <col min="12" max="12" width="0.28515625" style="1101" customWidth="1"/>
    <col min="13" max="13" width="1" style="1101" customWidth="1"/>
    <col min="14" max="14" width="1.42578125" style="1101" customWidth="1"/>
    <col min="15" max="15" width="2.7109375" style="1101" customWidth="1"/>
    <col min="16" max="19" width="2.7109375" style="1101" hidden="1" customWidth="1"/>
    <col min="20" max="20" width="12.28515625" style="1101" customWidth="1"/>
    <col min="21" max="27" width="2.7109375" style="1101" customWidth="1"/>
    <col min="28" max="28" width="2.42578125" style="1101" customWidth="1"/>
    <col min="29" max="29" width="0.28515625" style="1101" customWidth="1"/>
    <col min="30" max="30" width="1.85546875" style="1101" customWidth="1"/>
    <col min="31" max="31" width="0.85546875" style="1101" customWidth="1"/>
    <col min="32" max="34" width="2.7109375" style="1101" customWidth="1"/>
    <col min="35" max="35" width="3.28515625" style="1101" customWidth="1"/>
    <col min="36" max="36" width="7.28515625" style="1101" customWidth="1"/>
    <col min="37" max="37" width="3.140625" style="1101" customWidth="1"/>
    <col min="38" max="39" width="2.7109375" style="1101" customWidth="1"/>
    <col min="40" max="41" width="0.85546875" style="1101" customWidth="1"/>
    <col min="42" max="42" width="1" style="1101" customWidth="1"/>
    <col min="43" max="44" width="20.28515625" style="1134" customWidth="1"/>
    <col min="45" max="46" width="20.28515625" style="1135" hidden="1" customWidth="1"/>
    <col min="47" max="47" width="20.28515625" style="1134" customWidth="1"/>
    <col min="48" max="48" width="20.28515625" style="1135" hidden="1" customWidth="1"/>
    <col min="49" max="49" width="20.28515625" style="1134" customWidth="1"/>
    <col min="50" max="50" width="20.28515625" style="1135" hidden="1" customWidth="1"/>
    <col min="51" max="51" width="20.28515625" style="1134" customWidth="1"/>
    <col min="52" max="55" width="20.28515625" style="1135" hidden="1" customWidth="1"/>
    <col min="56" max="56" width="20.28515625" style="1136" customWidth="1"/>
    <col min="57" max="16384" width="10.85546875" style="1101"/>
  </cols>
  <sheetData>
    <row r="2" spans="2:56" x14ac:dyDescent="0.3">
      <c r="B2" s="1201"/>
      <c r="C2" s="1201"/>
      <c r="D2" s="1201"/>
      <c r="E2" s="1201"/>
      <c r="F2" s="1201"/>
      <c r="G2" s="1201"/>
      <c r="H2" s="1201"/>
      <c r="I2" s="1201"/>
      <c r="J2" s="1201"/>
      <c r="K2" s="1201"/>
    </row>
    <row r="3" spans="2:56" x14ac:dyDescent="0.3">
      <c r="B3" s="1201"/>
      <c r="C3" s="1201"/>
      <c r="D3" s="1201"/>
      <c r="E3" s="1201"/>
      <c r="F3" s="1201"/>
      <c r="G3" s="1201"/>
      <c r="H3" s="1201"/>
      <c r="I3" s="1201"/>
      <c r="J3" s="1201"/>
      <c r="K3" s="1201"/>
      <c r="N3" s="1214" t="s">
        <v>693</v>
      </c>
      <c r="O3" s="1201"/>
      <c r="P3" s="1201"/>
      <c r="Q3" s="1201"/>
      <c r="R3" s="1201"/>
      <c r="S3" s="1201"/>
      <c r="T3" s="1201"/>
      <c r="U3" s="1201"/>
      <c r="V3" s="1201"/>
      <c r="W3" s="1201"/>
      <c r="X3" s="1201"/>
      <c r="Y3" s="1201"/>
      <c r="Z3" s="1201"/>
      <c r="AA3" s="1201"/>
      <c r="AB3" s="1201"/>
      <c r="AE3" s="1215" t="s">
        <v>694</v>
      </c>
      <c r="AF3" s="1201"/>
      <c r="AG3" s="1201"/>
      <c r="AH3" s="1201"/>
      <c r="AI3" s="1201"/>
      <c r="AJ3" s="1201"/>
      <c r="AK3" s="1201"/>
      <c r="AL3" s="1201"/>
      <c r="AM3" s="1201"/>
      <c r="AN3" s="1201"/>
      <c r="AP3" s="1216" t="s">
        <v>951</v>
      </c>
      <c r="AQ3" s="1201"/>
      <c r="AR3" s="1201"/>
      <c r="AS3" s="1201"/>
      <c r="AT3" s="1201"/>
    </row>
    <row r="4" spans="2:56" x14ac:dyDescent="0.3">
      <c r="B4" s="1201"/>
      <c r="C4" s="1201"/>
      <c r="D4" s="1201"/>
      <c r="E4" s="1201"/>
      <c r="F4" s="1201"/>
      <c r="G4" s="1201"/>
      <c r="H4" s="1201"/>
      <c r="I4" s="1201"/>
      <c r="J4" s="1201"/>
      <c r="K4" s="1201"/>
      <c r="N4" s="1201"/>
      <c r="O4" s="1201"/>
      <c r="P4" s="1201"/>
      <c r="Q4" s="1201"/>
      <c r="R4" s="1201"/>
      <c r="S4" s="1201"/>
      <c r="T4" s="1201"/>
      <c r="U4" s="1201"/>
      <c r="V4" s="1201"/>
      <c r="W4" s="1201"/>
      <c r="X4" s="1201"/>
      <c r="Y4" s="1201"/>
      <c r="Z4" s="1201"/>
      <c r="AA4" s="1201"/>
      <c r="AB4" s="1201"/>
    </row>
    <row r="5" spans="2:56" x14ac:dyDescent="0.3">
      <c r="B5" s="1201"/>
      <c r="C5" s="1201"/>
      <c r="D5" s="1201"/>
      <c r="E5" s="1201"/>
      <c r="F5" s="1201"/>
      <c r="G5" s="1201"/>
      <c r="H5" s="1201"/>
      <c r="I5" s="1201"/>
      <c r="J5" s="1201"/>
      <c r="K5" s="1201"/>
      <c r="N5" s="1201"/>
      <c r="O5" s="1201"/>
      <c r="P5" s="1201"/>
      <c r="Q5" s="1201"/>
      <c r="R5" s="1201"/>
      <c r="S5" s="1201"/>
      <c r="T5" s="1201"/>
      <c r="U5" s="1201"/>
      <c r="V5" s="1201"/>
      <c r="W5" s="1201"/>
      <c r="X5" s="1201"/>
      <c r="Y5" s="1201"/>
      <c r="Z5" s="1201"/>
      <c r="AA5" s="1201"/>
      <c r="AB5" s="1201"/>
      <c r="AE5" s="1200" t="s">
        <v>695</v>
      </c>
      <c r="AF5" s="1201"/>
      <c r="AG5" s="1201"/>
      <c r="AH5" s="1201"/>
      <c r="AI5" s="1201"/>
      <c r="AJ5" s="1201"/>
      <c r="AK5" s="1201"/>
      <c r="AL5" s="1201"/>
      <c r="AM5" s="1201"/>
      <c r="AN5" s="1201"/>
      <c r="AP5" s="1202" t="s">
        <v>696</v>
      </c>
      <c r="AQ5" s="1201"/>
      <c r="AR5" s="1201"/>
      <c r="AS5" s="1201"/>
      <c r="AT5" s="1201"/>
    </row>
    <row r="6" spans="2:56" x14ac:dyDescent="0.3">
      <c r="B6" s="1201"/>
      <c r="C6" s="1201"/>
      <c r="D6" s="1201"/>
      <c r="E6" s="1201"/>
      <c r="F6" s="1201"/>
      <c r="G6" s="1201"/>
      <c r="H6" s="1201"/>
      <c r="I6" s="1201"/>
      <c r="J6" s="1201"/>
      <c r="K6" s="1201"/>
      <c r="AE6" s="1201"/>
      <c r="AF6" s="1201"/>
      <c r="AG6" s="1201"/>
      <c r="AH6" s="1201"/>
      <c r="AI6" s="1201"/>
      <c r="AJ6" s="1201"/>
      <c r="AK6" s="1201"/>
      <c r="AL6" s="1201"/>
      <c r="AM6" s="1201"/>
      <c r="AN6" s="1201"/>
      <c r="AP6" s="1201"/>
      <c r="AQ6" s="1201"/>
      <c r="AR6" s="1201"/>
      <c r="AS6" s="1201"/>
      <c r="AT6" s="1201"/>
    </row>
    <row r="7" spans="2:56" x14ac:dyDescent="0.3">
      <c r="AE7" s="1201"/>
      <c r="AF7" s="1201"/>
      <c r="AG7" s="1201"/>
      <c r="AH7" s="1201"/>
      <c r="AI7" s="1201"/>
      <c r="AJ7" s="1201"/>
      <c r="AK7" s="1201"/>
      <c r="AL7" s="1201"/>
      <c r="AM7" s="1201"/>
      <c r="AN7" s="1201"/>
      <c r="AP7" s="1201"/>
      <c r="AQ7" s="1201"/>
      <c r="AR7" s="1201"/>
      <c r="AS7" s="1201"/>
      <c r="AT7" s="1201"/>
    </row>
    <row r="9" spans="2:56" x14ac:dyDescent="0.3">
      <c r="AE9" s="1200" t="s">
        <v>697</v>
      </c>
      <c r="AF9" s="1201"/>
      <c r="AG9" s="1201"/>
      <c r="AH9" s="1201"/>
      <c r="AI9" s="1201"/>
      <c r="AJ9" s="1201"/>
      <c r="AK9" s="1201"/>
      <c r="AL9" s="1201"/>
      <c r="AM9" s="1201"/>
      <c r="AN9" s="1201"/>
      <c r="AP9" s="1202" t="s">
        <v>952</v>
      </c>
      <c r="AQ9" s="1201"/>
      <c r="AR9" s="1201"/>
      <c r="AS9" s="1201"/>
      <c r="AT9" s="1201"/>
    </row>
    <row r="14" spans="2:56" ht="18" x14ac:dyDescent="0.25">
      <c r="B14" s="1203" t="s">
        <v>698</v>
      </c>
      <c r="C14" s="1204"/>
      <c r="D14" s="1204"/>
      <c r="E14" s="1204"/>
      <c r="F14" s="1205"/>
      <c r="G14" s="1206" t="s">
        <v>699</v>
      </c>
      <c r="H14" s="1204"/>
      <c r="I14" s="1205"/>
      <c r="J14" s="1203" t="s">
        <v>700</v>
      </c>
      <c r="K14" s="1204"/>
      <c r="L14" s="1204"/>
      <c r="M14" s="1204"/>
      <c r="N14" s="1204"/>
      <c r="O14" s="1204"/>
      <c r="P14" s="1204"/>
      <c r="Q14" s="1204"/>
      <c r="R14" s="1207" t="s">
        <v>701</v>
      </c>
      <c r="S14" s="1208"/>
      <c r="T14" s="1208"/>
      <c r="U14" s="1208"/>
      <c r="V14" s="1208"/>
      <c r="W14" s="1208"/>
      <c r="X14" s="1208"/>
      <c r="Y14" s="1209" t="s">
        <v>702</v>
      </c>
      <c r="Z14" s="1204"/>
      <c r="AA14" s="1204"/>
      <c r="AB14" s="1204"/>
      <c r="AC14" s="1204"/>
      <c r="AD14" s="1204"/>
      <c r="AE14" s="1205"/>
      <c r="AF14" s="1210" t="s">
        <v>953</v>
      </c>
      <c r="AG14" s="1211"/>
      <c r="AH14" s="1211"/>
      <c r="AI14" s="1211"/>
      <c r="AJ14" s="1211"/>
      <c r="AK14" s="1212"/>
      <c r="AL14" s="1102" t="s">
        <v>685</v>
      </c>
      <c r="AM14" s="1102" t="s">
        <v>685</v>
      </c>
      <c r="AN14" s="1213" t="s">
        <v>685</v>
      </c>
      <c r="AO14" s="1201"/>
      <c r="AP14" s="1201"/>
      <c r="AQ14" s="1137" t="s">
        <v>685</v>
      </c>
      <c r="AR14" s="1137" t="s">
        <v>685</v>
      </c>
      <c r="AS14" s="1138" t="s">
        <v>685</v>
      </c>
      <c r="AT14" s="1138" t="s">
        <v>685</v>
      </c>
      <c r="AU14" s="1137" t="s">
        <v>685</v>
      </c>
      <c r="AV14" s="1138" t="s">
        <v>685</v>
      </c>
      <c r="AW14" s="1137"/>
      <c r="AX14" s="1138" t="s">
        <v>685</v>
      </c>
      <c r="AY14" s="1137" t="s">
        <v>685</v>
      </c>
      <c r="AZ14" s="1138" t="s">
        <v>685</v>
      </c>
      <c r="BA14" s="1138" t="s">
        <v>685</v>
      </c>
      <c r="BB14" s="1138" t="s">
        <v>685</v>
      </c>
      <c r="BC14" s="1138" t="s">
        <v>685</v>
      </c>
      <c r="BD14" s="1139" t="s">
        <v>685</v>
      </c>
    </row>
    <row r="15" spans="2:56" ht="18" x14ac:dyDescent="0.25">
      <c r="B15" s="1221" t="s">
        <v>703</v>
      </c>
      <c r="C15" s="1204"/>
      <c r="D15" s="1204"/>
      <c r="E15" s="1204"/>
      <c r="F15" s="1204"/>
      <c r="G15" s="1205"/>
      <c r="H15" s="1222" t="s">
        <v>696</v>
      </c>
      <c r="I15" s="1204"/>
      <c r="J15" s="1204"/>
      <c r="K15" s="1204"/>
      <c r="L15" s="1204"/>
      <c r="M15" s="1204"/>
      <c r="N15" s="1204"/>
      <c r="O15" s="1204"/>
      <c r="P15" s="1204"/>
      <c r="Q15" s="1204"/>
      <c r="R15" s="1223"/>
      <c r="S15" s="1223"/>
      <c r="T15" s="1223"/>
      <c r="U15" s="1223"/>
      <c r="V15" s="1223"/>
      <c r="W15" s="1223"/>
      <c r="X15" s="1223"/>
      <c r="Y15" s="1204"/>
      <c r="Z15" s="1204"/>
      <c r="AA15" s="1204"/>
      <c r="AB15" s="1204"/>
      <c r="AC15" s="1204"/>
      <c r="AD15" s="1204"/>
      <c r="AE15" s="1204"/>
      <c r="AF15" s="1204"/>
      <c r="AG15" s="1204"/>
      <c r="AH15" s="1205"/>
      <c r="AI15" s="1103" t="s">
        <v>685</v>
      </c>
      <c r="AJ15" s="1103" t="s">
        <v>685</v>
      </c>
      <c r="AK15" s="1103" t="s">
        <v>685</v>
      </c>
      <c r="AL15" s="1103" t="s">
        <v>685</v>
      </c>
      <c r="AM15" s="1103" t="s">
        <v>685</v>
      </c>
      <c r="AN15" s="1224" t="s">
        <v>685</v>
      </c>
      <c r="AO15" s="1223"/>
      <c r="AP15" s="1223"/>
      <c r="AQ15" s="1137"/>
      <c r="AR15" s="1137"/>
      <c r="AS15" s="1138"/>
      <c r="AT15" s="1138"/>
      <c r="AU15" s="1137"/>
      <c r="AV15" s="1138"/>
      <c r="AW15" s="1137"/>
      <c r="AX15" s="1138"/>
      <c r="AY15" s="1137"/>
      <c r="AZ15" s="1138"/>
      <c r="BA15" s="1138"/>
      <c r="BB15" s="1138"/>
      <c r="BC15" s="1138"/>
      <c r="BD15" s="1139"/>
    </row>
    <row r="16" spans="2:56" ht="18" x14ac:dyDescent="0.25">
      <c r="B16" s="1225" t="s">
        <v>704</v>
      </c>
      <c r="C16" s="1226"/>
      <c r="D16" s="1226"/>
      <c r="E16" s="1226"/>
      <c r="F16" s="1226"/>
      <c r="G16" s="1226"/>
      <c r="H16" s="1227"/>
      <c r="I16" s="1228" t="s">
        <v>705</v>
      </c>
      <c r="J16" s="1226"/>
      <c r="K16" s="1226"/>
      <c r="L16" s="1226"/>
      <c r="M16" s="1226"/>
      <c r="N16" s="1226"/>
      <c r="O16" s="1226"/>
      <c r="P16" s="1226"/>
      <c r="Q16" s="1226"/>
      <c r="R16" s="1226"/>
      <c r="S16" s="1226"/>
      <c r="T16" s="1226"/>
      <c r="U16" s="1226"/>
      <c r="V16" s="1226"/>
      <c r="W16" s="1226"/>
      <c r="X16" s="1226"/>
      <c r="Y16" s="1226"/>
      <c r="Z16" s="1226"/>
      <c r="AA16" s="1226"/>
      <c r="AB16" s="1226"/>
      <c r="AC16" s="1226"/>
      <c r="AD16" s="1226"/>
      <c r="AE16" s="1226"/>
      <c r="AF16" s="1226"/>
      <c r="AG16" s="1226"/>
      <c r="AH16" s="1226"/>
      <c r="AI16" s="1226"/>
      <c r="AJ16" s="1226"/>
      <c r="AK16" s="1226"/>
      <c r="AL16" s="1226"/>
      <c r="AM16" s="1226"/>
      <c r="AN16" s="1226"/>
      <c r="AO16" s="1226"/>
      <c r="AP16" s="1227"/>
      <c r="AQ16" s="1137"/>
      <c r="AR16" s="1137"/>
      <c r="AS16" s="1138"/>
      <c r="AT16" s="1138"/>
      <c r="AU16" s="1137"/>
      <c r="AV16" s="1138"/>
      <c r="AW16" s="1137"/>
      <c r="AX16" s="1138"/>
      <c r="AY16" s="1137"/>
      <c r="AZ16" s="1138"/>
      <c r="BA16" s="1138"/>
      <c r="BB16" s="1138"/>
      <c r="BC16" s="1138"/>
      <c r="BD16" s="1140"/>
    </row>
    <row r="17" spans="1:56" ht="49.5" customHeight="1" x14ac:dyDescent="0.25">
      <c r="B17" s="1217" t="s">
        <v>706</v>
      </c>
      <c r="C17" s="1208"/>
      <c r="D17" s="1217" t="s">
        <v>707</v>
      </c>
      <c r="E17" s="1208"/>
      <c r="F17" s="1217" t="s">
        <v>708</v>
      </c>
      <c r="G17" s="1208"/>
      <c r="H17" s="1217" t="s">
        <v>709</v>
      </c>
      <c r="I17" s="1208"/>
      <c r="J17" s="1217" t="s">
        <v>710</v>
      </c>
      <c r="K17" s="1208"/>
      <c r="L17" s="1208"/>
      <c r="M17" s="1217" t="s">
        <v>711</v>
      </c>
      <c r="N17" s="1208"/>
      <c r="O17" s="1208"/>
      <c r="P17" s="1217" t="s">
        <v>712</v>
      </c>
      <c r="Q17" s="1208"/>
      <c r="R17" s="1217" t="s">
        <v>713</v>
      </c>
      <c r="S17" s="1208"/>
      <c r="T17" s="1217" t="s">
        <v>714</v>
      </c>
      <c r="U17" s="1208"/>
      <c r="V17" s="1208"/>
      <c r="W17" s="1208"/>
      <c r="X17" s="1208"/>
      <c r="Y17" s="1208"/>
      <c r="Z17" s="1208"/>
      <c r="AA17" s="1208"/>
      <c r="AB17" s="1217" t="s">
        <v>715</v>
      </c>
      <c r="AC17" s="1208"/>
      <c r="AD17" s="1208"/>
      <c r="AE17" s="1208"/>
      <c r="AF17" s="1208"/>
      <c r="AG17" s="1217" t="s">
        <v>716</v>
      </c>
      <c r="AH17" s="1208"/>
      <c r="AI17" s="1208"/>
      <c r="AJ17" s="1104" t="s">
        <v>717</v>
      </c>
      <c r="AK17" s="1217" t="s">
        <v>718</v>
      </c>
      <c r="AL17" s="1208"/>
      <c r="AM17" s="1208"/>
      <c r="AN17" s="1208"/>
      <c r="AO17" s="1208"/>
      <c r="AP17" s="1208"/>
      <c r="AQ17" s="1141" t="s">
        <v>719</v>
      </c>
      <c r="AR17" s="1141" t="s">
        <v>720</v>
      </c>
      <c r="AS17" s="1142" t="s">
        <v>721</v>
      </c>
      <c r="AT17" s="1142" t="s">
        <v>722</v>
      </c>
      <c r="AU17" s="1141" t="s">
        <v>723</v>
      </c>
      <c r="AV17" s="1142" t="s">
        <v>724</v>
      </c>
      <c r="AW17" s="1141" t="s">
        <v>725</v>
      </c>
      <c r="AX17" s="1142" t="s">
        <v>959</v>
      </c>
      <c r="AY17" s="1141" t="s">
        <v>727</v>
      </c>
      <c r="AZ17" s="1142" t="s">
        <v>728</v>
      </c>
      <c r="BA17" s="1142" t="s">
        <v>729</v>
      </c>
      <c r="BB17" s="1142" t="s">
        <v>730</v>
      </c>
      <c r="BC17" s="1142" t="s">
        <v>731</v>
      </c>
      <c r="BD17" s="1143" t="s">
        <v>954</v>
      </c>
    </row>
    <row r="18" spans="1:56" s="1106" customFormat="1" ht="18" x14ac:dyDescent="0.25">
      <c r="B18" s="1218" t="s">
        <v>361</v>
      </c>
      <c r="C18" s="1219"/>
      <c r="D18" s="1218" t="s">
        <v>738</v>
      </c>
      <c r="E18" s="1219"/>
      <c r="F18" s="1218"/>
      <c r="G18" s="1219"/>
      <c r="H18" s="1218"/>
      <c r="I18" s="1219"/>
      <c r="J18" s="1218"/>
      <c r="K18" s="1219"/>
      <c r="L18" s="1219"/>
      <c r="M18" s="1218"/>
      <c r="N18" s="1219"/>
      <c r="O18" s="1219"/>
      <c r="P18" s="1218"/>
      <c r="Q18" s="1219"/>
      <c r="R18" s="1218"/>
      <c r="S18" s="1219"/>
      <c r="T18" s="1220" t="s">
        <v>57</v>
      </c>
      <c r="U18" s="1219"/>
      <c r="V18" s="1219"/>
      <c r="W18" s="1219"/>
      <c r="X18" s="1219"/>
      <c r="Y18" s="1219"/>
      <c r="Z18" s="1219"/>
      <c r="AA18" s="1219"/>
      <c r="AB18" s="1218" t="s">
        <v>732</v>
      </c>
      <c r="AC18" s="1219"/>
      <c r="AD18" s="1219"/>
      <c r="AE18" s="1219"/>
      <c r="AF18" s="1219"/>
      <c r="AG18" s="1218" t="s">
        <v>733</v>
      </c>
      <c r="AH18" s="1219"/>
      <c r="AI18" s="1219"/>
      <c r="AJ18" s="1105" t="s">
        <v>417</v>
      </c>
      <c r="AK18" s="1229" t="s">
        <v>734</v>
      </c>
      <c r="AL18" s="1219"/>
      <c r="AM18" s="1219"/>
      <c r="AN18" s="1219"/>
      <c r="AO18" s="1219"/>
      <c r="AP18" s="1219"/>
      <c r="AQ18" s="1144">
        <f>+AQ30</f>
        <v>161776232368</v>
      </c>
      <c r="AR18" s="1144">
        <f t="shared" ref="AR18:BC18" si="0">+AR30</f>
        <v>161645271598</v>
      </c>
      <c r="AS18" s="1145">
        <f t="shared" si="0"/>
        <v>130960770</v>
      </c>
      <c r="AT18" s="1145">
        <f t="shared" si="0"/>
        <v>0</v>
      </c>
      <c r="AU18" s="1144">
        <f t="shared" si="0"/>
        <v>157859598164.29001</v>
      </c>
      <c r="AV18" s="1145">
        <f t="shared" si="0"/>
        <v>3785673433.71</v>
      </c>
      <c r="AW18" s="1144">
        <f t="shared" si="0"/>
        <v>157718113537.29001</v>
      </c>
      <c r="AX18" s="1145">
        <f t="shared" si="0"/>
        <v>141484627</v>
      </c>
      <c r="AY18" s="1144">
        <f t="shared" si="0"/>
        <v>157564101757.29001</v>
      </c>
      <c r="AZ18" s="1145">
        <f t="shared" si="0"/>
        <v>154011780</v>
      </c>
      <c r="BA18" s="1145">
        <f t="shared" si="0"/>
        <v>157564101757.29001</v>
      </c>
      <c r="BB18" s="1145">
        <f t="shared" si="0"/>
        <v>0</v>
      </c>
      <c r="BC18" s="1145">
        <f t="shared" si="0"/>
        <v>600772158.71000004</v>
      </c>
      <c r="BD18" s="1146">
        <f t="shared" ref="BD18:BD23" si="1">+AU18/AQ18</f>
        <v>0.97578980455670006</v>
      </c>
    </row>
    <row r="19" spans="1:56" s="1106" customFormat="1" ht="18" x14ac:dyDescent="0.25">
      <c r="B19" s="1218" t="s">
        <v>361</v>
      </c>
      <c r="C19" s="1219"/>
      <c r="D19" s="1218" t="s">
        <v>741</v>
      </c>
      <c r="E19" s="1219"/>
      <c r="F19" s="1218"/>
      <c r="G19" s="1219"/>
      <c r="H19" s="1218"/>
      <c r="I19" s="1219"/>
      <c r="J19" s="1218"/>
      <c r="K19" s="1219"/>
      <c r="L19" s="1219"/>
      <c r="M19" s="1218"/>
      <c r="N19" s="1219"/>
      <c r="O19" s="1219"/>
      <c r="P19" s="1218"/>
      <c r="Q19" s="1219"/>
      <c r="R19" s="1218"/>
      <c r="S19" s="1219"/>
      <c r="T19" s="1220" t="s">
        <v>59</v>
      </c>
      <c r="U19" s="1219"/>
      <c r="V19" s="1219"/>
      <c r="W19" s="1219"/>
      <c r="X19" s="1219"/>
      <c r="Y19" s="1219"/>
      <c r="Z19" s="1219"/>
      <c r="AA19" s="1219"/>
      <c r="AB19" s="1218" t="s">
        <v>732</v>
      </c>
      <c r="AC19" s="1219"/>
      <c r="AD19" s="1219"/>
      <c r="AE19" s="1219"/>
      <c r="AF19" s="1219"/>
      <c r="AG19" s="1218" t="s">
        <v>733</v>
      </c>
      <c r="AH19" s="1219"/>
      <c r="AI19" s="1219"/>
      <c r="AJ19" s="1105" t="s">
        <v>417</v>
      </c>
      <c r="AK19" s="1229" t="s">
        <v>734</v>
      </c>
      <c r="AL19" s="1219"/>
      <c r="AM19" s="1219"/>
      <c r="AN19" s="1219"/>
      <c r="AO19" s="1219"/>
      <c r="AP19" s="1219"/>
      <c r="AQ19" s="1144">
        <f>+AQ68</f>
        <v>15187497500</v>
      </c>
      <c r="AR19" s="1144">
        <f t="shared" ref="AR19:BC19" si="2">+AR68</f>
        <v>15051584315.559999</v>
      </c>
      <c r="AS19" s="1145">
        <f t="shared" si="2"/>
        <v>135913184.44</v>
      </c>
      <c r="AT19" s="1145">
        <f t="shared" si="2"/>
        <v>0</v>
      </c>
      <c r="AU19" s="1144">
        <f t="shared" si="2"/>
        <v>14960605408.43</v>
      </c>
      <c r="AV19" s="1145">
        <f t="shared" si="2"/>
        <v>90978907.129999995</v>
      </c>
      <c r="AW19" s="1144">
        <f t="shared" si="2"/>
        <v>12431077133.18</v>
      </c>
      <c r="AX19" s="1145">
        <f t="shared" si="2"/>
        <v>2529528275.25</v>
      </c>
      <c r="AY19" s="1144">
        <f t="shared" si="2"/>
        <v>11900193385.18</v>
      </c>
      <c r="AZ19" s="1145">
        <f t="shared" si="2"/>
        <v>530883748</v>
      </c>
      <c r="BA19" s="1145">
        <f t="shared" si="2"/>
        <v>11900193385.18</v>
      </c>
      <c r="BB19" s="1145">
        <f t="shared" si="2"/>
        <v>0</v>
      </c>
      <c r="BC19" s="1145">
        <f t="shared" si="2"/>
        <v>22807770</v>
      </c>
      <c r="BD19" s="1146">
        <f t="shared" si="1"/>
        <v>0.98506060056503719</v>
      </c>
    </row>
    <row r="20" spans="1:56" s="1106" customFormat="1" ht="18" x14ac:dyDescent="0.25">
      <c r="B20" s="1218" t="s">
        <v>361</v>
      </c>
      <c r="C20" s="1219"/>
      <c r="D20" s="1218" t="s">
        <v>748</v>
      </c>
      <c r="E20" s="1219"/>
      <c r="F20" s="1218"/>
      <c r="G20" s="1219"/>
      <c r="H20" s="1218"/>
      <c r="I20" s="1219"/>
      <c r="J20" s="1218"/>
      <c r="K20" s="1219"/>
      <c r="L20" s="1219"/>
      <c r="M20" s="1218"/>
      <c r="N20" s="1219"/>
      <c r="O20" s="1219"/>
      <c r="P20" s="1218"/>
      <c r="Q20" s="1219"/>
      <c r="R20" s="1218"/>
      <c r="S20" s="1219"/>
      <c r="T20" s="1220" t="s">
        <v>60</v>
      </c>
      <c r="U20" s="1219"/>
      <c r="V20" s="1219"/>
      <c r="W20" s="1219"/>
      <c r="X20" s="1219"/>
      <c r="Y20" s="1219"/>
      <c r="Z20" s="1219"/>
      <c r="AA20" s="1219"/>
      <c r="AB20" s="1218" t="s">
        <v>732</v>
      </c>
      <c r="AC20" s="1219"/>
      <c r="AD20" s="1219"/>
      <c r="AE20" s="1219"/>
      <c r="AF20" s="1219"/>
      <c r="AG20" s="1218" t="s">
        <v>733</v>
      </c>
      <c r="AH20" s="1219"/>
      <c r="AI20" s="1219"/>
      <c r="AJ20" s="1105" t="s">
        <v>417</v>
      </c>
      <c r="AK20" s="1229" t="s">
        <v>734</v>
      </c>
      <c r="AL20" s="1219"/>
      <c r="AM20" s="1219"/>
      <c r="AN20" s="1219"/>
      <c r="AO20" s="1219"/>
      <c r="AP20" s="1219"/>
      <c r="AQ20" s="1144">
        <f>+AQ144+AQ145+AQ146+AQ147</f>
        <v>259583144581</v>
      </c>
      <c r="AR20" s="1144">
        <f t="shared" ref="AR20:BC20" si="3">+AR144+AR145+AR146+AR147</f>
        <v>241881616819</v>
      </c>
      <c r="AS20" s="1145">
        <f t="shared" si="3"/>
        <v>17701527762</v>
      </c>
      <c r="AT20" s="1145">
        <f t="shared" si="3"/>
        <v>0</v>
      </c>
      <c r="AU20" s="1144">
        <f t="shared" si="3"/>
        <v>240153748814</v>
      </c>
      <c r="AV20" s="1145">
        <f t="shared" si="3"/>
        <v>1727868005</v>
      </c>
      <c r="AW20" s="1144">
        <f t="shared" si="3"/>
        <v>238601861355</v>
      </c>
      <c r="AX20" s="1145">
        <f t="shared" si="3"/>
        <v>1551887459</v>
      </c>
      <c r="AY20" s="1144">
        <f t="shared" si="3"/>
        <v>218738929305</v>
      </c>
      <c r="AZ20" s="1145">
        <f t="shared" si="3"/>
        <v>19862932050</v>
      </c>
      <c r="BA20" s="1145">
        <f t="shared" si="3"/>
        <v>218738929305</v>
      </c>
      <c r="BB20" s="1145">
        <f t="shared" si="3"/>
        <v>0</v>
      </c>
      <c r="BC20" s="1145">
        <f t="shared" si="3"/>
        <v>2133333</v>
      </c>
      <c r="BD20" s="1146">
        <f t="shared" si="1"/>
        <v>0.92515155096698787</v>
      </c>
    </row>
    <row r="21" spans="1:56" ht="18" x14ac:dyDescent="0.25">
      <c r="B21" s="1217"/>
      <c r="C21" s="1208"/>
      <c r="D21" s="1217"/>
      <c r="E21" s="1208"/>
      <c r="F21" s="1217"/>
      <c r="G21" s="1208"/>
      <c r="H21" s="1217"/>
      <c r="I21" s="1208"/>
      <c r="J21" s="1217" t="s">
        <v>955</v>
      </c>
      <c r="K21" s="1217"/>
      <c r="L21" s="1217"/>
      <c r="M21" s="1217"/>
      <c r="N21" s="1217"/>
      <c r="O21" s="1217"/>
      <c r="P21" s="1217"/>
      <c r="Q21" s="1217"/>
      <c r="R21" s="1217"/>
      <c r="S21" s="1217"/>
      <c r="T21" s="1217"/>
      <c r="U21" s="1217"/>
      <c r="V21" s="1217"/>
      <c r="W21" s="1217"/>
      <c r="X21" s="1217"/>
      <c r="Y21" s="1217"/>
      <c r="Z21" s="1217"/>
      <c r="AA21" s="1217"/>
      <c r="AB21" s="1217"/>
      <c r="AC21" s="1217"/>
      <c r="AD21" s="1217"/>
      <c r="AE21" s="1217"/>
      <c r="AF21" s="1217"/>
      <c r="AG21" s="1217"/>
      <c r="AH21" s="1217"/>
      <c r="AI21" s="1217"/>
      <c r="AJ21" s="1217"/>
      <c r="AK21" s="1217"/>
      <c r="AL21" s="1217"/>
      <c r="AM21" s="1217"/>
      <c r="AN21" s="1217"/>
      <c r="AO21" s="1217"/>
      <c r="AP21" s="1217"/>
      <c r="AQ21" s="1141">
        <f>+SUM(AQ18:AQ20)</f>
        <v>436546874449</v>
      </c>
      <c r="AR21" s="1141">
        <f t="shared" ref="AR21:BC21" si="4">+SUM(AR18:AR20)</f>
        <v>418578472732.56</v>
      </c>
      <c r="AS21" s="1142">
        <f t="shared" si="4"/>
        <v>17968401716.439999</v>
      </c>
      <c r="AT21" s="1142">
        <f t="shared" si="4"/>
        <v>0</v>
      </c>
      <c r="AU21" s="1141">
        <f t="shared" si="4"/>
        <v>412973952386.71997</v>
      </c>
      <c r="AV21" s="1142">
        <f t="shared" si="4"/>
        <v>5604520345.8400002</v>
      </c>
      <c r="AW21" s="1141">
        <f t="shared" si="4"/>
        <v>408751052025.46997</v>
      </c>
      <c r="AX21" s="1142">
        <f t="shared" si="4"/>
        <v>4222900361.25</v>
      </c>
      <c r="AY21" s="1141">
        <f t="shared" si="4"/>
        <v>388203224447.46997</v>
      </c>
      <c r="AZ21" s="1142">
        <f t="shared" si="4"/>
        <v>20547827578</v>
      </c>
      <c r="BA21" s="1142">
        <f t="shared" si="4"/>
        <v>388203224447.46997</v>
      </c>
      <c r="BB21" s="1142">
        <f t="shared" si="4"/>
        <v>0</v>
      </c>
      <c r="BC21" s="1142">
        <f t="shared" si="4"/>
        <v>625713261.71000004</v>
      </c>
      <c r="BD21" s="1147">
        <f t="shared" si="1"/>
        <v>0.94600139540104766</v>
      </c>
    </row>
    <row r="22" spans="1:56" s="1106" customFormat="1" ht="18" x14ac:dyDescent="0.25">
      <c r="B22" s="1218" t="s">
        <v>453</v>
      </c>
      <c r="C22" s="1219"/>
      <c r="D22" s="1218"/>
      <c r="E22" s="1219"/>
      <c r="F22" s="1218"/>
      <c r="G22" s="1219"/>
      <c r="H22" s="1218"/>
      <c r="I22" s="1219"/>
      <c r="J22" s="1218"/>
      <c r="K22" s="1219"/>
      <c r="L22" s="1219"/>
      <c r="M22" s="1218"/>
      <c r="N22" s="1219"/>
      <c r="O22" s="1219"/>
      <c r="P22" s="1218"/>
      <c r="Q22" s="1219"/>
      <c r="R22" s="1218"/>
      <c r="S22" s="1219"/>
      <c r="T22" s="1220" t="s">
        <v>61</v>
      </c>
      <c r="U22" s="1219"/>
      <c r="V22" s="1219"/>
      <c r="W22" s="1219"/>
      <c r="X22" s="1219"/>
      <c r="Y22" s="1219"/>
      <c r="Z22" s="1219"/>
      <c r="AA22" s="1219"/>
      <c r="AB22" s="1218" t="s">
        <v>732</v>
      </c>
      <c r="AC22" s="1219"/>
      <c r="AD22" s="1219"/>
      <c r="AE22" s="1219"/>
      <c r="AF22" s="1219"/>
      <c r="AG22" s="1218" t="s">
        <v>733</v>
      </c>
      <c r="AH22" s="1219"/>
      <c r="AI22" s="1219"/>
      <c r="AJ22" s="1105" t="s">
        <v>417</v>
      </c>
      <c r="AK22" s="1229" t="s">
        <v>734</v>
      </c>
      <c r="AL22" s="1219"/>
      <c r="AM22" s="1219"/>
      <c r="AN22" s="1219"/>
      <c r="AO22" s="1219"/>
      <c r="AP22" s="1219"/>
      <c r="AQ22" s="1144">
        <f>+AQ175+AQ176</f>
        <v>35345984504</v>
      </c>
      <c r="AR22" s="1144">
        <f t="shared" ref="AR22:BC22" si="5">+AR175+AR176</f>
        <v>33809151528</v>
      </c>
      <c r="AS22" s="1145">
        <f t="shared" si="5"/>
        <v>1536832976</v>
      </c>
      <c r="AT22" s="1145">
        <f t="shared" si="5"/>
        <v>0</v>
      </c>
      <c r="AU22" s="1144">
        <f t="shared" si="5"/>
        <v>33144491090</v>
      </c>
      <c r="AV22" s="1145">
        <f t="shared" si="5"/>
        <v>664660438</v>
      </c>
      <c r="AW22" s="1144">
        <f t="shared" si="5"/>
        <v>25150490053.470001</v>
      </c>
      <c r="AX22" s="1145">
        <f t="shared" si="5"/>
        <v>7994001036.5299997</v>
      </c>
      <c r="AY22" s="1144">
        <f t="shared" si="5"/>
        <v>15723860925</v>
      </c>
      <c r="AZ22" s="1145">
        <f t="shared" si="5"/>
        <v>9426629128.4699993</v>
      </c>
      <c r="BA22" s="1145">
        <f t="shared" si="5"/>
        <v>15723860925</v>
      </c>
      <c r="BB22" s="1145">
        <f t="shared" si="5"/>
        <v>0</v>
      </c>
      <c r="BC22" s="1145">
        <f t="shared" si="5"/>
        <v>178283074</v>
      </c>
      <c r="BD22" s="1146">
        <f t="shared" si="1"/>
        <v>0.93771588357509572</v>
      </c>
    </row>
    <row r="23" spans="1:56" ht="18" x14ac:dyDescent="0.25">
      <c r="B23" s="1217"/>
      <c r="C23" s="1208"/>
      <c r="D23" s="1217"/>
      <c r="E23" s="1208"/>
      <c r="F23" s="1217"/>
      <c r="G23" s="1208"/>
      <c r="H23" s="1217"/>
      <c r="I23" s="1208"/>
      <c r="J23" s="1217" t="s">
        <v>956</v>
      </c>
      <c r="K23" s="1217"/>
      <c r="L23" s="1217"/>
      <c r="M23" s="1217"/>
      <c r="N23" s="1217"/>
      <c r="O23" s="1217"/>
      <c r="P23" s="1217"/>
      <c r="Q23" s="1217"/>
      <c r="R23" s="1217"/>
      <c r="S23" s="1217"/>
      <c r="T23" s="1217"/>
      <c r="U23" s="1217"/>
      <c r="V23" s="1217"/>
      <c r="W23" s="1217"/>
      <c r="X23" s="1217"/>
      <c r="Y23" s="1217"/>
      <c r="Z23" s="1217"/>
      <c r="AA23" s="1217"/>
      <c r="AB23" s="1217"/>
      <c r="AC23" s="1217"/>
      <c r="AD23" s="1217"/>
      <c r="AE23" s="1217"/>
      <c r="AF23" s="1217"/>
      <c r="AG23" s="1217"/>
      <c r="AH23" s="1217"/>
      <c r="AI23" s="1217"/>
      <c r="AJ23" s="1217"/>
      <c r="AK23" s="1217"/>
      <c r="AL23" s="1217"/>
      <c r="AM23" s="1217"/>
      <c r="AN23" s="1217"/>
      <c r="AO23" s="1217"/>
      <c r="AP23" s="1217"/>
      <c r="AQ23" s="1141">
        <f>+AQ21+AQ22</f>
        <v>471892858953</v>
      </c>
      <c r="AR23" s="1141">
        <f t="shared" ref="AR23:BC23" si="6">+AR21+AR22</f>
        <v>452387624260.56</v>
      </c>
      <c r="AS23" s="1142">
        <f t="shared" si="6"/>
        <v>19505234692.439999</v>
      </c>
      <c r="AT23" s="1142">
        <f t="shared" si="6"/>
        <v>0</v>
      </c>
      <c r="AU23" s="1141">
        <f t="shared" si="6"/>
        <v>446118443476.71997</v>
      </c>
      <c r="AV23" s="1142">
        <f t="shared" si="6"/>
        <v>6269180783.8400002</v>
      </c>
      <c r="AW23" s="1141">
        <f t="shared" si="6"/>
        <v>433901542078.93994</v>
      </c>
      <c r="AX23" s="1142">
        <f t="shared" si="6"/>
        <v>12216901397.779999</v>
      </c>
      <c r="AY23" s="1141">
        <f t="shared" si="6"/>
        <v>403927085372.46997</v>
      </c>
      <c r="AZ23" s="1142">
        <f t="shared" si="6"/>
        <v>29974456706.470001</v>
      </c>
      <c r="BA23" s="1142">
        <f t="shared" si="6"/>
        <v>403927085372.46997</v>
      </c>
      <c r="BB23" s="1142">
        <f t="shared" si="6"/>
        <v>0</v>
      </c>
      <c r="BC23" s="1142">
        <f t="shared" si="6"/>
        <v>803996335.71000004</v>
      </c>
      <c r="BD23" s="1147">
        <f t="shared" si="1"/>
        <v>0.94538078933114955</v>
      </c>
    </row>
    <row r="24" spans="1:56" ht="18" x14ac:dyDescent="0.25">
      <c r="B24" s="1098"/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098"/>
      <c r="AC24" s="1098"/>
      <c r="AD24" s="1098"/>
      <c r="AE24" s="1098"/>
      <c r="AF24" s="1098"/>
      <c r="AG24" s="1098"/>
      <c r="AH24" s="1098"/>
      <c r="AI24" s="1098"/>
      <c r="AJ24" s="1098"/>
      <c r="AK24" s="1098"/>
      <c r="AL24" s="1098"/>
      <c r="AM24" s="1098"/>
      <c r="AN24" s="1098"/>
      <c r="AO24" s="1098"/>
      <c r="AP24" s="1098"/>
      <c r="AQ24" s="1137"/>
      <c r="AR24" s="1137"/>
      <c r="AS24" s="1138"/>
      <c r="AT24" s="1138"/>
      <c r="AU24" s="1137"/>
      <c r="AV24" s="1138"/>
      <c r="AW24" s="1137"/>
      <c r="AX24" s="1138"/>
      <c r="AY24" s="1137"/>
      <c r="AZ24" s="1138"/>
      <c r="BA24" s="1138"/>
      <c r="BB24" s="1138"/>
      <c r="BC24" s="1138"/>
      <c r="BD24" s="1140"/>
    </row>
    <row r="25" spans="1:56" ht="72" x14ac:dyDescent="0.25">
      <c r="B25" s="1217" t="s">
        <v>706</v>
      </c>
      <c r="C25" s="1208"/>
      <c r="D25" s="1217" t="s">
        <v>707</v>
      </c>
      <c r="E25" s="1208"/>
      <c r="F25" s="1217" t="s">
        <v>708</v>
      </c>
      <c r="G25" s="1208"/>
      <c r="H25" s="1217" t="s">
        <v>709</v>
      </c>
      <c r="I25" s="1208"/>
      <c r="J25" s="1217" t="s">
        <v>710</v>
      </c>
      <c r="K25" s="1208"/>
      <c r="L25" s="1208"/>
      <c r="M25" s="1217" t="s">
        <v>711</v>
      </c>
      <c r="N25" s="1208"/>
      <c r="O25" s="1208"/>
      <c r="P25" s="1217" t="s">
        <v>712</v>
      </c>
      <c r="Q25" s="1208"/>
      <c r="R25" s="1217" t="s">
        <v>713</v>
      </c>
      <c r="S25" s="1208"/>
      <c r="T25" s="1217" t="s">
        <v>714</v>
      </c>
      <c r="U25" s="1208"/>
      <c r="V25" s="1208"/>
      <c r="W25" s="1208"/>
      <c r="X25" s="1208"/>
      <c r="Y25" s="1208"/>
      <c r="Z25" s="1208"/>
      <c r="AA25" s="1208"/>
      <c r="AB25" s="1217" t="s">
        <v>715</v>
      </c>
      <c r="AC25" s="1208"/>
      <c r="AD25" s="1208"/>
      <c r="AE25" s="1208"/>
      <c r="AF25" s="1208"/>
      <c r="AG25" s="1217" t="s">
        <v>716</v>
      </c>
      <c r="AH25" s="1208"/>
      <c r="AI25" s="1208"/>
      <c r="AJ25" s="1104" t="s">
        <v>717</v>
      </c>
      <c r="AK25" s="1217" t="s">
        <v>718</v>
      </c>
      <c r="AL25" s="1208"/>
      <c r="AM25" s="1208"/>
      <c r="AN25" s="1208"/>
      <c r="AO25" s="1208"/>
      <c r="AP25" s="1208"/>
      <c r="AQ25" s="1141" t="s">
        <v>719</v>
      </c>
      <c r="AR25" s="1141" t="s">
        <v>720</v>
      </c>
      <c r="AS25" s="1142" t="s">
        <v>721</v>
      </c>
      <c r="AT25" s="1142" t="s">
        <v>722</v>
      </c>
      <c r="AU25" s="1141" t="s">
        <v>723</v>
      </c>
      <c r="AV25" s="1142" t="s">
        <v>724</v>
      </c>
      <c r="AW25" s="1141" t="s">
        <v>725</v>
      </c>
      <c r="AX25" s="1142" t="s">
        <v>726</v>
      </c>
      <c r="AY25" s="1141" t="s">
        <v>727</v>
      </c>
      <c r="AZ25" s="1142" t="s">
        <v>728</v>
      </c>
      <c r="BA25" s="1142" t="s">
        <v>729</v>
      </c>
      <c r="BB25" s="1142" t="s">
        <v>730</v>
      </c>
      <c r="BC25" s="1142" t="s">
        <v>731</v>
      </c>
      <c r="BD25" s="1143" t="str">
        <f>+BD17</f>
        <v>Ejecución</v>
      </c>
    </row>
    <row r="26" spans="1:56" s="1153" customFormat="1" ht="18" x14ac:dyDescent="0.2">
      <c r="A26" s="1148"/>
      <c r="B26" s="1230" t="s">
        <v>361</v>
      </c>
      <c r="C26" s="1231"/>
      <c r="D26" s="1230"/>
      <c r="E26" s="1231"/>
      <c r="F26" s="1230"/>
      <c r="G26" s="1231"/>
      <c r="H26" s="1230"/>
      <c r="I26" s="1231"/>
      <c r="J26" s="1230"/>
      <c r="K26" s="1231"/>
      <c r="L26" s="1231"/>
      <c r="M26" s="1230"/>
      <c r="N26" s="1231"/>
      <c r="O26" s="1231"/>
      <c r="P26" s="1230"/>
      <c r="Q26" s="1231"/>
      <c r="R26" s="1230"/>
      <c r="S26" s="1231"/>
      <c r="T26" s="1232" t="s">
        <v>58</v>
      </c>
      <c r="U26" s="1231"/>
      <c r="V26" s="1231"/>
      <c r="W26" s="1231"/>
      <c r="X26" s="1231"/>
      <c r="Y26" s="1231"/>
      <c r="Z26" s="1231"/>
      <c r="AA26" s="1231"/>
      <c r="AB26" s="1233" t="s">
        <v>732</v>
      </c>
      <c r="AC26" s="1231"/>
      <c r="AD26" s="1231"/>
      <c r="AE26" s="1231"/>
      <c r="AF26" s="1231"/>
      <c r="AG26" s="1233" t="s">
        <v>733</v>
      </c>
      <c r="AH26" s="1231"/>
      <c r="AI26" s="1231"/>
      <c r="AJ26" s="1149" t="s">
        <v>417</v>
      </c>
      <c r="AK26" s="1234" t="s">
        <v>734</v>
      </c>
      <c r="AL26" s="1231"/>
      <c r="AM26" s="1231"/>
      <c r="AN26" s="1231"/>
      <c r="AO26" s="1231"/>
      <c r="AP26" s="1231"/>
      <c r="AQ26" s="1150">
        <v>371420527317</v>
      </c>
      <c r="AR26" s="1150">
        <v>371143072579.56</v>
      </c>
      <c r="AS26" s="1151">
        <v>277454737.44</v>
      </c>
      <c r="AT26" s="1151">
        <v>0</v>
      </c>
      <c r="AU26" s="1150">
        <v>366856535747.71997</v>
      </c>
      <c r="AV26" s="1151">
        <v>4286536831.8400002</v>
      </c>
      <c r="AW26" s="1150">
        <v>363849895795.46997</v>
      </c>
      <c r="AX26" s="1151">
        <v>3006639952.25</v>
      </c>
      <c r="AY26" s="1150">
        <v>344307417207.46997</v>
      </c>
      <c r="AZ26" s="1151">
        <v>19542478588</v>
      </c>
      <c r="BA26" s="1151">
        <v>344307417207.46997</v>
      </c>
      <c r="BB26" s="1151">
        <v>0</v>
      </c>
      <c r="BC26" s="1151">
        <v>625713261.71000004</v>
      </c>
      <c r="BD26" s="1152">
        <f t="shared" ref="BD26:BD89" si="7">+AU26/AQ26</f>
        <v>0.98771206426782987</v>
      </c>
    </row>
    <row r="27" spans="1:56" s="1153" customFormat="1" ht="18" x14ac:dyDescent="0.2">
      <c r="A27" s="1148"/>
      <c r="B27" s="1230" t="s">
        <v>361</v>
      </c>
      <c r="C27" s="1231"/>
      <c r="D27" s="1230"/>
      <c r="E27" s="1231"/>
      <c r="F27" s="1230"/>
      <c r="G27" s="1231"/>
      <c r="H27" s="1230"/>
      <c r="I27" s="1231"/>
      <c r="J27" s="1230"/>
      <c r="K27" s="1231"/>
      <c r="L27" s="1231"/>
      <c r="M27" s="1230"/>
      <c r="N27" s="1231"/>
      <c r="O27" s="1231"/>
      <c r="P27" s="1230"/>
      <c r="Q27" s="1231"/>
      <c r="R27" s="1230"/>
      <c r="S27" s="1231"/>
      <c r="T27" s="1232" t="s">
        <v>58</v>
      </c>
      <c r="U27" s="1231"/>
      <c r="V27" s="1231"/>
      <c r="W27" s="1231"/>
      <c r="X27" s="1231"/>
      <c r="Y27" s="1231"/>
      <c r="Z27" s="1231"/>
      <c r="AA27" s="1231"/>
      <c r="AB27" s="1233" t="s">
        <v>732</v>
      </c>
      <c r="AC27" s="1231"/>
      <c r="AD27" s="1231"/>
      <c r="AE27" s="1231"/>
      <c r="AF27" s="1231"/>
      <c r="AG27" s="1233" t="s">
        <v>735</v>
      </c>
      <c r="AH27" s="1231"/>
      <c r="AI27" s="1231"/>
      <c r="AJ27" s="1149" t="s">
        <v>417</v>
      </c>
      <c r="AK27" s="1234" t="s">
        <v>734</v>
      </c>
      <c r="AL27" s="1231"/>
      <c r="AM27" s="1231"/>
      <c r="AN27" s="1231"/>
      <c r="AO27" s="1231"/>
      <c r="AP27" s="1231"/>
      <c r="AQ27" s="1150">
        <v>129817132</v>
      </c>
      <c r="AR27" s="1150">
        <v>129817132</v>
      </c>
      <c r="AS27" s="1151">
        <v>0</v>
      </c>
      <c r="AT27" s="1151">
        <v>0</v>
      </c>
      <c r="AU27" s="1150">
        <v>129817132</v>
      </c>
      <c r="AV27" s="1151">
        <v>0</v>
      </c>
      <c r="AW27" s="1150">
        <v>129817132</v>
      </c>
      <c r="AX27" s="1151">
        <v>0</v>
      </c>
      <c r="AY27" s="1150">
        <v>129817132</v>
      </c>
      <c r="AZ27" s="1151">
        <v>0</v>
      </c>
      <c r="BA27" s="1151">
        <v>129817132</v>
      </c>
      <c r="BB27" s="1151">
        <v>0</v>
      </c>
      <c r="BC27" s="1151">
        <v>0</v>
      </c>
      <c r="BD27" s="1152">
        <f t="shared" si="7"/>
        <v>1</v>
      </c>
    </row>
    <row r="28" spans="1:56" s="1153" customFormat="1" ht="18" x14ac:dyDescent="0.2">
      <c r="A28" s="1148"/>
      <c r="B28" s="1230" t="s">
        <v>361</v>
      </c>
      <c r="C28" s="1231"/>
      <c r="D28" s="1230"/>
      <c r="E28" s="1231"/>
      <c r="F28" s="1230"/>
      <c r="G28" s="1231"/>
      <c r="H28" s="1230"/>
      <c r="I28" s="1231"/>
      <c r="J28" s="1230"/>
      <c r="K28" s="1231"/>
      <c r="L28" s="1231"/>
      <c r="M28" s="1230"/>
      <c r="N28" s="1231"/>
      <c r="O28" s="1231"/>
      <c r="P28" s="1230"/>
      <c r="Q28" s="1231"/>
      <c r="R28" s="1230"/>
      <c r="S28" s="1231"/>
      <c r="T28" s="1232" t="s">
        <v>58</v>
      </c>
      <c r="U28" s="1231"/>
      <c r="V28" s="1231"/>
      <c r="W28" s="1231"/>
      <c r="X28" s="1231"/>
      <c r="Y28" s="1231"/>
      <c r="Z28" s="1231"/>
      <c r="AA28" s="1231"/>
      <c r="AB28" s="1233" t="s">
        <v>732</v>
      </c>
      <c r="AC28" s="1231"/>
      <c r="AD28" s="1231"/>
      <c r="AE28" s="1231"/>
      <c r="AF28" s="1231"/>
      <c r="AG28" s="1233" t="s">
        <v>735</v>
      </c>
      <c r="AH28" s="1231"/>
      <c r="AI28" s="1231"/>
      <c r="AJ28" s="1149" t="s">
        <v>433</v>
      </c>
      <c r="AK28" s="1234" t="s">
        <v>736</v>
      </c>
      <c r="AL28" s="1231"/>
      <c r="AM28" s="1231"/>
      <c r="AN28" s="1231"/>
      <c r="AO28" s="1231"/>
      <c r="AP28" s="1231"/>
      <c r="AQ28" s="1150">
        <v>519000000</v>
      </c>
      <c r="AR28" s="1150">
        <v>519000000</v>
      </c>
      <c r="AS28" s="1151">
        <v>0</v>
      </c>
      <c r="AT28" s="1151">
        <v>0</v>
      </c>
      <c r="AU28" s="1150">
        <v>519000000</v>
      </c>
      <c r="AV28" s="1151">
        <v>0</v>
      </c>
      <c r="AW28" s="1150">
        <v>519000000</v>
      </c>
      <c r="AX28" s="1151">
        <v>0</v>
      </c>
      <c r="AY28" s="1150">
        <v>519000000</v>
      </c>
      <c r="AZ28" s="1151">
        <v>0</v>
      </c>
      <c r="BA28" s="1151">
        <v>519000000</v>
      </c>
      <c r="BB28" s="1151">
        <v>0</v>
      </c>
      <c r="BC28" s="1151">
        <v>0</v>
      </c>
      <c r="BD28" s="1152">
        <f t="shared" si="7"/>
        <v>1</v>
      </c>
    </row>
    <row r="29" spans="1:56" s="1153" customFormat="1" ht="18" x14ac:dyDescent="0.2">
      <c r="A29" s="1148"/>
      <c r="B29" s="1230" t="s">
        <v>361</v>
      </c>
      <c r="C29" s="1231"/>
      <c r="D29" s="1230"/>
      <c r="E29" s="1231"/>
      <c r="F29" s="1230"/>
      <c r="G29" s="1231"/>
      <c r="H29" s="1230"/>
      <c r="I29" s="1231"/>
      <c r="J29" s="1230"/>
      <c r="K29" s="1231"/>
      <c r="L29" s="1231"/>
      <c r="M29" s="1230"/>
      <c r="N29" s="1231"/>
      <c r="O29" s="1231"/>
      <c r="P29" s="1230"/>
      <c r="Q29" s="1231"/>
      <c r="R29" s="1230"/>
      <c r="S29" s="1231"/>
      <c r="T29" s="1232" t="s">
        <v>58</v>
      </c>
      <c r="U29" s="1231"/>
      <c r="V29" s="1231"/>
      <c r="W29" s="1231"/>
      <c r="X29" s="1231"/>
      <c r="Y29" s="1231"/>
      <c r="Z29" s="1231"/>
      <c r="AA29" s="1231"/>
      <c r="AB29" s="1233" t="s">
        <v>732</v>
      </c>
      <c r="AC29" s="1231"/>
      <c r="AD29" s="1231"/>
      <c r="AE29" s="1231"/>
      <c r="AF29" s="1231"/>
      <c r="AG29" s="1233" t="s">
        <v>735</v>
      </c>
      <c r="AH29" s="1231"/>
      <c r="AI29" s="1231"/>
      <c r="AJ29" s="1149" t="s">
        <v>370</v>
      </c>
      <c r="AK29" s="1234" t="s">
        <v>737</v>
      </c>
      <c r="AL29" s="1231"/>
      <c r="AM29" s="1231"/>
      <c r="AN29" s="1231"/>
      <c r="AO29" s="1231"/>
      <c r="AP29" s="1231"/>
      <c r="AQ29" s="1150">
        <v>64477530000</v>
      </c>
      <c r="AR29" s="1150">
        <v>46786583021</v>
      </c>
      <c r="AS29" s="1151">
        <v>17690946979</v>
      </c>
      <c r="AT29" s="1151">
        <v>0</v>
      </c>
      <c r="AU29" s="1150">
        <v>45468599507</v>
      </c>
      <c r="AV29" s="1151">
        <v>1317983514</v>
      </c>
      <c r="AW29" s="1150">
        <v>44252339098</v>
      </c>
      <c r="AX29" s="1151">
        <v>1216260409</v>
      </c>
      <c r="AY29" s="1150">
        <v>43246990108</v>
      </c>
      <c r="AZ29" s="1151">
        <v>1005348990</v>
      </c>
      <c r="BA29" s="1151">
        <v>43246990108</v>
      </c>
      <c r="BB29" s="1151">
        <v>0</v>
      </c>
      <c r="BC29" s="1151">
        <v>0</v>
      </c>
      <c r="BD29" s="1152">
        <f t="shared" si="7"/>
        <v>0.70518519408234159</v>
      </c>
    </row>
    <row r="30" spans="1:56" s="1148" customFormat="1" ht="18" x14ac:dyDescent="0.2">
      <c r="B30" s="1235" t="s">
        <v>361</v>
      </c>
      <c r="C30" s="1236"/>
      <c r="D30" s="1235" t="s">
        <v>738</v>
      </c>
      <c r="E30" s="1236"/>
      <c r="F30" s="1235"/>
      <c r="G30" s="1236"/>
      <c r="H30" s="1235"/>
      <c r="I30" s="1236"/>
      <c r="J30" s="1235"/>
      <c r="K30" s="1236"/>
      <c r="L30" s="1236"/>
      <c r="M30" s="1235"/>
      <c r="N30" s="1236"/>
      <c r="O30" s="1236"/>
      <c r="P30" s="1235"/>
      <c r="Q30" s="1236"/>
      <c r="R30" s="1235"/>
      <c r="S30" s="1236"/>
      <c r="T30" s="1237" t="s">
        <v>57</v>
      </c>
      <c r="U30" s="1236"/>
      <c r="V30" s="1236"/>
      <c r="W30" s="1236"/>
      <c r="X30" s="1236"/>
      <c r="Y30" s="1236"/>
      <c r="Z30" s="1236"/>
      <c r="AA30" s="1236"/>
      <c r="AB30" s="1238" t="s">
        <v>732</v>
      </c>
      <c r="AC30" s="1236"/>
      <c r="AD30" s="1236"/>
      <c r="AE30" s="1236"/>
      <c r="AF30" s="1236"/>
      <c r="AG30" s="1238" t="s">
        <v>733</v>
      </c>
      <c r="AH30" s="1236"/>
      <c r="AI30" s="1236"/>
      <c r="AJ30" s="1154" t="s">
        <v>417</v>
      </c>
      <c r="AK30" s="1239" t="s">
        <v>734</v>
      </c>
      <c r="AL30" s="1236"/>
      <c r="AM30" s="1236"/>
      <c r="AN30" s="1236"/>
      <c r="AO30" s="1236"/>
      <c r="AP30" s="1236"/>
      <c r="AQ30" s="1155">
        <v>161776232368</v>
      </c>
      <c r="AR30" s="1155">
        <v>161645271598</v>
      </c>
      <c r="AS30" s="1156">
        <v>130960770</v>
      </c>
      <c r="AT30" s="1156">
        <v>0</v>
      </c>
      <c r="AU30" s="1155">
        <v>157859598164.29001</v>
      </c>
      <c r="AV30" s="1156">
        <v>3785673433.71</v>
      </c>
      <c r="AW30" s="1155">
        <v>157718113537.29001</v>
      </c>
      <c r="AX30" s="1156">
        <v>141484627</v>
      </c>
      <c r="AY30" s="1155">
        <v>157564101757.29001</v>
      </c>
      <c r="AZ30" s="1156">
        <v>154011780</v>
      </c>
      <c r="BA30" s="1156">
        <v>157564101757.29001</v>
      </c>
      <c r="BB30" s="1156">
        <v>0</v>
      </c>
      <c r="BC30" s="1156">
        <v>600772158.71000004</v>
      </c>
      <c r="BD30" s="1157">
        <f t="shared" si="7"/>
        <v>0.97578980455670006</v>
      </c>
    </row>
    <row r="31" spans="1:56" s="1153" customFormat="1" ht="18" x14ac:dyDescent="0.2">
      <c r="A31" s="1148"/>
      <c r="B31" s="1230" t="s">
        <v>361</v>
      </c>
      <c r="C31" s="1231"/>
      <c r="D31" s="1230" t="s">
        <v>738</v>
      </c>
      <c r="E31" s="1231"/>
      <c r="F31" s="1230" t="s">
        <v>739</v>
      </c>
      <c r="G31" s="1231"/>
      <c r="H31" s="1230"/>
      <c r="I31" s="1231"/>
      <c r="J31" s="1230"/>
      <c r="K31" s="1231"/>
      <c r="L31" s="1231"/>
      <c r="M31" s="1230"/>
      <c r="N31" s="1231"/>
      <c r="O31" s="1231"/>
      <c r="P31" s="1230"/>
      <c r="Q31" s="1231"/>
      <c r="R31" s="1230"/>
      <c r="S31" s="1231"/>
      <c r="T31" s="1232" t="s">
        <v>57</v>
      </c>
      <c r="U31" s="1231"/>
      <c r="V31" s="1231"/>
      <c r="W31" s="1231"/>
      <c r="X31" s="1231"/>
      <c r="Y31" s="1231"/>
      <c r="Z31" s="1231"/>
      <c r="AA31" s="1231"/>
      <c r="AB31" s="1233" t="s">
        <v>732</v>
      </c>
      <c r="AC31" s="1231"/>
      <c r="AD31" s="1231"/>
      <c r="AE31" s="1231"/>
      <c r="AF31" s="1231"/>
      <c r="AG31" s="1233" t="s">
        <v>733</v>
      </c>
      <c r="AH31" s="1231"/>
      <c r="AI31" s="1231"/>
      <c r="AJ31" s="1149" t="s">
        <v>417</v>
      </c>
      <c r="AK31" s="1234" t="s">
        <v>734</v>
      </c>
      <c r="AL31" s="1231"/>
      <c r="AM31" s="1231"/>
      <c r="AN31" s="1231"/>
      <c r="AO31" s="1231"/>
      <c r="AP31" s="1231"/>
      <c r="AQ31" s="1150">
        <v>161776232368</v>
      </c>
      <c r="AR31" s="1150">
        <v>161645271598</v>
      </c>
      <c r="AS31" s="1151">
        <v>130960770</v>
      </c>
      <c r="AT31" s="1151">
        <v>0</v>
      </c>
      <c r="AU31" s="1150">
        <v>157859598164.29001</v>
      </c>
      <c r="AV31" s="1151">
        <v>3785673433.71</v>
      </c>
      <c r="AW31" s="1150">
        <v>157718113537.29001</v>
      </c>
      <c r="AX31" s="1151">
        <v>141484627</v>
      </c>
      <c r="AY31" s="1150">
        <v>157564101757.29001</v>
      </c>
      <c r="AZ31" s="1151">
        <v>154011780</v>
      </c>
      <c r="BA31" s="1151">
        <v>157564101757.29001</v>
      </c>
      <c r="BB31" s="1151">
        <v>0</v>
      </c>
      <c r="BC31" s="1151">
        <v>600772158.71000004</v>
      </c>
      <c r="BD31" s="1152">
        <f t="shared" si="7"/>
        <v>0.97578980455670006</v>
      </c>
    </row>
    <row r="32" spans="1:56" s="1153" customFormat="1" ht="18" x14ac:dyDescent="0.2">
      <c r="A32" s="1148"/>
      <c r="B32" s="1230" t="s">
        <v>361</v>
      </c>
      <c r="C32" s="1231"/>
      <c r="D32" s="1230" t="s">
        <v>738</v>
      </c>
      <c r="E32" s="1231"/>
      <c r="F32" s="1230" t="s">
        <v>739</v>
      </c>
      <c r="G32" s="1231"/>
      <c r="H32" s="1230" t="s">
        <v>738</v>
      </c>
      <c r="I32" s="1231"/>
      <c r="J32" s="1230"/>
      <c r="K32" s="1231"/>
      <c r="L32" s="1231"/>
      <c r="M32" s="1230"/>
      <c r="N32" s="1231"/>
      <c r="O32" s="1231"/>
      <c r="P32" s="1230"/>
      <c r="Q32" s="1231"/>
      <c r="R32" s="1230"/>
      <c r="S32" s="1231"/>
      <c r="T32" s="1232" t="s">
        <v>740</v>
      </c>
      <c r="U32" s="1231"/>
      <c r="V32" s="1231"/>
      <c r="W32" s="1231"/>
      <c r="X32" s="1231"/>
      <c r="Y32" s="1231"/>
      <c r="Z32" s="1231"/>
      <c r="AA32" s="1231"/>
      <c r="AB32" s="1233" t="s">
        <v>732</v>
      </c>
      <c r="AC32" s="1231"/>
      <c r="AD32" s="1231"/>
      <c r="AE32" s="1231"/>
      <c r="AF32" s="1231"/>
      <c r="AG32" s="1233" t="s">
        <v>733</v>
      </c>
      <c r="AH32" s="1231"/>
      <c r="AI32" s="1231"/>
      <c r="AJ32" s="1149" t="s">
        <v>417</v>
      </c>
      <c r="AK32" s="1234" t="s">
        <v>734</v>
      </c>
      <c r="AL32" s="1231"/>
      <c r="AM32" s="1231"/>
      <c r="AN32" s="1231"/>
      <c r="AO32" s="1231"/>
      <c r="AP32" s="1231"/>
      <c r="AQ32" s="1150">
        <v>118189928468</v>
      </c>
      <c r="AR32" s="1150">
        <v>118170274468</v>
      </c>
      <c r="AS32" s="1151">
        <v>19654000</v>
      </c>
      <c r="AT32" s="1151">
        <v>0</v>
      </c>
      <c r="AU32" s="1150">
        <v>115960345176</v>
      </c>
      <c r="AV32" s="1151">
        <v>2209929292</v>
      </c>
      <c r="AW32" s="1150">
        <v>115960345176</v>
      </c>
      <c r="AX32" s="1151">
        <v>0</v>
      </c>
      <c r="AY32" s="1150">
        <v>115960345176</v>
      </c>
      <c r="AZ32" s="1151">
        <v>0</v>
      </c>
      <c r="BA32" s="1151">
        <v>115960345176</v>
      </c>
      <c r="BB32" s="1151">
        <v>0</v>
      </c>
      <c r="BC32" s="1151">
        <v>365519027</v>
      </c>
      <c r="BD32" s="1152">
        <f t="shared" si="7"/>
        <v>0.9811355898010915</v>
      </c>
    </row>
    <row r="33" spans="1:56" s="1153" customFormat="1" ht="18" x14ac:dyDescent="0.2">
      <c r="A33" s="1148"/>
      <c r="B33" s="1240" t="s">
        <v>361</v>
      </c>
      <c r="C33" s="1231"/>
      <c r="D33" s="1240" t="s">
        <v>738</v>
      </c>
      <c r="E33" s="1231"/>
      <c r="F33" s="1240" t="s">
        <v>739</v>
      </c>
      <c r="G33" s="1231"/>
      <c r="H33" s="1240" t="s">
        <v>738</v>
      </c>
      <c r="I33" s="1231"/>
      <c r="J33" s="1240" t="s">
        <v>738</v>
      </c>
      <c r="K33" s="1231"/>
      <c r="L33" s="1231"/>
      <c r="M33" s="1240"/>
      <c r="N33" s="1231"/>
      <c r="O33" s="1231"/>
      <c r="P33" s="1240"/>
      <c r="Q33" s="1231"/>
      <c r="R33" s="1240"/>
      <c r="S33" s="1231"/>
      <c r="T33" s="1241" t="s">
        <v>608</v>
      </c>
      <c r="U33" s="1231"/>
      <c r="V33" s="1231"/>
      <c r="W33" s="1231"/>
      <c r="X33" s="1231"/>
      <c r="Y33" s="1231"/>
      <c r="Z33" s="1231"/>
      <c r="AA33" s="1231"/>
      <c r="AB33" s="1242" t="s">
        <v>732</v>
      </c>
      <c r="AC33" s="1231"/>
      <c r="AD33" s="1231"/>
      <c r="AE33" s="1231"/>
      <c r="AF33" s="1231"/>
      <c r="AG33" s="1242" t="s">
        <v>733</v>
      </c>
      <c r="AH33" s="1231"/>
      <c r="AI33" s="1231"/>
      <c r="AJ33" s="1158" t="s">
        <v>417</v>
      </c>
      <c r="AK33" s="1243" t="s">
        <v>734</v>
      </c>
      <c r="AL33" s="1231"/>
      <c r="AM33" s="1231"/>
      <c r="AN33" s="1231"/>
      <c r="AO33" s="1231"/>
      <c r="AP33" s="1231"/>
      <c r="AQ33" s="1159">
        <v>90572182868</v>
      </c>
      <c r="AR33" s="1159">
        <v>90572182868</v>
      </c>
      <c r="AS33" s="1160">
        <v>0</v>
      </c>
      <c r="AT33" s="1160">
        <v>0</v>
      </c>
      <c r="AU33" s="1159">
        <v>89366826321</v>
      </c>
      <c r="AV33" s="1160">
        <v>1205356547</v>
      </c>
      <c r="AW33" s="1159">
        <v>89366826321</v>
      </c>
      <c r="AX33" s="1160">
        <v>0</v>
      </c>
      <c r="AY33" s="1159">
        <v>89366826321</v>
      </c>
      <c r="AZ33" s="1160">
        <v>0</v>
      </c>
      <c r="BA33" s="1160">
        <v>89366826321</v>
      </c>
      <c r="BB33" s="1160">
        <v>0</v>
      </c>
      <c r="BC33" s="1160">
        <v>362488019</v>
      </c>
      <c r="BD33" s="1161">
        <f t="shared" si="7"/>
        <v>0.98669175779105722</v>
      </c>
    </row>
    <row r="34" spans="1:56" s="1166" customFormat="1" ht="18" x14ac:dyDescent="0.2">
      <c r="A34" s="1162" t="str">
        <f>+B34&amp;D34&amp;F34&amp;H34&amp;J34&amp;M34&amp;AJ34</f>
        <v>A1011110</v>
      </c>
      <c r="B34" s="1244" t="s">
        <v>361</v>
      </c>
      <c r="C34" s="1245"/>
      <c r="D34" s="1244" t="s">
        <v>738</v>
      </c>
      <c r="E34" s="1245"/>
      <c r="F34" s="1244" t="s">
        <v>739</v>
      </c>
      <c r="G34" s="1245"/>
      <c r="H34" s="1244" t="s">
        <v>738</v>
      </c>
      <c r="I34" s="1245"/>
      <c r="J34" s="1244" t="s">
        <v>738</v>
      </c>
      <c r="K34" s="1245"/>
      <c r="L34" s="1245"/>
      <c r="M34" s="1244" t="s">
        <v>738</v>
      </c>
      <c r="N34" s="1245"/>
      <c r="O34" s="1245"/>
      <c r="P34" s="1244"/>
      <c r="Q34" s="1245"/>
      <c r="R34" s="1244"/>
      <c r="S34" s="1245"/>
      <c r="T34" s="1247" t="s">
        <v>362</v>
      </c>
      <c r="U34" s="1245"/>
      <c r="V34" s="1245"/>
      <c r="W34" s="1245"/>
      <c r="X34" s="1245"/>
      <c r="Y34" s="1245"/>
      <c r="Z34" s="1245"/>
      <c r="AA34" s="1245"/>
      <c r="AB34" s="1248" t="s">
        <v>732</v>
      </c>
      <c r="AC34" s="1245"/>
      <c r="AD34" s="1245"/>
      <c r="AE34" s="1245"/>
      <c r="AF34" s="1245"/>
      <c r="AG34" s="1248" t="s">
        <v>733</v>
      </c>
      <c r="AH34" s="1245"/>
      <c r="AI34" s="1245"/>
      <c r="AJ34" s="1163" t="s">
        <v>417</v>
      </c>
      <c r="AK34" s="1246" t="s">
        <v>734</v>
      </c>
      <c r="AL34" s="1245"/>
      <c r="AM34" s="1245"/>
      <c r="AN34" s="1245"/>
      <c r="AO34" s="1245"/>
      <c r="AP34" s="1245"/>
      <c r="AQ34" s="1164">
        <v>83798251029</v>
      </c>
      <c r="AR34" s="1164">
        <v>83798251029</v>
      </c>
      <c r="AS34" s="1164">
        <v>0</v>
      </c>
      <c r="AT34" s="1164">
        <v>0</v>
      </c>
      <c r="AU34" s="1164">
        <v>83221703120</v>
      </c>
      <c r="AV34" s="1164">
        <v>576547909</v>
      </c>
      <c r="AW34" s="1164">
        <v>83221703120</v>
      </c>
      <c r="AX34" s="1164">
        <v>0</v>
      </c>
      <c r="AY34" s="1164">
        <v>83221703120</v>
      </c>
      <c r="AZ34" s="1164">
        <v>0</v>
      </c>
      <c r="BA34" s="1164">
        <v>83221703120</v>
      </c>
      <c r="BB34" s="1164">
        <v>0</v>
      </c>
      <c r="BC34" s="1164">
        <v>7494959</v>
      </c>
      <c r="BD34" s="1165">
        <f t="shared" si="7"/>
        <v>0.99311980975831493</v>
      </c>
    </row>
    <row r="35" spans="1:56" s="1153" customFormat="1" ht="18" x14ac:dyDescent="0.2">
      <c r="A35" s="1148" t="str">
        <f>+B35&amp;D35&amp;F35&amp;H35&amp;J35&amp;M35&amp;AJ35</f>
        <v>A1011210</v>
      </c>
      <c r="B35" s="1240" t="s">
        <v>361</v>
      </c>
      <c r="C35" s="1231"/>
      <c r="D35" s="1240" t="s">
        <v>738</v>
      </c>
      <c r="E35" s="1231"/>
      <c r="F35" s="1240" t="s">
        <v>739</v>
      </c>
      <c r="G35" s="1231"/>
      <c r="H35" s="1240" t="s">
        <v>738</v>
      </c>
      <c r="I35" s="1231"/>
      <c r="J35" s="1240" t="s">
        <v>738</v>
      </c>
      <c r="K35" s="1231"/>
      <c r="L35" s="1231"/>
      <c r="M35" s="1240" t="s">
        <v>741</v>
      </c>
      <c r="N35" s="1231"/>
      <c r="O35" s="1231"/>
      <c r="P35" s="1240"/>
      <c r="Q35" s="1231"/>
      <c r="R35" s="1240"/>
      <c r="S35" s="1231"/>
      <c r="T35" s="1241" t="s">
        <v>363</v>
      </c>
      <c r="U35" s="1231"/>
      <c r="V35" s="1231"/>
      <c r="W35" s="1231"/>
      <c r="X35" s="1231"/>
      <c r="Y35" s="1231"/>
      <c r="Z35" s="1231"/>
      <c r="AA35" s="1231"/>
      <c r="AB35" s="1242" t="s">
        <v>732</v>
      </c>
      <c r="AC35" s="1231"/>
      <c r="AD35" s="1231"/>
      <c r="AE35" s="1231"/>
      <c r="AF35" s="1231"/>
      <c r="AG35" s="1242" t="s">
        <v>733</v>
      </c>
      <c r="AH35" s="1231"/>
      <c r="AI35" s="1231"/>
      <c r="AJ35" s="1158" t="s">
        <v>417</v>
      </c>
      <c r="AK35" s="1243" t="s">
        <v>734</v>
      </c>
      <c r="AL35" s="1231"/>
      <c r="AM35" s="1231"/>
      <c r="AN35" s="1231"/>
      <c r="AO35" s="1231"/>
      <c r="AP35" s="1231"/>
      <c r="AQ35" s="1159">
        <v>5687370614</v>
      </c>
      <c r="AR35" s="1159">
        <v>5687370614</v>
      </c>
      <c r="AS35" s="1160">
        <v>0</v>
      </c>
      <c r="AT35" s="1160">
        <v>0</v>
      </c>
      <c r="AU35" s="1159">
        <v>5323669869</v>
      </c>
      <c r="AV35" s="1160">
        <v>363700745</v>
      </c>
      <c r="AW35" s="1159">
        <v>5323669869</v>
      </c>
      <c r="AX35" s="1160">
        <v>0</v>
      </c>
      <c r="AY35" s="1159">
        <v>5323669869</v>
      </c>
      <c r="AZ35" s="1160">
        <v>0</v>
      </c>
      <c r="BA35" s="1160">
        <v>5323669869</v>
      </c>
      <c r="BB35" s="1160">
        <v>0</v>
      </c>
      <c r="BC35" s="1160">
        <v>2553383</v>
      </c>
      <c r="BD35" s="1161">
        <f t="shared" si="7"/>
        <v>0.93605116147966227</v>
      </c>
    </row>
    <row r="36" spans="1:56" s="1153" customFormat="1" ht="18" x14ac:dyDescent="0.2">
      <c r="A36" s="1148" t="str">
        <f t="shared" ref="A36:A98" si="8">+B36&amp;D36&amp;F36&amp;H36&amp;J36&amp;M36&amp;AJ36</f>
        <v>A1011410</v>
      </c>
      <c r="B36" s="1240" t="s">
        <v>361</v>
      </c>
      <c r="C36" s="1231"/>
      <c r="D36" s="1240" t="s">
        <v>738</v>
      </c>
      <c r="E36" s="1231"/>
      <c r="F36" s="1240" t="s">
        <v>739</v>
      </c>
      <c r="G36" s="1231"/>
      <c r="H36" s="1240" t="s">
        <v>738</v>
      </c>
      <c r="I36" s="1231"/>
      <c r="J36" s="1240" t="s">
        <v>738</v>
      </c>
      <c r="K36" s="1231"/>
      <c r="L36" s="1231"/>
      <c r="M36" s="1240" t="s">
        <v>742</v>
      </c>
      <c r="N36" s="1231"/>
      <c r="O36" s="1231"/>
      <c r="P36" s="1240"/>
      <c r="Q36" s="1231"/>
      <c r="R36" s="1240"/>
      <c r="S36" s="1231"/>
      <c r="T36" s="1241" t="s">
        <v>364</v>
      </c>
      <c r="U36" s="1231"/>
      <c r="V36" s="1231"/>
      <c r="W36" s="1231"/>
      <c r="X36" s="1231"/>
      <c r="Y36" s="1231"/>
      <c r="Z36" s="1231"/>
      <c r="AA36" s="1231"/>
      <c r="AB36" s="1242" t="s">
        <v>732</v>
      </c>
      <c r="AC36" s="1231"/>
      <c r="AD36" s="1231"/>
      <c r="AE36" s="1231"/>
      <c r="AF36" s="1231"/>
      <c r="AG36" s="1242" t="s">
        <v>733</v>
      </c>
      <c r="AH36" s="1231"/>
      <c r="AI36" s="1231"/>
      <c r="AJ36" s="1158" t="s">
        <v>417</v>
      </c>
      <c r="AK36" s="1243" t="s">
        <v>734</v>
      </c>
      <c r="AL36" s="1231"/>
      <c r="AM36" s="1231"/>
      <c r="AN36" s="1231"/>
      <c r="AO36" s="1231"/>
      <c r="AP36" s="1231"/>
      <c r="AQ36" s="1159">
        <v>1086561225</v>
      </c>
      <c r="AR36" s="1159">
        <v>1086561225</v>
      </c>
      <c r="AS36" s="1160">
        <v>0</v>
      </c>
      <c r="AT36" s="1160">
        <v>0</v>
      </c>
      <c r="AU36" s="1159">
        <v>821453332</v>
      </c>
      <c r="AV36" s="1160">
        <v>265107893</v>
      </c>
      <c r="AW36" s="1159">
        <v>821453332</v>
      </c>
      <c r="AX36" s="1160">
        <v>0</v>
      </c>
      <c r="AY36" s="1159">
        <v>821453332</v>
      </c>
      <c r="AZ36" s="1160">
        <v>0</v>
      </c>
      <c r="BA36" s="1160">
        <v>821453332</v>
      </c>
      <c r="BB36" s="1160">
        <v>0</v>
      </c>
      <c r="BC36" s="1160">
        <v>352439677</v>
      </c>
      <c r="BD36" s="1161">
        <f t="shared" si="7"/>
        <v>0.75601200659447421</v>
      </c>
    </row>
    <row r="37" spans="1:56" s="1153" customFormat="1" ht="18" x14ac:dyDescent="0.2">
      <c r="A37" s="1148" t="str">
        <f t="shared" si="8"/>
        <v>A101410</v>
      </c>
      <c r="B37" s="1240" t="s">
        <v>361</v>
      </c>
      <c r="C37" s="1231"/>
      <c r="D37" s="1240" t="s">
        <v>738</v>
      </c>
      <c r="E37" s="1231"/>
      <c r="F37" s="1240" t="s">
        <v>739</v>
      </c>
      <c r="G37" s="1231"/>
      <c r="H37" s="1240" t="s">
        <v>738</v>
      </c>
      <c r="I37" s="1231"/>
      <c r="J37" s="1240" t="s">
        <v>742</v>
      </c>
      <c r="K37" s="1231"/>
      <c r="L37" s="1231"/>
      <c r="M37" s="1240"/>
      <c r="N37" s="1231"/>
      <c r="O37" s="1231"/>
      <c r="P37" s="1240"/>
      <c r="Q37" s="1231"/>
      <c r="R37" s="1240"/>
      <c r="S37" s="1231"/>
      <c r="T37" s="1241" t="s">
        <v>609</v>
      </c>
      <c r="U37" s="1231"/>
      <c r="V37" s="1231"/>
      <c r="W37" s="1231"/>
      <c r="X37" s="1231"/>
      <c r="Y37" s="1231"/>
      <c r="Z37" s="1231"/>
      <c r="AA37" s="1231"/>
      <c r="AB37" s="1242" t="s">
        <v>732</v>
      </c>
      <c r="AC37" s="1231"/>
      <c r="AD37" s="1231"/>
      <c r="AE37" s="1231"/>
      <c r="AF37" s="1231"/>
      <c r="AG37" s="1242" t="s">
        <v>733</v>
      </c>
      <c r="AH37" s="1231"/>
      <c r="AI37" s="1231"/>
      <c r="AJ37" s="1158" t="s">
        <v>417</v>
      </c>
      <c r="AK37" s="1243" t="s">
        <v>734</v>
      </c>
      <c r="AL37" s="1231"/>
      <c r="AM37" s="1231"/>
      <c r="AN37" s="1231"/>
      <c r="AO37" s="1231"/>
      <c r="AP37" s="1231"/>
      <c r="AQ37" s="1159">
        <v>1626168798</v>
      </c>
      <c r="AR37" s="1159">
        <v>1610878798</v>
      </c>
      <c r="AS37" s="1160">
        <v>15290000</v>
      </c>
      <c r="AT37" s="1160">
        <v>0</v>
      </c>
      <c r="AU37" s="1159">
        <v>1582186488</v>
      </c>
      <c r="AV37" s="1160">
        <v>28692310</v>
      </c>
      <c r="AW37" s="1159">
        <v>1582186488</v>
      </c>
      <c r="AX37" s="1160">
        <v>0</v>
      </c>
      <c r="AY37" s="1159">
        <v>1582186488</v>
      </c>
      <c r="AZ37" s="1160">
        <v>0</v>
      </c>
      <c r="BA37" s="1160">
        <v>1582186488</v>
      </c>
      <c r="BB37" s="1160">
        <v>0</v>
      </c>
      <c r="BC37" s="1160">
        <v>0</v>
      </c>
      <c r="BD37" s="1161">
        <f t="shared" si="7"/>
        <v>0.97295341661081358</v>
      </c>
    </row>
    <row r="38" spans="1:56" s="1153" customFormat="1" ht="18" x14ac:dyDescent="0.2">
      <c r="A38" s="1148" t="str">
        <f t="shared" si="8"/>
        <v>A1014210</v>
      </c>
      <c r="B38" s="1240" t="s">
        <v>361</v>
      </c>
      <c r="C38" s="1231"/>
      <c r="D38" s="1240" t="s">
        <v>738</v>
      </c>
      <c r="E38" s="1231"/>
      <c r="F38" s="1240" t="s">
        <v>739</v>
      </c>
      <c r="G38" s="1231"/>
      <c r="H38" s="1240" t="s">
        <v>738</v>
      </c>
      <c r="I38" s="1231"/>
      <c r="J38" s="1240" t="s">
        <v>742</v>
      </c>
      <c r="K38" s="1231"/>
      <c r="L38" s="1231"/>
      <c r="M38" s="1240" t="s">
        <v>741</v>
      </c>
      <c r="N38" s="1231"/>
      <c r="O38" s="1231"/>
      <c r="P38" s="1240"/>
      <c r="Q38" s="1231"/>
      <c r="R38" s="1240"/>
      <c r="S38" s="1231"/>
      <c r="T38" s="1241" t="s">
        <v>365</v>
      </c>
      <c r="U38" s="1231"/>
      <c r="V38" s="1231"/>
      <c r="W38" s="1231"/>
      <c r="X38" s="1231"/>
      <c r="Y38" s="1231"/>
      <c r="Z38" s="1231"/>
      <c r="AA38" s="1231"/>
      <c r="AB38" s="1242" t="s">
        <v>732</v>
      </c>
      <c r="AC38" s="1231"/>
      <c r="AD38" s="1231"/>
      <c r="AE38" s="1231"/>
      <c r="AF38" s="1231"/>
      <c r="AG38" s="1242" t="s">
        <v>733</v>
      </c>
      <c r="AH38" s="1231"/>
      <c r="AI38" s="1231"/>
      <c r="AJ38" s="1158" t="s">
        <v>417</v>
      </c>
      <c r="AK38" s="1243" t="s">
        <v>734</v>
      </c>
      <c r="AL38" s="1231"/>
      <c r="AM38" s="1231"/>
      <c r="AN38" s="1231"/>
      <c r="AO38" s="1231"/>
      <c r="AP38" s="1231"/>
      <c r="AQ38" s="1159">
        <v>1626168798</v>
      </c>
      <c r="AR38" s="1159">
        <v>1610878798</v>
      </c>
      <c r="AS38" s="1160">
        <v>15290000</v>
      </c>
      <c r="AT38" s="1160">
        <v>0</v>
      </c>
      <c r="AU38" s="1159">
        <v>1582186488</v>
      </c>
      <c r="AV38" s="1160">
        <v>28692310</v>
      </c>
      <c r="AW38" s="1159">
        <v>1582186488</v>
      </c>
      <c r="AX38" s="1160">
        <v>0</v>
      </c>
      <c r="AY38" s="1159">
        <v>1582186488</v>
      </c>
      <c r="AZ38" s="1160">
        <v>0</v>
      </c>
      <c r="BA38" s="1160">
        <v>1582186488</v>
      </c>
      <c r="BB38" s="1160">
        <v>0</v>
      </c>
      <c r="BC38" s="1160">
        <v>0</v>
      </c>
      <c r="BD38" s="1161">
        <f t="shared" si="7"/>
        <v>0.97295341661081358</v>
      </c>
    </row>
    <row r="39" spans="1:56" s="1153" customFormat="1" ht="18" x14ac:dyDescent="0.2">
      <c r="A39" s="1148" t="str">
        <f t="shared" si="8"/>
        <v>A101510</v>
      </c>
      <c r="B39" s="1240" t="s">
        <v>361</v>
      </c>
      <c r="C39" s="1231"/>
      <c r="D39" s="1240" t="s">
        <v>738</v>
      </c>
      <c r="E39" s="1231"/>
      <c r="F39" s="1240" t="s">
        <v>739</v>
      </c>
      <c r="G39" s="1231"/>
      <c r="H39" s="1240" t="s">
        <v>738</v>
      </c>
      <c r="I39" s="1231"/>
      <c r="J39" s="1240" t="s">
        <v>743</v>
      </c>
      <c r="K39" s="1231"/>
      <c r="L39" s="1231"/>
      <c r="M39" s="1240"/>
      <c r="N39" s="1231"/>
      <c r="O39" s="1231"/>
      <c r="P39" s="1240"/>
      <c r="Q39" s="1231"/>
      <c r="R39" s="1240"/>
      <c r="S39" s="1231"/>
      <c r="T39" s="1241" t="s">
        <v>611</v>
      </c>
      <c r="U39" s="1231"/>
      <c r="V39" s="1231"/>
      <c r="W39" s="1231"/>
      <c r="X39" s="1231"/>
      <c r="Y39" s="1231"/>
      <c r="Z39" s="1231"/>
      <c r="AA39" s="1231"/>
      <c r="AB39" s="1242" t="s">
        <v>732</v>
      </c>
      <c r="AC39" s="1231"/>
      <c r="AD39" s="1231"/>
      <c r="AE39" s="1231"/>
      <c r="AF39" s="1231"/>
      <c r="AG39" s="1242" t="s">
        <v>733</v>
      </c>
      <c r="AH39" s="1231"/>
      <c r="AI39" s="1231"/>
      <c r="AJ39" s="1158" t="s">
        <v>417</v>
      </c>
      <c r="AK39" s="1243" t="s">
        <v>734</v>
      </c>
      <c r="AL39" s="1231"/>
      <c r="AM39" s="1231"/>
      <c r="AN39" s="1231"/>
      <c r="AO39" s="1231"/>
      <c r="AP39" s="1231"/>
      <c r="AQ39" s="1159">
        <v>24756636000</v>
      </c>
      <c r="AR39" s="1159">
        <v>24756636000</v>
      </c>
      <c r="AS39" s="1160">
        <v>0</v>
      </c>
      <c r="AT39" s="1160">
        <v>0</v>
      </c>
      <c r="AU39" s="1159">
        <v>24073998814</v>
      </c>
      <c r="AV39" s="1160">
        <v>682637186</v>
      </c>
      <c r="AW39" s="1159">
        <v>24073998814</v>
      </c>
      <c r="AX39" s="1160">
        <v>0</v>
      </c>
      <c r="AY39" s="1159">
        <v>24073998814</v>
      </c>
      <c r="AZ39" s="1160">
        <v>0</v>
      </c>
      <c r="BA39" s="1160">
        <v>24073998814</v>
      </c>
      <c r="BB39" s="1160">
        <v>0</v>
      </c>
      <c r="BC39" s="1160">
        <v>3031008</v>
      </c>
      <c r="BD39" s="1161">
        <f t="shared" si="7"/>
        <v>0.97242609270500235</v>
      </c>
    </row>
    <row r="40" spans="1:56" s="1153" customFormat="1" ht="18" x14ac:dyDescent="0.2">
      <c r="A40" s="1148" t="str">
        <f t="shared" si="8"/>
        <v>A1015110</v>
      </c>
      <c r="B40" s="1240" t="s">
        <v>361</v>
      </c>
      <c r="C40" s="1231"/>
      <c r="D40" s="1240" t="s">
        <v>738</v>
      </c>
      <c r="E40" s="1231"/>
      <c r="F40" s="1240" t="s">
        <v>739</v>
      </c>
      <c r="G40" s="1231"/>
      <c r="H40" s="1240" t="s">
        <v>738</v>
      </c>
      <c r="I40" s="1231"/>
      <c r="J40" s="1240" t="s">
        <v>743</v>
      </c>
      <c r="K40" s="1231"/>
      <c r="L40" s="1231"/>
      <c r="M40" s="1240" t="s">
        <v>738</v>
      </c>
      <c r="N40" s="1231"/>
      <c r="O40" s="1231"/>
      <c r="P40" s="1240"/>
      <c r="Q40" s="1231"/>
      <c r="R40" s="1240"/>
      <c r="S40" s="1231"/>
      <c r="T40" s="1241" t="s">
        <v>366</v>
      </c>
      <c r="U40" s="1231"/>
      <c r="V40" s="1231"/>
      <c r="W40" s="1231"/>
      <c r="X40" s="1231"/>
      <c r="Y40" s="1231"/>
      <c r="Z40" s="1231"/>
      <c r="AA40" s="1231"/>
      <c r="AB40" s="1242" t="s">
        <v>732</v>
      </c>
      <c r="AC40" s="1231"/>
      <c r="AD40" s="1231"/>
      <c r="AE40" s="1231"/>
      <c r="AF40" s="1231"/>
      <c r="AG40" s="1242" t="s">
        <v>733</v>
      </c>
      <c r="AH40" s="1231"/>
      <c r="AI40" s="1231"/>
      <c r="AJ40" s="1158" t="s">
        <v>417</v>
      </c>
      <c r="AK40" s="1243" t="s">
        <v>734</v>
      </c>
      <c r="AL40" s="1231"/>
      <c r="AM40" s="1231"/>
      <c r="AN40" s="1231"/>
      <c r="AO40" s="1231"/>
      <c r="AP40" s="1231"/>
      <c r="AQ40" s="1159">
        <v>3192140445</v>
      </c>
      <c r="AR40" s="1159">
        <v>3192140445</v>
      </c>
      <c r="AS40" s="1160">
        <v>0</v>
      </c>
      <c r="AT40" s="1160">
        <v>0</v>
      </c>
      <c r="AU40" s="1159">
        <v>3145095023</v>
      </c>
      <c r="AV40" s="1160">
        <v>47045422</v>
      </c>
      <c r="AW40" s="1159">
        <v>3145095023</v>
      </c>
      <c r="AX40" s="1160">
        <v>0</v>
      </c>
      <c r="AY40" s="1159">
        <v>3145095023</v>
      </c>
      <c r="AZ40" s="1160">
        <v>0</v>
      </c>
      <c r="BA40" s="1160">
        <v>3145095023</v>
      </c>
      <c r="BB40" s="1160">
        <v>0</v>
      </c>
      <c r="BC40" s="1160">
        <v>0</v>
      </c>
      <c r="BD40" s="1161">
        <f t="shared" si="7"/>
        <v>0.98526210772659162</v>
      </c>
    </row>
    <row r="41" spans="1:56" s="1153" customFormat="1" ht="18" x14ac:dyDescent="0.2">
      <c r="A41" s="1148" t="str">
        <f t="shared" si="8"/>
        <v>A1015210</v>
      </c>
      <c r="B41" s="1240" t="s">
        <v>361</v>
      </c>
      <c r="C41" s="1231"/>
      <c r="D41" s="1240" t="s">
        <v>738</v>
      </c>
      <c r="E41" s="1231"/>
      <c r="F41" s="1240" t="s">
        <v>739</v>
      </c>
      <c r="G41" s="1231"/>
      <c r="H41" s="1240" t="s">
        <v>738</v>
      </c>
      <c r="I41" s="1231"/>
      <c r="J41" s="1240" t="s">
        <v>743</v>
      </c>
      <c r="K41" s="1231"/>
      <c r="L41" s="1231"/>
      <c r="M41" s="1240" t="s">
        <v>741</v>
      </c>
      <c r="N41" s="1231"/>
      <c r="O41" s="1231"/>
      <c r="P41" s="1240"/>
      <c r="Q41" s="1231"/>
      <c r="R41" s="1240"/>
      <c r="S41" s="1231"/>
      <c r="T41" s="1241" t="s">
        <v>367</v>
      </c>
      <c r="U41" s="1231"/>
      <c r="V41" s="1231"/>
      <c r="W41" s="1231"/>
      <c r="X41" s="1231"/>
      <c r="Y41" s="1231"/>
      <c r="Z41" s="1231"/>
      <c r="AA41" s="1231"/>
      <c r="AB41" s="1242" t="s">
        <v>732</v>
      </c>
      <c r="AC41" s="1231"/>
      <c r="AD41" s="1231"/>
      <c r="AE41" s="1231"/>
      <c r="AF41" s="1231"/>
      <c r="AG41" s="1242" t="s">
        <v>733</v>
      </c>
      <c r="AH41" s="1231"/>
      <c r="AI41" s="1231"/>
      <c r="AJ41" s="1158" t="s">
        <v>417</v>
      </c>
      <c r="AK41" s="1243" t="s">
        <v>734</v>
      </c>
      <c r="AL41" s="1231"/>
      <c r="AM41" s="1231"/>
      <c r="AN41" s="1231"/>
      <c r="AO41" s="1231"/>
      <c r="AP41" s="1231"/>
      <c r="AQ41" s="1159">
        <v>2852786777</v>
      </c>
      <c r="AR41" s="1159">
        <v>2852786777</v>
      </c>
      <c r="AS41" s="1160">
        <v>0</v>
      </c>
      <c r="AT41" s="1160">
        <v>0</v>
      </c>
      <c r="AU41" s="1159">
        <v>2597340556</v>
      </c>
      <c r="AV41" s="1160">
        <v>255446221</v>
      </c>
      <c r="AW41" s="1159">
        <v>2597340556</v>
      </c>
      <c r="AX41" s="1160">
        <v>0</v>
      </c>
      <c r="AY41" s="1159">
        <v>2597340556</v>
      </c>
      <c r="AZ41" s="1160">
        <v>0</v>
      </c>
      <c r="BA41" s="1160">
        <v>2597340556</v>
      </c>
      <c r="BB41" s="1160">
        <v>0</v>
      </c>
      <c r="BC41" s="1160">
        <v>0</v>
      </c>
      <c r="BD41" s="1161">
        <f t="shared" si="7"/>
        <v>0.91045730334300412</v>
      </c>
    </row>
    <row r="42" spans="1:56" s="1153" customFormat="1" ht="18" x14ac:dyDescent="0.2">
      <c r="A42" s="1148" t="str">
        <f t="shared" si="8"/>
        <v>A10151410</v>
      </c>
      <c r="B42" s="1240" t="s">
        <v>361</v>
      </c>
      <c r="C42" s="1231"/>
      <c r="D42" s="1240" t="s">
        <v>738</v>
      </c>
      <c r="E42" s="1231"/>
      <c r="F42" s="1240" t="s">
        <v>739</v>
      </c>
      <c r="G42" s="1231"/>
      <c r="H42" s="1240" t="s">
        <v>738</v>
      </c>
      <c r="I42" s="1231"/>
      <c r="J42" s="1240" t="s">
        <v>743</v>
      </c>
      <c r="K42" s="1231"/>
      <c r="L42" s="1231"/>
      <c r="M42" s="1240" t="s">
        <v>744</v>
      </c>
      <c r="N42" s="1231"/>
      <c r="O42" s="1231"/>
      <c r="P42" s="1240"/>
      <c r="Q42" s="1231"/>
      <c r="R42" s="1240"/>
      <c r="S42" s="1231"/>
      <c r="T42" s="1241" t="s">
        <v>368</v>
      </c>
      <c r="U42" s="1231"/>
      <c r="V42" s="1231"/>
      <c r="W42" s="1231"/>
      <c r="X42" s="1231"/>
      <c r="Y42" s="1231"/>
      <c r="Z42" s="1231"/>
      <c r="AA42" s="1231"/>
      <c r="AB42" s="1242" t="s">
        <v>732</v>
      </c>
      <c r="AC42" s="1231"/>
      <c r="AD42" s="1231"/>
      <c r="AE42" s="1231"/>
      <c r="AF42" s="1231"/>
      <c r="AG42" s="1242" t="s">
        <v>733</v>
      </c>
      <c r="AH42" s="1231"/>
      <c r="AI42" s="1231"/>
      <c r="AJ42" s="1158" t="s">
        <v>417</v>
      </c>
      <c r="AK42" s="1243" t="s">
        <v>734</v>
      </c>
      <c r="AL42" s="1231"/>
      <c r="AM42" s="1231"/>
      <c r="AN42" s="1231"/>
      <c r="AO42" s="1231"/>
      <c r="AP42" s="1231"/>
      <c r="AQ42" s="1159">
        <v>3777972785</v>
      </c>
      <c r="AR42" s="1159">
        <v>3777972785</v>
      </c>
      <c r="AS42" s="1160">
        <v>0</v>
      </c>
      <c r="AT42" s="1160">
        <v>0</v>
      </c>
      <c r="AU42" s="1159">
        <v>3753886505</v>
      </c>
      <c r="AV42" s="1160">
        <v>24086280</v>
      </c>
      <c r="AW42" s="1159">
        <v>3753886505</v>
      </c>
      <c r="AX42" s="1160">
        <v>0</v>
      </c>
      <c r="AY42" s="1159">
        <v>3753886505</v>
      </c>
      <c r="AZ42" s="1160">
        <v>0</v>
      </c>
      <c r="BA42" s="1160">
        <v>3753886505</v>
      </c>
      <c r="BB42" s="1160">
        <v>0</v>
      </c>
      <c r="BC42" s="1160">
        <v>1034528</v>
      </c>
      <c r="BD42" s="1161">
        <f t="shared" si="7"/>
        <v>0.99362454909796283</v>
      </c>
    </row>
    <row r="43" spans="1:56" s="1153" customFormat="1" ht="18" x14ac:dyDescent="0.2">
      <c r="A43" s="1148" t="str">
        <f t="shared" si="8"/>
        <v>A10151510</v>
      </c>
      <c r="B43" s="1240" t="s">
        <v>361</v>
      </c>
      <c r="C43" s="1231"/>
      <c r="D43" s="1240" t="s">
        <v>738</v>
      </c>
      <c r="E43" s="1231"/>
      <c r="F43" s="1240" t="s">
        <v>739</v>
      </c>
      <c r="G43" s="1231"/>
      <c r="H43" s="1240" t="s">
        <v>738</v>
      </c>
      <c r="I43" s="1231"/>
      <c r="J43" s="1240" t="s">
        <v>743</v>
      </c>
      <c r="K43" s="1231"/>
      <c r="L43" s="1231"/>
      <c r="M43" s="1240" t="s">
        <v>745</v>
      </c>
      <c r="N43" s="1231"/>
      <c r="O43" s="1231"/>
      <c r="P43" s="1240"/>
      <c r="Q43" s="1231"/>
      <c r="R43" s="1240"/>
      <c r="S43" s="1231"/>
      <c r="T43" s="1241" t="s">
        <v>369</v>
      </c>
      <c r="U43" s="1231"/>
      <c r="V43" s="1231"/>
      <c r="W43" s="1231"/>
      <c r="X43" s="1231"/>
      <c r="Y43" s="1231"/>
      <c r="Z43" s="1231"/>
      <c r="AA43" s="1231"/>
      <c r="AB43" s="1242" t="s">
        <v>732</v>
      </c>
      <c r="AC43" s="1231"/>
      <c r="AD43" s="1231"/>
      <c r="AE43" s="1231"/>
      <c r="AF43" s="1231"/>
      <c r="AG43" s="1242" t="s">
        <v>733</v>
      </c>
      <c r="AH43" s="1231"/>
      <c r="AI43" s="1231"/>
      <c r="AJ43" s="1158" t="s">
        <v>417</v>
      </c>
      <c r="AK43" s="1243" t="s">
        <v>734</v>
      </c>
      <c r="AL43" s="1231"/>
      <c r="AM43" s="1231"/>
      <c r="AN43" s="1231"/>
      <c r="AO43" s="1231"/>
      <c r="AP43" s="1231"/>
      <c r="AQ43" s="1159">
        <v>4162865456</v>
      </c>
      <c r="AR43" s="1159">
        <v>4162865456</v>
      </c>
      <c r="AS43" s="1160">
        <v>0</v>
      </c>
      <c r="AT43" s="1160">
        <v>0</v>
      </c>
      <c r="AU43" s="1159">
        <v>4076238769</v>
      </c>
      <c r="AV43" s="1160">
        <v>86626687</v>
      </c>
      <c r="AW43" s="1159">
        <v>4076238769</v>
      </c>
      <c r="AX43" s="1160">
        <v>0</v>
      </c>
      <c r="AY43" s="1159">
        <v>4076238769</v>
      </c>
      <c r="AZ43" s="1160">
        <v>0</v>
      </c>
      <c r="BA43" s="1160">
        <v>4076238769</v>
      </c>
      <c r="BB43" s="1160">
        <v>0</v>
      </c>
      <c r="BC43" s="1160">
        <v>1996480</v>
      </c>
      <c r="BD43" s="1161">
        <f t="shared" si="7"/>
        <v>0.97919061091077453</v>
      </c>
    </row>
    <row r="44" spans="1:56" s="1153" customFormat="1" ht="18" x14ac:dyDescent="0.2">
      <c r="A44" s="1148" t="str">
        <f t="shared" si="8"/>
        <v>A10151610</v>
      </c>
      <c r="B44" s="1240" t="s">
        <v>361</v>
      </c>
      <c r="C44" s="1231"/>
      <c r="D44" s="1240" t="s">
        <v>738</v>
      </c>
      <c r="E44" s="1231"/>
      <c r="F44" s="1240" t="s">
        <v>739</v>
      </c>
      <c r="G44" s="1231"/>
      <c r="H44" s="1240" t="s">
        <v>738</v>
      </c>
      <c r="I44" s="1231"/>
      <c r="J44" s="1240" t="s">
        <v>743</v>
      </c>
      <c r="K44" s="1231"/>
      <c r="L44" s="1231"/>
      <c r="M44" s="1240" t="s">
        <v>370</v>
      </c>
      <c r="N44" s="1231"/>
      <c r="O44" s="1231"/>
      <c r="P44" s="1240"/>
      <c r="Q44" s="1231"/>
      <c r="R44" s="1240"/>
      <c r="S44" s="1231"/>
      <c r="T44" s="1241" t="s">
        <v>371</v>
      </c>
      <c r="U44" s="1231"/>
      <c r="V44" s="1231"/>
      <c r="W44" s="1231"/>
      <c r="X44" s="1231"/>
      <c r="Y44" s="1231"/>
      <c r="Z44" s="1231"/>
      <c r="AA44" s="1231"/>
      <c r="AB44" s="1242" t="s">
        <v>732</v>
      </c>
      <c r="AC44" s="1231"/>
      <c r="AD44" s="1231"/>
      <c r="AE44" s="1231"/>
      <c r="AF44" s="1231"/>
      <c r="AG44" s="1242" t="s">
        <v>733</v>
      </c>
      <c r="AH44" s="1231"/>
      <c r="AI44" s="1231"/>
      <c r="AJ44" s="1158" t="s">
        <v>417</v>
      </c>
      <c r="AK44" s="1243" t="s">
        <v>734</v>
      </c>
      <c r="AL44" s="1231"/>
      <c r="AM44" s="1231"/>
      <c r="AN44" s="1231"/>
      <c r="AO44" s="1231"/>
      <c r="AP44" s="1231"/>
      <c r="AQ44" s="1159">
        <v>8737627022</v>
      </c>
      <c r="AR44" s="1159">
        <v>8737627022</v>
      </c>
      <c r="AS44" s="1160">
        <v>0</v>
      </c>
      <c r="AT44" s="1160">
        <v>0</v>
      </c>
      <c r="AU44" s="1159">
        <v>8490939236</v>
      </c>
      <c r="AV44" s="1160">
        <v>246687786</v>
      </c>
      <c r="AW44" s="1159">
        <v>8490939236</v>
      </c>
      <c r="AX44" s="1160">
        <v>0</v>
      </c>
      <c r="AY44" s="1159">
        <v>8490939236</v>
      </c>
      <c r="AZ44" s="1160">
        <v>0</v>
      </c>
      <c r="BA44" s="1160">
        <v>8490939236</v>
      </c>
      <c r="BB44" s="1160">
        <v>0</v>
      </c>
      <c r="BC44" s="1160">
        <v>0</v>
      </c>
      <c r="BD44" s="1161">
        <f t="shared" si="7"/>
        <v>0.97176718743213941</v>
      </c>
    </row>
    <row r="45" spans="1:56" s="1153" customFormat="1" ht="18" x14ac:dyDescent="0.2">
      <c r="A45" s="1148" t="str">
        <f t="shared" si="8"/>
        <v>A10152210</v>
      </c>
      <c r="B45" s="1240" t="s">
        <v>361</v>
      </c>
      <c r="C45" s="1231"/>
      <c r="D45" s="1240" t="s">
        <v>738</v>
      </c>
      <c r="E45" s="1231"/>
      <c r="F45" s="1240" t="s">
        <v>739</v>
      </c>
      <c r="G45" s="1231"/>
      <c r="H45" s="1240" t="s">
        <v>738</v>
      </c>
      <c r="I45" s="1231"/>
      <c r="J45" s="1240" t="s">
        <v>743</v>
      </c>
      <c r="K45" s="1231"/>
      <c r="L45" s="1231"/>
      <c r="M45" s="1240" t="s">
        <v>746</v>
      </c>
      <c r="N45" s="1231"/>
      <c r="O45" s="1231"/>
      <c r="P45" s="1240"/>
      <c r="Q45" s="1231"/>
      <c r="R45" s="1240"/>
      <c r="S45" s="1231"/>
      <c r="T45" s="1241" t="s">
        <v>372</v>
      </c>
      <c r="U45" s="1231"/>
      <c r="V45" s="1231"/>
      <c r="W45" s="1231"/>
      <c r="X45" s="1231"/>
      <c r="Y45" s="1231"/>
      <c r="Z45" s="1231"/>
      <c r="AA45" s="1231"/>
      <c r="AB45" s="1242" t="s">
        <v>732</v>
      </c>
      <c r="AC45" s="1231"/>
      <c r="AD45" s="1231"/>
      <c r="AE45" s="1231"/>
      <c r="AF45" s="1231"/>
      <c r="AG45" s="1242" t="s">
        <v>733</v>
      </c>
      <c r="AH45" s="1231"/>
      <c r="AI45" s="1231"/>
      <c r="AJ45" s="1158" t="s">
        <v>417</v>
      </c>
      <c r="AK45" s="1243" t="s">
        <v>734</v>
      </c>
      <c r="AL45" s="1231"/>
      <c r="AM45" s="1231"/>
      <c r="AN45" s="1231"/>
      <c r="AO45" s="1231"/>
      <c r="AP45" s="1231"/>
      <c r="AQ45" s="1159">
        <v>2033243515</v>
      </c>
      <c r="AR45" s="1159">
        <v>2033243515</v>
      </c>
      <c r="AS45" s="1160">
        <v>0</v>
      </c>
      <c r="AT45" s="1160">
        <v>0</v>
      </c>
      <c r="AU45" s="1159">
        <v>2010498725</v>
      </c>
      <c r="AV45" s="1160">
        <v>22744790</v>
      </c>
      <c r="AW45" s="1159">
        <v>2010498725</v>
      </c>
      <c r="AX45" s="1160">
        <v>0</v>
      </c>
      <c r="AY45" s="1159">
        <v>2010498725</v>
      </c>
      <c r="AZ45" s="1160">
        <v>0</v>
      </c>
      <c r="BA45" s="1160">
        <v>2010498725</v>
      </c>
      <c r="BB45" s="1160">
        <v>0</v>
      </c>
      <c r="BC45" s="1160">
        <v>0</v>
      </c>
      <c r="BD45" s="1161">
        <f t="shared" si="7"/>
        <v>0.98881354356612816</v>
      </c>
    </row>
    <row r="46" spans="1:56" s="1153" customFormat="1" ht="18" x14ac:dyDescent="0.2">
      <c r="A46" s="1148" t="str">
        <f t="shared" si="8"/>
        <v>A101910</v>
      </c>
      <c r="B46" s="1240" t="s">
        <v>361</v>
      </c>
      <c r="C46" s="1231"/>
      <c r="D46" s="1240" t="s">
        <v>738</v>
      </c>
      <c r="E46" s="1231"/>
      <c r="F46" s="1240" t="s">
        <v>739</v>
      </c>
      <c r="G46" s="1231"/>
      <c r="H46" s="1240" t="s">
        <v>738</v>
      </c>
      <c r="I46" s="1231"/>
      <c r="J46" s="1240" t="s">
        <v>747</v>
      </c>
      <c r="K46" s="1231"/>
      <c r="L46" s="1231"/>
      <c r="M46" s="1240"/>
      <c r="N46" s="1231"/>
      <c r="O46" s="1231"/>
      <c r="P46" s="1240"/>
      <c r="Q46" s="1231"/>
      <c r="R46" s="1240"/>
      <c r="S46" s="1231"/>
      <c r="T46" s="1241" t="s">
        <v>613</v>
      </c>
      <c r="U46" s="1231"/>
      <c r="V46" s="1231"/>
      <c r="W46" s="1231"/>
      <c r="X46" s="1231"/>
      <c r="Y46" s="1231"/>
      <c r="Z46" s="1231"/>
      <c r="AA46" s="1231"/>
      <c r="AB46" s="1242" t="s">
        <v>732</v>
      </c>
      <c r="AC46" s="1231"/>
      <c r="AD46" s="1231"/>
      <c r="AE46" s="1231"/>
      <c r="AF46" s="1231"/>
      <c r="AG46" s="1242" t="s">
        <v>733</v>
      </c>
      <c r="AH46" s="1231"/>
      <c r="AI46" s="1231"/>
      <c r="AJ46" s="1158" t="s">
        <v>417</v>
      </c>
      <c r="AK46" s="1243" t="s">
        <v>734</v>
      </c>
      <c r="AL46" s="1231"/>
      <c r="AM46" s="1231"/>
      <c r="AN46" s="1231"/>
      <c r="AO46" s="1231"/>
      <c r="AP46" s="1231"/>
      <c r="AQ46" s="1159">
        <v>1227000000</v>
      </c>
      <c r="AR46" s="1159">
        <v>1227000000</v>
      </c>
      <c r="AS46" s="1160">
        <v>0</v>
      </c>
      <c r="AT46" s="1160">
        <v>0</v>
      </c>
      <c r="AU46" s="1159">
        <v>933756751</v>
      </c>
      <c r="AV46" s="1160">
        <v>293243249</v>
      </c>
      <c r="AW46" s="1159">
        <v>933756751</v>
      </c>
      <c r="AX46" s="1160">
        <v>0</v>
      </c>
      <c r="AY46" s="1159">
        <v>933756751</v>
      </c>
      <c r="AZ46" s="1160">
        <v>0</v>
      </c>
      <c r="BA46" s="1160">
        <v>933756751</v>
      </c>
      <c r="BB46" s="1160">
        <v>0</v>
      </c>
      <c r="BC46" s="1160">
        <v>0</v>
      </c>
      <c r="BD46" s="1161">
        <f t="shared" si="7"/>
        <v>0.76100794702526486</v>
      </c>
    </row>
    <row r="47" spans="1:56" s="1153" customFormat="1" ht="18" x14ac:dyDescent="0.2">
      <c r="A47" s="1148" t="str">
        <f t="shared" si="8"/>
        <v>A1019110</v>
      </c>
      <c r="B47" s="1240" t="s">
        <v>361</v>
      </c>
      <c r="C47" s="1231"/>
      <c r="D47" s="1240" t="s">
        <v>738</v>
      </c>
      <c r="E47" s="1231"/>
      <c r="F47" s="1240" t="s">
        <v>739</v>
      </c>
      <c r="G47" s="1231"/>
      <c r="H47" s="1240" t="s">
        <v>738</v>
      </c>
      <c r="I47" s="1231"/>
      <c r="J47" s="1240" t="s">
        <v>747</v>
      </c>
      <c r="K47" s="1231"/>
      <c r="L47" s="1231"/>
      <c r="M47" s="1240" t="s">
        <v>738</v>
      </c>
      <c r="N47" s="1231"/>
      <c r="O47" s="1231"/>
      <c r="P47" s="1240"/>
      <c r="Q47" s="1231"/>
      <c r="R47" s="1240"/>
      <c r="S47" s="1231"/>
      <c r="T47" s="1241" t="s">
        <v>373</v>
      </c>
      <c r="U47" s="1231"/>
      <c r="V47" s="1231"/>
      <c r="W47" s="1231"/>
      <c r="X47" s="1231"/>
      <c r="Y47" s="1231"/>
      <c r="Z47" s="1231"/>
      <c r="AA47" s="1231"/>
      <c r="AB47" s="1242" t="s">
        <v>732</v>
      </c>
      <c r="AC47" s="1231"/>
      <c r="AD47" s="1231"/>
      <c r="AE47" s="1231"/>
      <c r="AF47" s="1231"/>
      <c r="AG47" s="1242" t="s">
        <v>733</v>
      </c>
      <c r="AH47" s="1231"/>
      <c r="AI47" s="1231"/>
      <c r="AJ47" s="1158" t="s">
        <v>417</v>
      </c>
      <c r="AK47" s="1243" t="s">
        <v>734</v>
      </c>
      <c r="AL47" s="1231"/>
      <c r="AM47" s="1231"/>
      <c r="AN47" s="1231"/>
      <c r="AO47" s="1231"/>
      <c r="AP47" s="1231"/>
      <c r="AQ47" s="1159">
        <v>321334427</v>
      </c>
      <c r="AR47" s="1159">
        <v>321334427</v>
      </c>
      <c r="AS47" s="1160">
        <v>0</v>
      </c>
      <c r="AT47" s="1160">
        <v>0</v>
      </c>
      <c r="AU47" s="1159">
        <v>300121642</v>
      </c>
      <c r="AV47" s="1160">
        <v>21212785</v>
      </c>
      <c r="AW47" s="1159">
        <v>300121642</v>
      </c>
      <c r="AX47" s="1160">
        <v>0</v>
      </c>
      <c r="AY47" s="1159">
        <v>300121642</v>
      </c>
      <c r="AZ47" s="1160">
        <v>0</v>
      </c>
      <c r="BA47" s="1160">
        <v>300121642</v>
      </c>
      <c r="BB47" s="1160">
        <v>0</v>
      </c>
      <c r="BC47" s="1160">
        <v>0</v>
      </c>
      <c r="BD47" s="1161">
        <f t="shared" si="7"/>
        <v>0.93398533360385938</v>
      </c>
    </row>
    <row r="48" spans="1:56" s="1153" customFormat="1" ht="18" x14ac:dyDescent="0.2">
      <c r="A48" s="1148" t="str">
        <f t="shared" si="8"/>
        <v>A1019310</v>
      </c>
      <c r="B48" s="1240" t="s">
        <v>361</v>
      </c>
      <c r="C48" s="1231"/>
      <c r="D48" s="1240" t="s">
        <v>738</v>
      </c>
      <c r="E48" s="1231"/>
      <c r="F48" s="1240" t="s">
        <v>739</v>
      </c>
      <c r="G48" s="1231"/>
      <c r="H48" s="1240" t="s">
        <v>738</v>
      </c>
      <c r="I48" s="1231"/>
      <c r="J48" s="1240" t="s">
        <v>747</v>
      </c>
      <c r="K48" s="1231"/>
      <c r="L48" s="1231"/>
      <c r="M48" s="1240" t="s">
        <v>748</v>
      </c>
      <c r="N48" s="1231"/>
      <c r="O48" s="1231"/>
      <c r="P48" s="1240"/>
      <c r="Q48" s="1231"/>
      <c r="R48" s="1240"/>
      <c r="S48" s="1231"/>
      <c r="T48" s="1241" t="s">
        <v>374</v>
      </c>
      <c r="U48" s="1231"/>
      <c r="V48" s="1231"/>
      <c r="W48" s="1231"/>
      <c r="X48" s="1231"/>
      <c r="Y48" s="1231"/>
      <c r="Z48" s="1231"/>
      <c r="AA48" s="1231"/>
      <c r="AB48" s="1242" t="s">
        <v>732</v>
      </c>
      <c r="AC48" s="1231"/>
      <c r="AD48" s="1231"/>
      <c r="AE48" s="1231"/>
      <c r="AF48" s="1231"/>
      <c r="AG48" s="1242" t="s">
        <v>733</v>
      </c>
      <c r="AH48" s="1231"/>
      <c r="AI48" s="1231"/>
      <c r="AJ48" s="1158" t="s">
        <v>417</v>
      </c>
      <c r="AK48" s="1243" t="s">
        <v>734</v>
      </c>
      <c r="AL48" s="1231"/>
      <c r="AM48" s="1231"/>
      <c r="AN48" s="1231"/>
      <c r="AO48" s="1231"/>
      <c r="AP48" s="1231"/>
      <c r="AQ48" s="1159">
        <v>905665573</v>
      </c>
      <c r="AR48" s="1159">
        <v>905665573</v>
      </c>
      <c r="AS48" s="1160">
        <v>0</v>
      </c>
      <c r="AT48" s="1160">
        <v>0</v>
      </c>
      <c r="AU48" s="1159">
        <v>633635109</v>
      </c>
      <c r="AV48" s="1160">
        <v>272030464</v>
      </c>
      <c r="AW48" s="1159">
        <v>633635109</v>
      </c>
      <c r="AX48" s="1160">
        <v>0</v>
      </c>
      <c r="AY48" s="1159">
        <v>633635109</v>
      </c>
      <c r="AZ48" s="1160">
        <v>0</v>
      </c>
      <c r="BA48" s="1160">
        <v>633635109</v>
      </c>
      <c r="BB48" s="1160">
        <v>0</v>
      </c>
      <c r="BC48" s="1160">
        <v>0</v>
      </c>
      <c r="BD48" s="1161">
        <f t="shared" si="7"/>
        <v>0.6996347524849551</v>
      </c>
    </row>
    <row r="49" spans="1:56" s="1153" customFormat="1" ht="18" x14ac:dyDescent="0.2">
      <c r="A49" s="1148" t="str">
        <f t="shared" si="8"/>
        <v>A10199910</v>
      </c>
      <c r="B49" s="1240" t="s">
        <v>361</v>
      </c>
      <c r="C49" s="1231"/>
      <c r="D49" s="1240" t="s">
        <v>738</v>
      </c>
      <c r="E49" s="1231"/>
      <c r="F49" s="1240" t="s">
        <v>739</v>
      </c>
      <c r="G49" s="1231"/>
      <c r="H49" s="1240" t="s">
        <v>738</v>
      </c>
      <c r="I49" s="1231"/>
      <c r="J49" s="1240" t="s">
        <v>749</v>
      </c>
      <c r="K49" s="1231"/>
      <c r="L49" s="1231"/>
      <c r="M49" s="1240"/>
      <c r="N49" s="1231"/>
      <c r="O49" s="1231"/>
      <c r="P49" s="1240"/>
      <c r="Q49" s="1231"/>
      <c r="R49" s="1240"/>
      <c r="S49" s="1231"/>
      <c r="T49" s="1241" t="s">
        <v>750</v>
      </c>
      <c r="U49" s="1231"/>
      <c r="V49" s="1231"/>
      <c r="W49" s="1231"/>
      <c r="X49" s="1231"/>
      <c r="Y49" s="1231"/>
      <c r="Z49" s="1231"/>
      <c r="AA49" s="1231"/>
      <c r="AB49" s="1242" t="s">
        <v>732</v>
      </c>
      <c r="AC49" s="1231"/>
      <c r="AD49" s="1231"/>
      <c r="AE49" s="1231"/>
      <c r="AF49" s="1231"/>
      <c r="AG49" s="1242" t="s">
        <v>733</v>
      </c>
      <c r="AH49" s="1231"/>
      <c r="AI49" s="1231"/>
      <c r="AJ49" s="1158" t="s">
        <v>417</v>
      </c>
      <c r="AK49" s="1243" t="s">
        <v>734</v>
      </c>
      <c r="AL49" s="1231"/>
      <c r="AM49" s="1231"/>
      <c r="AN49" s="1231"/>
      <c r="AO49" s="1231"/>
      <c r="AP49" s="1231"/>
      <c r="AQ49" s="1159">
        <v>7940802</v>
      </c>
      <c r="AR49" s="1159">
        <v>3576802</v>
      </c>
      <c r="AS49" s="1160">
        <v>4364000</v>
      </c>
      <c r="AT49" s="1160">
        <v>0</v>
      </c>
      <c r="AU49" s="1159">
        <v>3576802</v>
      </c>
      <c r="AV49" s="1160">
        <v>0</v>
      </c>
      <c r="AW49" s="1159">
        <v>3576802</v>
      </c>
      <c r="AX49" s="1160">
        <v>0</v>
      </c>
      <c r="AY49" s="1159">
        <v>3576802</v>
      </c>
      <c r="AZ49" s="1160">
        <v>0</v>
      </c>
      <c r="BA49" s="1160">
        <v>3576802</v>
      </c>
      <c r="BB49" s="1160">
        <v>0</v>
      </c>
      <c r="BC49" s="1160">
        <v>0</v>
      </c>
      <c r="BD49" s="1161">
        <f t="shared" si="7"/>
        <v>0.45043334413828728</v>
      </c>
    </row>
    <row r="50" spans="1:56" s="1153" customFormat="1" ht="18" x14ac:dyDescent="0.2">
      <c r="A50" s="1148" t="str">
        <f t="shared" si="8"/>
        <v>A10210</v>
      </c>
      <c r="B50" s="1230" t="s">
        <v>361</v>
      </c>
      <c r="C50" s="1231"/>
      <c r="D50" s="1230" t="s">
        <v>738</v>
      </c>
      <c r="E50" s="1231"/>
      <c r="F50" s="1230" t="s">
        <v>739</v>
      </c>
      <c r="G50" s="1231"/>
      <c r="H50" s="1230" t="s">
        <v>741</v>
      </c>
      <c r="I50" s="1231"/>
      <c r="J50" s="1230"/>
      <c r="K50" s="1231"/>
      <c r="L50" s="1231"/>
      <c r="M50" s="1230"/>
      <c r="N50" s="1231"/>
      <c r="O50" s="1231"/>
      <c r="P50" s="1230"/>
      <c r="Q50" s="1231"/>
      <c r="R50" s="1230"/>
      <c r="S50" s="1231"/>
      <c r="T50" s="1232" t="s">
        <v>616</v>
      </c>
      <c r="U50" s="1231"/>
      <c r="V50" s="1231"/>
      <c r="W50" s="1231"/>
      <c r="X50" s="1231"/>
      <c r="Y50" s="1231"/>
      <c r="Z50" s="1231"/>
      <c r="AA50" s="1231"/>
      <c r="AB50" s="1233" t="s">
        <v>732</v>
      </c>
      <c r="AC50" s="1231"/>
      <c r="AD50" s="1231"/>
      <c r="AE50" s="1231"/>
      <c r="AF50" s="1231"/>
      <c r="AG50" s="1233" t="s">
        <v>733</v>
      </c>
      <c r="AH50" s="1231"/>
      <c r="AI50" s="1231"/>
      <c r="AJ50" s="1149" t="s">
        <v>417</v>
      </c>
      <c r="AK50" s="1234" t="s">
        <v>734</v>
      </c>
      <c r="AL50" s="1231"/>
      <c r="AM50" s="1231"/>
      <c r="AN50" s="1231"/>
      <c r="AO50" s="1231"/>
      <c r="AP50" s="1231"/>
      <c r="AQ50" s="1150">
        <v>2758049500</v>
      </c>
      <c r="AR50" s="1150">
        <v>2656414762</v>
      </c>
      <c r="AS50" s="1151">
        <v>101634738</v>
      </c>
      <c r="AT50" s="1151">
        <v>0</v>
      </c>
      <c r="AU50" s="1150">
        <v>2431418710</v>
      </c>
      <c r="AV50" s="1151">
        <v>224996052</v>
      </c>
      <c r="AW50" s="1150">
        <v>2289934083</v>
      </c>
      <c r="AX50" s="1151">
        <v>141484627</v>
      </c>
      <c r="AY50" s="1150">
        <v>2135922303</v>
      </c>
      <c r="AZ50" s="1151">
        <v>154011780</v>
      </c>
      <c r="BA50" s="1151">
        <v>2135922303</v>
      </c>
      <c r="BB50" s="1151">
        <v>0</v>
      </c>
      <c r="BC50" s="1151">
        <v>0</v>
      </c>
      <c r="BD50" s="1152">
        <f t="shared" si="7"/>
        <v>0.88157181732960199</v>
      </c>
    </row>
    <row r="51" spans="1:56" s="1153" customFormat="1" ht="18" x14ac:dyDescent="0.2">
      <c r="A51" s="1148" t="str">
        <f t="shared" si="8"/>
        <v>A1021210</v>
      </c>
      <c r="B51" s="1240" t="s">
        <v>361</v>
      </c>
      <c r="C51" s="1231"/>
      <c r="D51" s="1240" t="s">
        <v>738</v>
      </c>
      <c r="E51" s="1231"/>
      <c r="F51" s="1240" t="s">
        <v>739</v>
      </c>
      <c r="G51" s="1231"/>
      <c r="H51" s="1240" t="s">
        <v>741</v>
      </c>
      <c r="I51" s="1231"/>
      <c r="J51" s="1240" t="s">
        <v>751</v>
      </c>
      <c r="K51" s="1231"/>
      <c r="L51" s="1231"/>
      <c r="M51" s="1240"/>
      <c r="N51" s="1231"/>
      <c r="O51" s="1231"/>
      <c r="P51" s="1240"/>
      <c r="Q51" s="1231"/>
      <c r="R51" s="1240"/>
      <c r="S51" s="1231"/>
      <c r="T51" s="1241" t="s">
        <v>375</v>
      </c>
      <c r="U51" s="1231"/>
      <c r="V51" s="1231"/>
      <c r="W51" s="1231"/>
      <c r="X51" s="1231"/>
      <c r="Y51" s="1231"/>
      <c r="Z51" s="1231"/>
      <c r="AA51" s="1231"/>
      <c r="AB51" s="1242" t="s">
        <v>732</v>
      </c>
      <c r="AC51" s="1231"/>
      <c r="AD51" s="1231"/>
      <c r="AE51" s="1231"/>
      <c r="AF51" s="1231"/>
      <c r="AG51" s="1242" t="s">
        <v>733</v>
      </c>
      <c r="AH51" s="1231"/>
      <c r="AI51" s="1231"/>
      <c r="AJ51" s="1158" t="s">
        <v>417</v>
      </c>
      <c r="AK51" s="1243" t="s">
        <v>734</v>
      </c>
      <c r="AL51" s="1231"/>
      <c r="AM51" s="1231"/>
      <c r="AN51" s="1231"/>
      <c r="AO51" s="1231"/>
      <c r="AP51" s="1231"/>
      <c r="AQ51" s="1159">
        <v>2758049500</v>
      </c>
      <c r="AR51" s="1159">
        <v>2656414762</v>
      </c>
      <c r="AS51" s="1160">
        <v>101634738</v>
      </c>
      <c r="AT51" s="1160">
        <v>0</v>
      </c>
      <c r="AU51" s="1159">
        <v>2431418710</v>
      </c>
      <c r="AV51" s="1160">
        <v>224996052</v>
      </c>
      <c r="AW51" s="1159">
        <v>2289934083</v>
      </c>
      <c r="AX51" s="1160">
        <v>141484627</v>
      </c>
      <c r="AY51" s="1159">
        <v>2135922303</v>
      </c>
      <c r="AZ51" s="1160">
        <v>154011780</v>
      </c>
      <c r="BA51" s="1160">
        <v>2135922303</v>
      </c>
      <c r="BB51" s="1160">
        <v>0</v>
      </c>
      <c r="BC51" s="1160">
        <v>0</v>
      </c>
      <c r="BD51" s="1161">
        <f t="shared" si="7"/>
        <v>0.88157181732960199</v>
      </c>
    </row>
    <row r="52" spans="1:56" s="1153" customFormat="1" ht="18" x14ac:dyDescent="0.2">
      <c r="A52" s="1148" t="str">
        <f>+B52&amp;D52&amp;F52&amp;H52&amp;J52&amp;M52&amp;AJ52</f>
        <v>A10510</v>
      </c>
      <c r="B52" s="1240" t="s">
        <v>361</v>
      </c>
      <c r="C52" s="1231"/>
      <c r="D52" s="1240" t="s">
        <v>738</v>
      </c>
      <c r="E52" s="1231"/>
      <c r="F52" s="1240" t="s">
        <v>739</v>
      </c>
      <c r="G52" s="1231"/>
      <c r="H52" s="1240" t="s">
        <v>743</v>
      </c>
      <c r="I52" s="1231"/>
      <c r="J52" s="1240"/>
      <c r="K52" s="1231"/>
      <c r="L52" s="1231"/>
      <c r="M52" s="1240"/>
      <c r="N52" s="1231"/>
      <c r="O52" s="1231"/>
      <c r="P52" s="1240"/>
      <c r="Q52" s="1231"/>
      <c r="R52" s="1240"/>
      <c r="S52" s="1231"/>
      <c r="T52" s="1241" t="s">
        <v>618</v>
      </c>
      <c r="U52" s="1231"/>
      <c r="V52" s="1231"/>
      <c r="W52" s="1231"/>
      <c r="X52" s="1231"/>
      <c r="Y52" s="1231"/>
      <c r="Z52" s="1231"/>
      <c r="AA52" s="1231"/>
      <c r="AB52" s="1242" t="s">
        <v>732</v>
      </c>
      <c r="AC52" s="1231"/>
      <c r="AD52" s="1231"/>
      <c r="AE52" s="1231"/>
      <c r="AF52" s="1231"/>
      <c r="AG52" s="1242" t="s">
        <v>733</v>
      </c>
      <c r="AH52" s="1231"/>
      <c r="AI52" s="1231"/>
      <c r="AJ52" s="1158" t="s">
        <v>417</v>
      </c>
      <c r="AK52" s="1243" t="s">
        <v>734</v>
      </c>
      <c r="AL52" s="1231"/>
      <c r="AM52" s="1231"/>
      <c r="AN52" s="1231"/>
      <c r="AO52" s="1231"/>
      <c r="AP52" s="1231"/>
      <c r="AQ52" s="1159">
        <v>40828254400</v>
      </c>
      <c r="AR52" s="1159">
        <v>40818582368</v>
      </c>
      <c r="AS52" s="1160">
        <v>9672032</v>
      </c>
      <c r="AT52" s="1160">
        <v>0</v>
      </c>
      <c r="AU52" s="1159">
        <v>39467834278.290001</v>
      </c>
      <c r="AV52" s="1160">
        <v>1350748089.71</v>
      </c>
      <c r="AW52" s="1159">
        <v>39467834278.290001</v>
      </c>
      <c r="AX52" s="1160">
        <v>0</v>
      </c>
      <c r="AY52" s="1159">
        <v>39467834278.290001</v>
      </c>
      <c r="AZ52" s="1160">
        <v>0</v>
      </c>
      <c r="BA52" s="1160">
        <v>39467834278.290001</v>
      </c>
      <c r="BB52" s="1160">
        <v>0</v>
      </c>
      <c r="BC52" s="1160">
        <v>235253131.71000001</v>
      </c>
      <c r="BD52" s="1161">
        <f t="shared" si="7"/>
        <v>0.96667944437737219</v>
      </c>
    </row>
    <row r="53" spans="1:56" s="1153" customFormat="1" ht="18" x14ac:dyDescent="0.2">
      <c r="A53" s="1148" t="str">
        <f>+B53&amp;D53&amp;F53&amp;H53&amp;J53&amp;M53&amp;AJ53</f>
        <v>A105110</v>
      </c>
      <c r="B53" s="1230" t="s">
        <v>361</v>
      </c>
      <c r="C53" s="1231"/>
      <c r="D53" s="1230" t="s">
        <v>738</v>
      </c>
      <c r="E53" s="1231"/>
      <c r="F53" s="1230" t="s">
        <v>739</v>
      </c>
      <c r="G53" s="1231"/>
      <c r="H53" s="1230" t="s">
        <v>743</v>
      </c>
      <c r="I53" s="1231"/>
      <c r="J53" s="1230" t="s">
        <v>738</v>
      </c>
      <c r="K53" s="1231"/>
      <c r="L53" s="1231"/>
      <c r="M53" s="1230"/>
      <c r="N53" s="1231"/>
      <c r="O53" s="1231"/>
      <c r="P53" s="1230"/>
      <c r="Q53" s="1231"/>
      <c r="R53" s="1230"/>
      <c r="S53" s="1231"/>
      <c r="T53" s="1232" t="s">
        <v>620</v>
      </c>
      <c r="U53" s="1231"/>
      <c r="V53" s="1231"/>
      <c r="W53" s="1231"/>
      <c r="X53" s="1231"/>
      <c r="Y53" s="1231"/>
      <c r="Z53" s="1231"/>
      <c r="AA53" s="1231"/>
      <c r="AB53" s="1233" t="s">
        <v>732</v>
      </c>
      <c r="AC53" s="1231"/>
      <c r="AD53" s="1231"/>
      <c r="AE53" s="1231"/>
      <c r="AF53" s="1231"/>
      <c r="AG53" s="1233" t="s">
        <v>733</v>
      </c>
      <c r="AH53" s="1231"/>
      <c r="AI53" s="1231"/>
      <c r="AJ53" s="1149" t="s">
        <v>417</v>
      </c>
      <c r="AK53" s="1234" t="s">
        <v>734</v>
      </c>
      <c r="AL53" s="1231"/>
      <c r="AM53" s="1231"/>
      <c r="AN53" s="1231"/>
      <c r="AO53" s="1231"/>
      <c r="AP53" s="1231"/>
      <c r="AQ53" s="1150">
        <v>21973224000</v>
      </c>
      <c r="AR53" s="1150">
        <v>21963551968</v>
      </c>
      <c r="AS53" s="1151">
        <v>9672032</v>
      </c>
      <c r="AT53" s="1151">
        <v>0</v>
      </c>
      <c r="AU53" s="1150">
        <v>20845292085.290001</v>
      </c>
      <c r="AV53" s="1151">
        <v>1118259882.71</v>
      </c>
      <c r="AW53" s="1150">
        <v>20845292085.290001</v>
      </c>
      <c r="AX53" s="1151">
        <v>0</v>
      </c>
      <c r="AY53" s="1150">
        <v>20845292085.290001</v>
      </c>
      <c r="AZ53" s="1151">
        <v>0</v>
      </c>
      <c r="BA53" s="1151">
        <v>20845292085.290001</v>
      </c>
      <c r="BB53" s="1151">
        <v>0</v>
      </c>
      <c r="BC53" s="1151">
        <v>224427159.71000001</v>
      </c>
      <c r="BD53" s="1152">
        <f t="shared" si="7"/>
        <v>0.94866789167078991</v>
      </c>
    </row>
    <row r="54" spans="1:56" s="1153" customFormat="1" ht="18" x14ac:dyDescent="0.2">
      <c r="A54" s="1148" t="str">
        <f t="shared" si="8"/>
        <v>A1051110</v>
      </c>
      <c r="B54" s="1240" t="s">
        <v>361</v>
      </c>
      <c r="C54" s="1231"/>
      <c r="D54" s="1240" t="s">
        <v>738</v>
      </c>
      <c r="E54" s="1231"/>
      <c r="F54" s="1240" t="s">
        <v>739</v>
      </c>
      <c r="G54" s="1231"/>
      <c r="H54" s="1240" t="s">
        <v>743</v>
      </c>
      <c r="I54" s="1231"/>
      <c r="J54" s="1240" t="s">
        <v>738</v>
      </c>
      <c r="K54" s="1231"/>
      <c r="L54" s="1231"/>
      <c r="M54" s="1240" t="s">
        <v>738</v>
      </c>
      <c r="N54" s="1231"/>
      <c r="O54" s="1231"/>
      <c r="P54" s="1240"/>
      <c r="Q54" s="1231"/>
      <c r="R54" s="1240"/>
      <c r="S54" s="1231"/>
      <c r="T54" s="1241" t="s">
        <v>376</v>
      </c>
      <c r="U54" s="1231"/>
      <c r="V54" s="1231"/>
      <c r="W54" s="1231"/>
      <c r="X54" s="1231"/>
      <c r="Y54" s="1231"/>
      <c r="Z54" s="1231"/>
      <c r="AA54" s="1231"/>
      <c r="AB54" s="1242" t="s">
        <v>732</v>
      </c>
      <c r="AC54" s="1231"/>
      <c r="AD54" s="1231"/>
      <c r="AE54" s="1231"/>
      <c r="AF54" s="1231"/>
      <c r="AG54" s="1242" t="s">
        <v>733</v>
      </c>
      <c r="AH54" s="1231"/>
      <c r="AI54" s="1231"/>
      <c r="AJ54" s="1158" t="s">
        <v>417</v>
      </c>
      <c r="AK54" s="1243" t="s">
        <v>734</v>
      </c>
      <c r="AL54" s="1231"/>
      <c r="AM54" s="1231"/>
      <c r="AN54" s="1231"/>
      <c r="AO54" s="1231"/>
      <c r="AP54" s="1231"/>
      <c r="AQ54" s="1159">
        <v>4247370203</v>
      </c>
      <c r="AR54" s="1159">
        <v>4247370203</v>
      </c>
      <c r="AS54" s="1160">
        <v>0</v>
      </c>
      <c r="AT54" s="1160">
        <v>0</v>
      </c>
      <c r="AU54" s="1159">
        <v>4043329648</v>
      </c>
      <c r="AV54" s="1160">
        <v>204040555</v>
      </c>
      <c r="AW54" s="1159">
        <v>4043329648</v>
      </c>
      <c r="AX54" s="1160">
        <v>0</v>
      </c>
      <c r="AY54" s="1159">
        <v>4043329648</v>
      </c>
      <c r="AZ54" s="1160">
        <v>0</v>
      </c>
      <c r="BA54" s="1160">
        <v>4043329648</v>
      </c>
      <c r="BB54" s="1160">
        <v>0</v>
      </c>
      <c r="BC54" s="1160">
        <v>435852</v>
      </c>
      <c r="BD54" s="1161">
        <f t="shared" si="7"/>
        <v>0.95196073211233567</v>
      </c>
    </row>
    <row r="55" spans="1:56" s="1153" customFormat="1" ht="18" x14ac:dyDescent="0.2">
      <c r="A55" s="1148" t="str">
        <f t="shared" si="8"/>
        <v>A1051210</v>
      </c>
      <c r="B55" s="1240" t="s">
        <v>361</v>
      </c>
      <c r="C55" s="1231"/>
      <c r="D55" s="1240" t="s">
        <v>738</v>
      </c>
      <c r="E55" s="1231"/>
      <c r="F55" s="1240" t="s">
        <v>739</v>
      </c>
      <c r="G55" s="1231"/>
      <c r="H55" s="1240" t="s">
        <v>743</v>
      </c>
      <c r="I55" s="1231"/>
      <c r="J55" s="1240" t="s">
        <v>738</v>
      </c>
      <c r="K55" s="1231"/>
      <c r="L55" s="1231"/>
      <c r="M55" s="1240" t="s">
        <v>741</v>
      </c>
      <c r="N55" s="1231"/>
      <c r="O55" s="1231"/>
      <c r="P55" s="1240"/>
      <c r="Q55" s="1231"/>
      <c r="R55" s="1240"/>
      <c r="S55" s="1231"/>
      <c r="T55" s="1241" t="s">
        <v>377</v>
      </c>
      <c r="U55" s="1231"/>
      <c r="V55" s="1231"/>
      <c r="W55" s="1231"/>
      <c r="X55" s="1231"/>
      <c r="Y55" s="1231"/>
      <c r="Z55" s="1231"/>
      <c r="AA55" s="1231"/>
      <c r="AB55" s="1242" t="s">
        <v>732</v>
      </c>
      <c r="AC55" s="1231"/>
      <c r="AD55" s="1231"/>
      <c r="AE55" s="1231"/>
      <c r="AF55" s="1231"/>
      <c r="AG55" s="1242" t="s">
        <v>733</v>
      </c>
      <c r="AH55" s="1231"/>
      <c r="AI55" s="1231"/>
      <c r="AJ55" s="1158" t="s">
        <v>417</v>
      </c>
      <c r="AK55" s="1243" t="s">
        <v>734</v>
      </c>
      <c r="AL55" s="1231"/>
      <c r="AM55" s="1231"/>
      <c r="AN55" s="1231"/>
      <c r="AO55" s="1231"/>
      <c r="AP55" s="1231"/>
      <c r="AQ55" s="1159">
        <v>3397203153</v>
      </c>
      <c r="AR55" s="1159">
        <v>3387531121</v>
      </c>
      <c r="AS55" s="1160">
        <v>9672032</v>
      </c>
      <c r="AT55" s="1160">
        <v>0</v>
      </c>
      <c r="AU55" s="1159">
        <v>2930480292</v>
      </c>
      <c r="AV55" s="1160">
        <v>457050829</v>
      </c>
      <c r="AW55" s="1159">
        <v>2930480292</v>
      </c>
      <c r="AX55" s="1160">
        <v>0</v>
      </c>
      <c r="AY55" s="1159">
        <v>2930480292</v>
      </c>
      <c r="AZ55" s="1160">
        <v>0</v>
      </c>
      <c r="BA55" s="1160">
        <v>2930480292</v>
      </c>
      <c r="BB55" s="1160">
        <v>0</v>
      </c>
      <c r="BC55" s="1160">
        <v>0</v>
      </c>
      <c r="BD55" s="1161">
        <f t="shared" si="7"/>
        <v>0.8626155575689235</v>
      </c>
    </row>
    <row r="56" spans="1:56" s="1153" customFormat="1" ht="18" x14ac:dyDescent="0.2">
      <c r="A56" s="1148" t="str">
        <f>+B56&amp;D56&amp;F56&amp;H56&amp;J56&amp;M56&amp;AJ56</f>
        <v>A1051310</v>
      </c>
      <c r="B56" s="1240" t="s">
        <v>361</v>
      </c>
      <c r="C56" s="1231"/>
      <c r="D56" s="1240" t="s">
        <v>738</v>
      </c>
      <c r="E56" s="1231"/>
      <c r="F56" s="1240" t="s">
        <v>739</v>
      </c>
      <c r="G56" s="1231"/>
      <c r="H56" s="1240" t="s">
        <v>743</v>
      </c>
      <c r="I56" s="1231"/>
      <c r="J56" s="1240" t="s">
        <v>738</v>
      </c>
      <c r="K56" s="1231"/>
      <c r="L56" s="1231"/>
      <c r="M56" s="1240" t="s">
        <v>748</v>
      </c>
      <c r="N56" s="1231"/>
      <c r="O56" s="1231"/>
      <c r="P56" s="1240"/>
      <c r="Q56" s="1231"/>
      <c r="R56" s="1240"/>
      <c r="S56" s="1231"/>
      <c r="T56" s="1241" t="s">
        <v>378</v>
      </c>
      <c r="U56" s="1231"/>
      <c r="V56" s="1231"/>
      <c r="W56" s="1231"/>
      <c r="X56" s="1231"/>
      <c r="Y56" s="1231"/>
      <c r="Z56" s="1231"/>
      <c r="AA56" s="1231"/>
      <c r="AB56" s="1242" t="s">
        <v>732</v>
      </c>
      <c r="AC56" s="1231"/>
      <c r="AD56" s="1231"/>
      <c r="AE56" s="1231"/>
      <c r="AF56" s="1231"/>
      <c r="AG56" s="1242" t="s">
        <v>733</v>
      </c>
      <c r="AH56" s="1231"/>
      <c r="AI56" s="1231"/>
      <c r="AJ56" s="1158" t="s">
        <v>417</v>
      </c>
      <c r="AK56" s="1243" t="s">
        <v>734</v>
      </c>
      <c r="AL56" s="1231"/>
      <c r="AM56" s="1231"/>
      <c r="AN56" s="1231"/>
      <c r="AO56" s="1231"/>
      <c r="AP56" s="1231"/>
      <c r="AQ56" s="1159">
        <v>5118480408</v>
      </c>
      <c r="AR56" s="1159">
        <v>5118480408</v>
      </c>
      <c r="AS56" s="1160">
        <v>0</v>
      </c>
      <c r="AT56" s="1160">
        <v>0</v>
      </c>
      <c r="AU56" s="1159">
        <v>4950921413</v>
      </c>
      <c r="AV56" s="1160">
        <v>167558995</v>
      </c>
      <c r="AW56" s="1159">
        <v>4950921413</v>
      </c>
      <c r="AX56" s="1160">
        <v>0</v>
      </c>
      <c r="AY56" s="1159">
        <v>4950921413</v>
      </c>
      <c r="AZ56" s="1160">
        <v>0</v>
      </c>
      <c r="BA56" s="1160">
        <v>4950921413</v>
      </c>
      <c r="BB56" s="1160">
        <v>0</v>
      </c>
      <c r="BC56" s="1160">
        <v>4520896</v>
      </c>
      <c r="BD56" s="1161">
        <f t="shared" si="7"/>
        <v>0.96726391787333765</v>
      </c>
    </row>
    <row r="57" spans="1:56" s="1153" customFormat="1" ht="18" x14ac:dyDescent="0.2">
      <c r="A57" s="1148" t="str">
        <f t="shared" si="8"/>
        <v>A1051410</v>
      </c>
      <c r="B57" s="1240" t="s">
        <v>361</v>
      </c>
      <c r="C57" s="1231"/>
      <c r="D57" s="1240" t="s">
        <v>738</v>
      </c>
      <c r="E57" s="1231"/>
      <c r="F57" s="1240" t="s">
        <v>739</v>
      </c>
      <c r="G57" s="1231"/>
      <c r="H57" s="1240" t="s">
        <v>743</v>
      </c>
      <c r="I57" s="1231"/>
      <c r="J57" s="1240" t="s">
        <v>738</v>
      </c>
      <c r="K57" s="1231"/>
      <c r="L57" s="1231"/>
      <c r="M57" s="1240" t="s">
        <v>742</v>
      </c>
      <c r="N57" s="1231"/>
      <c r="O57" s="1231"/>
      <c r="P57" s="1240"/>
      <c r="Q57" s="1231"/>
      <c r="R57" s="1240"/>
      <c r="S57" s="1231"/>
      <c r="T57" s="1241" t="s">
        <v>379</v>
      </c>
      <c r="U57" s="1231"/>
      <c r="V57" s="1231"/>
      <c r="W57" s="1231"/>
      <c r="X57" s="1231"/>
      <c r="Y57" s="1231"/>
      <c r="Z57" s="1231"/>
      <c r="AA57" s="1231"/>
      <c r="AB57" s="1242" t="s">
        <v>732</v>
      </c>
      <c r="AC57" s="1231"/>
      <c r="AD57" s="1231"/>
      <c r="AE57" s="1231"/>
      <c r="AF57" s="1231"/>
      <c r="AG57" s="1242" t="s">
        <v>733</v>
      </c>
      <c r="AH57" s="1231"/>
      <c r="AI57" s="1231"/>
      <c r="AJ57" s="1158" t="s">
        <v>417</v>
      </c>
      <c r="AK57" s="1243" t="s">
        <v>734</v>
      </c>
      <c r="AL57" s="1231"/>
      <c r="AM57" s="1231"/>
      <c r="AN57" s="1231"/>
      <c r="AO57" s="1231"/>
      <c r="AP57" s="1231"/>
      <c r="AQ57" s="1159">
        <v>8151842568</v>
      </c>
      <c r="AR57" s="1159">
        <v>8151842568</v>
      </c>
      <c r="AS57" s="1160">
        <v>0</v>
      </c>
      <c r="AT57" s="1160">
        <v>0</v>
      </c>
      <c r="AU57" s="1159">
        <v>7885529343.29</v>
      </c>
      <c r="AV57" s="1160">
        <v>266313224.71000001</v>
      </c>
      <c r="AW57" s="1159">
        <v>7885529343.29</v>
      </c>
      <c r="AX57" s="1160">
        <v>0</v>
      </c>
      <c r="AY57" s="1159">
        <v>7885529343.29</v>
      </c>
      <c r="AZ57" s="1160">
        <v>0</v>
      </c>
      <c r="BA57" s="1160">
        <v>7885529343.29</v>
      </c>
      <c r="BB57" s="1160">
        <v>0</v>
      </c>
      <c r="BC57" s="1160">
        <v>205335238.71000001</v>
      </c>
      <c r="BD57" s="1161">
        <f t="shared" si="7"/>
        <v>0.96733091660093995</v>
      </c>
    </row>
    <row r="58" spans="1:56" s="1153" customFormat="1" ht="18" x14ac:dyDescent="0.2">
      <c r="A58" s="1148" t="str">
        <f t="shared" si="8"/>
        <v>A1051510</v>
      </c>
      <c r="B58" s="1240" t="s">
        <v>361</v>
      </c>
      <c r="C58" s="1231"/>
      <c r="D58" s="1240" t="s">
        <v>738</v>
      </c>
      <c r="E58" s="1231"/>
      <c r="F58" s="1240" t="s">
        <v>739</v>
      </c>
      <c r="G58" s="1231"/>
      <c r="H58" s="1240" t="s">
        <v>743</v>
      </c>
      <c r="I58" s="1231"/>
      <c r="J58" s="1240" t="s">
        <v>738</v>
      </c>
      <c r="K58" s="1231"/>
      <c r="L58" s="1231"/>
      <c r="M58" s="1240" t="s">
        <v>743</v>
      </c>
      <c r="N58" s="1231"/>
      <c r="O58" s="1231"/>
      <c r="P58" s="1240"/>
      <c r="Q58" s="1231"/>
      <c r="R58" s="1240"/>
      <c r="S58" s="1231"/>
      <c r="T58" s="1241" t="s">
        <v>380</v>
      </c>
      <c r="U58" s="1231"/>
      <c r="V58" s="1231"/>
      <c r="W58" s="1231"/>
      <c r="X58" s="1231"/>
      <c r="Y58" s="1231"/>
      <c r="Z58" s="1231"/>
      <c r="AA58" s="1231"/>
      <c r="AB58" s="1242" t="s">
        <v>732</v>
      </c>
      <c r="AC58" s="1231"/>
      <c r="AD58" s="1231"/>
      <c r="AE58" s="1231"/>
      <c r="AF58" s="1231"/>
      <c r="AG58" s="1242" t="s">
        <v>733</v>
      </c>
      <c r="AH58" s="1231"/>
      <c r="AI58" s="1231"/>
      <c r="AJ58" s="1158" t="s">
        <v>417</v>
      </c>
      <c r="AK58" s="1243" t="s">
        <v>734</v>
      </c>
      <c r="AL58" s="1231"/>
      <c r="AM58" s="1231"/>
      <c r="AN58" s="1231"/>
      <c r="AO58" s="1231"/>
      <c r="AP58" s="1231"/>
      <c r="AQ58" s="1159">
        <v>1058327668</v>
      </c>
      <c r="AR58" s="1159">
        <v>1058327668</v>
      </c>
      <c r="AS58" s="1160">
        <v>0</v>
      </c>
      <c r="AT58" s="1160">
        <v>0</v>
      </c>
      <c r="AU58" s="1159">
        <v>1035031389</v>
      </c>
      <c r="AV58" s="1160">
        <v>23296279</v>
      </c>
      <c r="AW58" s="1159">
        <v>1035031389</v>
      </c>
      <c r="AX58" s="1160">
        <v>0</v>
      </c>
      <c r="AY58" s="1159">
        <v>1035031389</v>
      </c>
      <c r="AZ58" s="1160">
        <v>0</v>
      </c>
      <c r="BA58" s="1160">
        <v>1035031389</v>
      </c>
      <c r="BB58" s="1160">
        <v>0</v>
      </c>
      <c r="BC58" s="1160">
        <v>14135173</v>
      </c>
      <c r="BD58" s="1161">
        <f t="shared" si="7"/>
        <v>0.97798765004034649</v>
      </c>
    </row>
    <row r="59" spans="1:56" s="1153" customFormat="1" ht="18" x14ac:dyDescent="0.2">
      <c r="A59" s="1148" t="str">
        <f t="shared" si="8"/>
        <v>A105210</v>
      </c>
      <c r="B59" s="1230" t="s">
        <v>361</v>
      </c>
      <c r="C59" s="1231"/>
      <c r="D59" s="1230" t="s">
        <v>738</v>
      </c>
      <c r="E59" s="1231"/>
      <c r="F59" s="1230" t="s">
        <v>739</v>
      </c>
      <c r="G59" s="1231"/>
      <c r="H59" s="1230" t="s">
        <v>743</v>
      </c>
      <c r="I59" s="1231"/>
      <c r="J59" s="1230" t="s">
        <v>741</v>
      </c>
      <c r="K59" s="1231"/>
      <c r="L59" s="1231"/>
      <c r="M59" s="1230"/>
      <c r="N59" s="1231"/>
      <c r="O59" s="1231"/>
      <c r="P59" s="1230"/>
      <c r="Q59" s="1231"/>
      <c r="R59" s="1230"/>
      <c r="S59" s="1231"/>
      <c r="T59" s="1232" t="s">
        <v>752</v>
      </c>
      <c r="U59" s="1231"/>
      <c r="V59" s="1231"/>
      <c r="W59" s="1231"/>
      <c r="X59" s="1231"/>
      <c r="Y59" s="1231"/>
      <c r="Z59" s="1231"/>
      <c r="AA59" s="1231"/>
      <c r="AB59" s="1233" t="s">
        <v>732</v>
      </c>
      <c r="AC59" s="1231"/>
      <c r="AD59" s="1231"/>
      <c r="AE59" s="1231"/>
      <c r="AF59" s="1231"/>
      <c r="AG59" s="1233" t="s">
        <v>733</v>
      </c>
      <c r="AH59" s="1231"/>
      <c r="AI59" s="1231"/>
      <c r="AJ59" s="1149" t="s">
        <v>417</v>
      </c>
      <c r="AK59" s="1234" t="s">
        <v>734</v>
      </c>
      <c r="AL59" s="1231"/>
      <c r="AM59" s="1231"/>
      <c r="AN59" s="1231"/>
      <c r="AO59" s="1231"/>
      <c r="AP59" s="1231"/>
      <c r="AQ59" s="1150">
        <v>13539872539</v>
      </c>
      <c r="AR59" s="1150">
        <v>13539872539</v>
      </c>
      <c r="AS59" s="1151">
        <v>0</v>
      </c>
      <c r="AT59" s="1151">
        <v>0</v>
      </c>
      <c r="AU59" s="1150">
        <v>13419305493</v>
      </c>
      <c r="AV59" s="1151">
        <v>120567046</v>
      </c>
      <c r="AW59" s="1150">
        <v>13419305493</v>
      </c>
      <c r="AX59" s="1151">
        <v>0</v>
      </c>
      <c r="AY59" s="1150">
        <v>13419305493</v>
      </c>
      <c r="AZ59" s="1151">
        <v>0</v>
      </c>
      <c r="BA59" s="1151">
        <v>13419305493</v>
      </c>
      <c r="BB59" s="1151">
        <v>0</v>
      </c>
      <c r="BC59" s="1151">
        <v>10825972</v>
      </c>
      <c r="BD59" s="1152">
        <f t="shared" si="7"/>
        <v>0.99109540760795789</v>
      </c>
    </row>
    <row r="60" spans="1:56" s="1153" customFormat="1" ht="18" x14ac:dyDescent="0.2">
      <c r="A60" s="1148" t="str">
        <f t="shared" si="8"/>
        <v>A1052110</v>
      </c>
      <c r="B60" s="1240" t="s">
        <v>361</v>
      </c>
      <c r="C60" s="1231"/>
      <c r="D60" s="1240" t="s">
        <v>738</v>
      </c>
      <c r="E60" s="1231"/>
      <c r="F60" s="1240" t="s">
        <v>739</v>
      </c>
      <c r="G60" s="1231"/>
      <c r="H60" s="1240" t="s">
        <v>743</v>
      </c>
      <c r="I60" s="1231"/>
      <c r="J60" s="1240" t="s">
        <v>741</v>
      </c>
      <c r="K60" s="1231"/>
      <c r="L60" s="1231"/>
      <c r="M60" s="1240" t="s">
        <v>738</v>
      </c>
      <c r="N60" s="1231"/>
      <c r="O60" s="1231"/>
      <c r="P60" s="1240"/>
      <c r="Q60" s="1231"/>
      <c r="R60" s="1240"/>
      <c r="S60" s="1231"/>
      <c r="T60" s="1241" t="s">
        <v>381</v>
      </c>
      <c r="U60" s="1231"/>
      <c r="V60" s="1231"/>
      <c r="W60" s="1231"/>
      <c r="X60" s="1231"/>
      <c r="Y60" s="1231"/>
      <c r="Z60" s="1231"/>
      <c r="AA60" s="1231"/>
      <c r="AB60" s="1242" t="s">
        <v>732</v>
      </c>
      <c r="AC60" s="1231"/>
      <c r="AD60" s="1231"/>
      <c r="AE60" s="1231"/>
      <c r="AF60" s="1231"/>
      <c r="AG60" s="1242" t="s">
        <v>733</v>
      </c>
      <c r="AH60" s="1231"/>
      <c r="AI60" s="1231"/>
      <c r="AJ60" s="1158" t="s">
        <v>417</v>
      </c>
      <c r="AK60" s="1243" t="s">
        <v>734</v>
      </c>
      <c r="AL60" s="1231"/>
      <c r="AM60" s="1231"/>
      <c r="AN60" s="1231"/>
      <c r="AO60" s="1231"/>
      <c r="AP60" s="1231"/>
      <c r="AQ60" s="1159">
        <v>148627109</v>
      </c>
      <c r="AR60" s="1159">
        <v>148627109</v>
      </c>
      <c r="AS60" s="1160">
        <v>0</v>
      </c>
      <c r="AT60" s="1160">
        <v>0</v>
      </c>
      <c r="AU60" s="1159">
        <v>119144700</v>
      </c>
      <c r="AV60" s="1160">
        <v>29482409</v>
      </c>
      <c r="AW60" s="1159">
        <v>119144700</v>
      </c>
      <c r="AX60" s="1160">
        <v>0</v>
      </c>
      <c r="AY60" s="1159">
        <v>119144700</v>
      </c>
      <c r="AZ60" s="1160">
        <v>0</v>
      </c>
      <c r="BA60" s="1160">
        <v>119144700</v>
      </c>
      <c r="BB60" s="1160">
        <v>0</v>
      </c>
      <c r="BC60" s="1160">
        <v>0</v>
      </c>
      <c r="BD60" s="1161">
        <f t="shared" si="7"/>
        <v>0.80163505030566129</v>
      </c>
    </row>
    <row r="61" spans="1:56" s="1153" customFormat="1" ht="18" x14ac:dyDescent="0.2">
      <c r="A61" s="1148" t="str">
        <f t="shared" si="8"/>
        <v>A1052210</v>
      </c>
      <c r="B61" s="1240" t="s">
        <v>361</v>
      </c>
      <c r="C61" s="1231"/>
      <c r="D61" s="1240" t="s">
        <v>738</v>
      </c>
      <c r="E61" s="1231"/>
      <c r="F61" s="1240" t="s">
        <v>739</v>
      </c>
      <c r="G61" s="1231"/>
      <c r="H61" s="1240" t="s">
        <v>743</v>
      </c>
      <c r="I61" s="1231"/>
      <c r="J61" s="1240" t="s">
        <v>741</v>
      </c>
      <c r="K61" s="1231"/>
      <c r="L61" s="1231"/>
      <c r="M61" s="1240" t="s">
        <v>741</v>
      </c>
      <c r="N61" s="1231"/>
      <c r="O61" s="1231"/>
      <c r="P61" s="1240"/>
      <c r="Q61" s="1231"/>
      <c r="R61" s="1240"/>
      <c r="S61" s="1231"/>
      <c r="T61" s="1241" t="s">
        <v>382</v>
      </c>
      <c r="U61" s="1231"/>
      <c r="V61" s="1231"/>
      <c r="W61" s="1231"/>
      <c r="X61" s="1231"/>
      <c r="Y61" s="1231"/>
      <c r="Z61" s="1231"/>
      <c r="AA61" s="1231"/>
      <c r="AB61" s="1242" t="s">
        <v>732</v>
      </c>
      <c r="AC61" s="1231"/>
      <c r="AD61" s="1231"/>
      <c r="AE61" s="1231"/>
      <c r="AF61" s="1231"/>
      <c r="AG61" s="1242" t="s">
        <v>733</v>
      </c>
      <c r="AH61" s="1231"/>
      <c r="AI61" s="1231"/>
      <c r="AJ61" s="1158" t="s">
        <v>417</v>
      </c>
      <c r="AK61" s="1243" t="s">
        <v>734</v>
      </c>
      <c r="AL61" s="1231"/>
      <c r="AM61" s="1231"/>
      <c r="AN61" s="1231"/>
      <c r="AO61" s="1231"/>
      <c r="AP61" s="1231"/>
      <c r="AQ61" s="1159">
        <v>6703597377</v>
      </c>
      <c r="AR61" s="1159">
        <v>6703597377</v>
      </c>
      <c r="AS61" s="1160">
        <v>0</v>
      </c>
      <c r="AT61" s="1160">
        <v>0</v>
      </c>
      <c r="AU61" s="1159">
        <v>6698456637</v>
      </c>
      <c r="AV61" s="1160">
        <v>5140740</v>
      </c>
      <c r="AW61" s="1159">
        <v>6698456637</v>
      </c>
      <c r="AX61" s="1160">
        <v>0</v>
      </c>
      <c r="AY61" s="1159">
        <v>6698456637</v>
      </c>
      <c r="AZ61" s="1160">
        <v>0</v>
      </c>
      <c r="BA61" s="1160">
        <v>6698456637</v>
      </c>
      <c r="BB61" s="1160">
        <v>0</v>
      </c>
      <c r="BC61" s="1160">
        <v>0</v>
      </c>
      <c r="BD61" s="1161">
        <f t="shared" si="7"/>
        <v>0.99923313711864048</v>
      </c>
    </row>
    <row r="62" spans="1:56" s="1153" customFormat="1" ht="18" x14ac:dyDescent="0.2">
      <c r="A62" s="1148" t="str">
        <f t="shared" si="8"/>
        <v>A1052310</v>
      </c>
      <c r="B62" s="1240" t="s">
        <v>361</v>
      </c>
      <c r="C62" s="1231"/>
      <c r="D62" s="1240" t="s">
        <v>738</v>
      </c>
      <c r="E62" s="1231"/>
      <c r="F62" s="1240" t="s">
        <v>739</v>
      </c>
      <c r="G62" s="1231"/>
      <c r="H62" s="1240" t="s">
        <v>743</v>
      </c>
      <c r="I62" s="1231"/>
      <c r="J62" s="1240" t="s">
        <v>741</v>
      </c>
      <c r="K62" s="1231"/>
      <c r="L62" s="1231"/>
      <c r="M62" s="1240" t="s">
        <v>748</v>
      </c>
      <c r="N62" s="1231"/>
      <c r="O62" s="1231"/>
      <c r="P62" s="1240"/>
      <c r="Q62" s="1231"/>
      <c r="R62" s="1240"/>
      <c r="S62" s="1231"/>
      <c r="T62" s="1241" t="s">
        <v>383</v>
      </c>
      <c r="U62" s="1231"/>
      <c r="V62" s="1231"/>
      <c r="W62" s="1231"/>
      <c r="X62" s="1231"/>
      <c r="Y62" s="1231"/>
      <c r="Z62" s="1231"/>
      <c r="AA62" s="1231"/>
      <c r="AB62" s="1242" t="s">
        <v>732</v>
      </c>
      <c r="AC62" s="1231"/>
      <c r="AD62" s="1231"/>
      <c r="AE62" s="1231"/>
      <c r="AF62" s="1231"/>
      <c r="AG62" s="1242" t="s">
        <v>733</v>
      </c>
      <c r="AH62" s="1231"/>
      <c r="AI62" s="1231"/>
      <c r="AJ62" s="1158" t="s">
        <v>417</v>
      </c>
      <c r="AK62" s="1243" t="s">
        <v>734</v>
      </c>
      <c r="AL62" s="1231"/>
      <c r="AM62" s="1231"/>
      <c r="AN62" s="1231"/>
      <c r="AO62" s="1231"/>
      <c r="AP62" s="1231"/>
      <c r="AQ62" s="1159">
        <v>6598291834</v>
      </c>
      <c r="AR62" s="1159">
        <v>6598291834</v>
      </c>
      <c r="AS62" s="1160">
        <v>0</v>
      </c>
      <c r="AT62" s="1160">
        <v>0</v>
      </c>
      <c r="AU62" s="1159">
        <v>6526556866</v>
      </c>
      <c r="AV62" s="1160">
        <v>71734968</v>
      </c>
      <c r="AW62" s="1159">
        <v>6526556866</v>
      </c>
      <c r="AX62" s="1160">
        <v>0</v>
      </c>
      <c r="AY62" s="1159">
        <v>6526556866</v>
      </c>
      <c r="AZ62" s="1160">
        <v>0</v>
      </c>
      <c r="BA62" s="1160">
        <v>6526556866</v>
      </c>
      <c r="BB62" s="1160">
        <v>0</v>
      </c>
      <c r="BC62" s="1160">
        <v>10815687</v>
      </c>
      <c r="BD62" s="1161">
        <f t="shared" si="7"/>
        <v>0.98912825170442442</v>
      </c>
    </row>
    <row r="63" spans="1:56" s="1153" customFormat="1" ht="18" x14ac:dyDescent="0.2">
      <c r="A63" s="1148" t="str">
        <f t="shared" si="8"/>
        <v>A1052610</v>
      </c>
      <c r="B63" s="1240" t="s">
        <v>361</v>
      </c>
      <c r="C63" s="1231"/>
      <c r="D63" s="1240" t="s">
        <v>738</v>
      </c>
      <c r="E63" s="1231"/>
      <c r="F63" s="1240" t="s">
        <v>739</v>
      </c>
      <c r="G63" s="1231"/>
      <c r="H63" s="1240" t="s">
        <v>743</v>
      </c>
      <c r="I63" s="1231"/>
      <c r="J63" s="1240" t="s">
        <v>741</v>
      </c>
      <c r="K63" s="1231"/>
      <c r="L63" s="1231"/>
      <c r="M63" s="1240" t="s">
        <v>753</v>
      </c>
      <c r="N63" s="1231"/>
      <c r="O63" s="1231"/>
      <c r="P63" s="1240"/>
      <c r="Q63" s="1231"/>
      <c r="R63" s="1240"/>
      <c r="S63" s="1231"/>
      <c r="T63" s="1241" t="s">
        <v>384</v>
      </c>
      <c r="U63" s="1231"/>
      <c r="V63" s="1231"/>
      <c r="W63" s="1231"/>
      <c r="X63" s="1231"/>
      <c r="Y63" s="1231"/>
      <c r="Z63" s="1231"/>
      <c r="AA63" s="1231"/>
      <c r="AB63" s="1242" t="s">
        <v>732</v>
      </c>
      <c r="AC63" s="1231"/>
      <c r="AD63" s="1231"/>
      <c r="AE63" s="1231"/>
      <c r="AF63" s="1231"/>
      <c r="AG63" s="1242" t="s">
        <v>733</v>
      </c>
      <c r="AH63" s="1231"/>
      <c r="AI63" s="1231"/>
      <c r="AJ63" s="1158" t="s">
        <v>417</v>
      </c>
      <c r="AK63" s="1243" t="s">
        <v>734</v>
      </c>
      <c r="AL63" s="1231"/>
      <c r="AM63" s="1231"/>
      <c r="AN63" s="1231"/>
      <c r="AO63" s="1231"/>
      <c r="AP63" s="1231"/>
      <c r="AQ63" s="1159">
        <v>89356219</v>
      </c>
      <c r="AR63" s="1159">
        <v>89356219</v>
      </c>
      <c r="AS63" s="1160">
        <v>0</v>
      </c>
      <c r="AT63" s="1160">
        <v>0</v>
      </c>
      <c r="AU63" s="1159">
        <v>75147290</v>
      </c>
      <c r="AV63" s="1160">
        <v>14208929</v>
      </c>
      <c r="AW63" s="1159">
        <v>75147290</v>
      </c>
      <c r="AX63" s="1160">
        <v>0</v>
      </c>
      <c r="AY63" s="1159">
        <v>75147290</v>
      </c>
      <c r="AZ63" s="1160">
        <v>0</v>
      </c>
      <c r="BA63" s="1160">
        <v>75147290</v>
      </c>
      <c r="BB63" s="1160">
        <v>0</v>
      </c>
      <c r="BC63" s="1160">
        <v>10285</v>
      </c>
      <c r="BD63" s="1161">
        <f t="shared" si="7"/>
        <v>0.84098556139668357</v>
      </c>
    </row>
    <row r="64" spans="1:56" s="1153" customFormat="1" ht="18" x14ac:dyDescent="0.2">
      <c r="A64" s="1148" t="str">
        <f t="shared" si="8"/>
        <v>A105610</v>
      </c>
      <c r="B64" s="1240" t="s">
        <v>361</v>
      </c>
      <c r="C64" s="1231"/>
      <c r="D64" s="1240" t="s">
        <v>738</v>
      </c>
      <c r="E64" s="1231"/>
      <c r="F64" s="1240" t="s">
        <v>739</v>
      </c>
      <c r="G64" s="1231"/>
      <c r="H64" s="1240" t="s">
        <v>743</v>
      </c>
      <c r="I64" s="1231"/>
      <c r="J64" s="1240" t="s">
        <v>753</v>
      </c>
      <c r="K64" s="1231"/>
      <c r="L64" s="1231"/>
      <c r="M64" s="1240"/>
      <c r="N64" s="1231"/>
      <c r="O64" s="1231"/>
      <c r="P64" s="1240"/>
      <c r="Q64" s="1231"/>
      <c r="R64" s="1240"/>
      <c r="S64" s="1231"/>
      <c r="T64" s="1241" t="s">
        <v>385</v>
      </c>
      <c r="U64" s="1231"/>
      <c r="V64" s="1231"/>
      <c r="W64" s="1231"/>
      <c r="X64" s="1231"/>
      <c r="Y64" s="1231"/>
      <c r="Z64" s="1231"/>
      <c r="AA64" s="1231"/>
      <c r="AB64" s="1242" t="s">
        <v>732</v>
      </c>
      <c r="AC64" s="1231"/>
      <c r="AD64" s="1231"/>
      <c r="AE64" s="1231"/>
      <c r="AF64" s="1231"/>
      <c r="AG64" s="1242" t="s">
        <v>733</v>
      </c>
      <c r="AH64" s="1231"/>
      <c r="AI64" s="1231"/>
      <c r="AJ64" s="1158" t="s">
        <v>417</v>
      </c>
      <c r="AK64" s="1243" t="s">
        <v>734</v>
      </c>
      <c r="AL64" s="1231"/>
      <c r="AM64" s="1231"/>
      <c r="AN64" s="1231"/>
      <c r="AO64" s="1231"/>
      <c r="AP64" s="1231"/>
      <c r="AQ64" s="1159">
        <v>3167076847</v>
      </c>
      <c r="AR64" s="1159">
        <v>3167076847</v>
      </c>
      <c r="AS64" s="1160">
        <v>0</v>
      </c>
      <c r="AT64" s="1160">
        <v>0</v>
      </c>
      <c r="AU64" s="1159">
        <v>3122078300</v>
      </c>
      <c r="AV64" s="1160">
        <v>44998547</v>
      </c>
      <c r="AW64" s="1159">
        <v>3122078300</v>
      </c>
      <c r="AX64" s="1160">
        <v>0</v>
      </c>
      <c r="AY64" s="1159">
        <v>3122078300</v>
      </c>
      <c r="AZ64" s="1160">
        <v>0</v>
      </c>
      <c r="BA64" s="1160">
        <v>3122078300</v>
      </c>
      <c r="BB64" s="1160">
        <v>0</v>
      </c>
      <c r="BC64" s="1160">
        <v>0</v>
      </c>
      <c r="BD64" s="1161">
        <f t="shared" si="7"/>
        <v>0.9857917729269422</v>
      </c>
    </row>
    <row r="65" spans="1:56" s="1153" customFormat="1" ht="18" x14ac:dyDescent="0.2">
      <c r="A65" s="1148" t="str">
        <f>+B65&amp;D65&amp;F65&amp;H65&amp;J65&amp;M65&amp;AJ65</f>
        <v>A105710</v>
      </c>
      <c r="B65" s="1240" t="s">
        <v>361</v>
      </c>
      <c r="C65" s="1231"/>
      <c r="D65" s="1240" t="s">
        <v>738</v>
      </c>
      <c r="E65" s="1231"/>
      <c r="F65" s="1240" t="s">
        <v>739</v>
      </c>
      <c r="G65" s="1231"/>
      <c r="H65" s="1240" t="s">
        <v>743</v>
      </c>
      <c r="I65" s="1231"/>
      <c r="J65" s="1240" t="s">
        <v>754</v>
      </c>
      <c r="K65" s="1231"/>
      <c r="L65" s="1231"/>
      <c r="M65" s="1240"/>
      <c r="N65" s="1231"/>
      <c r="O65" s="1231"/>
      <c r="P65" s="1240"/>
      <c r="Q65" s="1231"/>
      <c r="R65" s="1240"/>
      <c r="S65" s="1231"/>
      <c r="T65" s="1241" t="s">
        <v>386</v>
      </c>
      <c r="U65" s="1231"/>
      <c r="V65" s="1231"/>
      <c r="W65" s="1231"/>
      <c r="X65" s="1231"/>
      <c r="Y65" s="1231"/>
      <c r="Z65" s="1231"/>
      <c r="AA65" s="1231"/>
      <c r="AB65" s="1242" t="s">
        <v>732</v>
      </c>
      <c r="AC65" s="1231"/>
      <c r="AD65" s="1231"/>
      <c r="AE65" s="1231"/>
      <c r="AF65" s="1231"/>
      <c r="AG65" s="1242" t="s">
        <v>733</v>
      </c>
      <c r="AH65" s="1231"/>
      <c r="AI65" s="1231"/>
      <c r="AJ65" s="1158" t="s">
        <v>417</v>
      </c>
      <c r="AK65" s="1243" t="s">
        <v>734</v>
      </c>
      <c r="AL65" s="1231"/>
      <c r="AM65" s="1231"/>
      <c r="AN65" s="1231"/>
      <c r="AO65" s="1231"/>
      <c r="AP65" s="1231"/>
      <c r="AQ65" s="1159">
        <v>534630552</v>
      </c>
      <c r="AR65" s="1159">
        <v>534630552</v>
      </c>
      <c r="AS65" s="1160">
        <v>0</v>
      </c>
      <c r="AT65" s="1160">
        <v>0</v>
      </c>
      <c r="AU65" s="1159">
        <v>520300500</v>
      </c>
      <c r="AV65" s="1160">
        <v>14330052</v>
      </c>
      <c r="AW65" s="1159">
        <v>520300500</v>
      </c>
      <c r="AX65" s="1160">
        <v>0</v>
      </c>
      <c r="AY65" s="1159">
        <v>520300500</v>
      </c>
      <c r="AZ65" s="1160">
        <v>0</v>
      </c>
      <c r="BA65" s="1160">
        <v>520300500</v>
      </c>
      <c r="BB65" s="1160">
        <v>0</v>
      </c>
      <c r="BC65" s="1160">
        <v>0</v>
      </c>
      <c r="BD65" s="1161">
        <f t="shared" si="7"/>
        <v>0.97319634662405152</v>
      </c>
    </row>
    <row r="66" spans="1:56" s="1153" customFormat="1" ht="18" x14ac:dyDescent="0.2">
      <c r="A66" s="1148" t="str">
        <f t="shared" si="8"/>
        <v>A105810</v>
      </c>
      <c r="B66" s="1240" t="s">
        <v>361</v>
      </c>
      <c r="C66" s="1231"/>
      <c r="D66" s="1240" t="s">
        <v>738</v>
      </c>
      <c r="E66" s="1231"/>
      <c r="F66" s="1240" t="s">
        <v>739</v>
      </c>
      <c r="G66" s="1231"/>
      <c r="H66" s="1240" t="s">
        <v>743</v>
      </c>
      <c r="I66" s="1231"/>
      <c r="J66" s="1240" t="s">
        <v>755</v>
      </c>
      <c r="K66" s="1231"/>
      <c r="L66" s="1231"/>
      <c r="M66" s="1240"/>
      <c r="N66" s="1231"/>
      <c r="O66" s="1231"/>
      <c r="P66" s="1240"/>
      <c r="Q66" s="1231"/>
      <c r="R66" s="1240"/>
      <c r="S66" s="1231"/>
      <c r="T66" s="1241" t="s">
        <v>387</v>
      </c>
      <c r="U66" s="1231"/>
      <c r="V66" s="1231"/>
      <c r="W66" s="1231"/>
      <c r="X66" s="1231"/>
      <c r="Y66" s="1231"/>
      <c r="Z66" s="1231"/>
      <c r="AA66" s="1231"/>
      <c r="AB66" s="1242" t="s">
        <v>732</v>
      </c>
      <c r="AC66" s="1231"/>
      <c r="AD66" s="1231"/>
      <c r="AE66" s="1231"/>
      <c r="AF66" s="1231"/>
      <c r="AG66" s="1242" t="s">
        <v>733</v>
      </c>
      <c r="AH66" s="1231"/>
      <c r="AI66" s="1231"/>
      <c r="AJ66" s="1158" t="s">
        <v>417</v>
      </c>
      <c r="AK66" s="1243" t="s">
        <v>734</v>
      </c>
      <c r="AL66" s="1231"/>
      <c r="AM66" s="1231"/>
      <c r="AN66" s="1231"/>
      <c r="AO66" s="1231"/>
      <c r="AP66" s="1231"/>
      <c r="AQ66" s="1159">
        <v>534630583</v>
      </c>
      <c r="AR66" s="1159">
        <v>534630583</v>
      </c>
      <c r="AS66" s="1160">
        <v>0</v>
      </c>
      <c r="AT66" s="1160">
        <v>0</v>
      </c>
      <c r="AU66" s="1159">
        <v>520300500</v>
      </c>
      <c r="AV66" s="1160">
        <v>14330083</v>
      </c>
      <c r="AW66" s="1159">
        <v>520300500</v>
      </c>
      <c r="AX66" s="1160">
        <v>0</v>
      </c>
      <c r="AY66" s="1159">
        <v>520300500</v>
      </c>
      <c r="AZ66" s="1160">
        <v>0</v>
      </c>
      <c r="BA66" s="1160">
        <v>520300500</v>
      </c>
      <c r="BB66" s="1160">
        <v>0</v>
      </c>
      <c r="BC66" s="1160">
        <v>0</v>
      </c>
      <c r="BD66" s="1161">
        <f t="shared" si="7"/>
        <v>0.97319629019427045</v>
      </c>
    </row>
    <row r="67" spans="1:56" s="1153" customFormat="1" ht="18" x14ac:dyDescent="0.2">
      <c r="A67" s="1148" t="str">
        <f t="shared" si="8"/>
        <v>A105910</v>
      </c>
      <c r="B67" s="1240" t="s">
        <v>361</v>
      </c>
      <c r="C67" s="1231"/>
      <c r="D67" s="1240" t="s">
        <v>738</v>
      </c>
      <c r="E67" s="1231"/>
      <c r="F67" s="1240" t="s">
        <v>739</v>
      </c>
      <c r="G67" s="1231"/>
      <c r="H67" s="1240" t="s">
        <v>743</v>
      </c>
      <c r="I67" s="1231"/>
      <c r="J67" s="1240" t="s">
        <v>747</v>
      </c>
      <c r="K67" s="1231"/>
      <c r="L67" s="1231"/>
      <c r="M67" s="1240"/>
      <c r="N67" s="1231"/>
      <c r="O67" s="1231"/>
      <c r="P67" s="1240"/>
      <c r="Q67" s="1231"/>
      <c r="R67" s="1240"/>
      <c r="S67" s="1231"/>
      <c r="T67" s="1241" t="s">
        <v>388</v>
      </c>
      <c r="U67" s="1231"/>
      <c r="V67" s="1231"/>
      <c r="W67" s="1231"/>
      <c r="X67" s="1231"/>
      <c r="Y67" s="1231"/>
      <c r="Z67" s="1231"/>
      <c r="AA67" s="1231"/>
      <c r="AB67" s="1242" t="s">
        <v>732</v>
      </c>
      <c r="AC67" s="1231"/>
      <c r="AD67" s="1231"/>
      <c r="AE67" s="1231"/>
      <c r="AF67" s="1231"/>
      <c r="AG67" s="1242" t="s">
        <v>733</v>
      </c>
      <c r="AH67" s="1231"/>
      <c r="AI67" s="1231"/>
      <c r="AJ67" s="1158" t="s">
        <v>417</v>
      </c>
      <c r="AK67" s="1243" t="s">
        <v>734</v>
      </c>
      <c r="AL67" s="1231"/>
      <c r="AM67" s="1231"/>
      <c r="AN67" s="1231"/>
      <c r="AO67" s="1231"/>
      <c r="AP67" s="1231"/>
      <c r="AQ67" s="1159">
        <v>1078819879</v>
      </c>
      <c r="AR67" s="1159">
        <v>1078819879</v>
      </c>
      <c r="AS67" s="1160">
        <v>0</v>
      </c>
      <c r="AT67" s="1160">
        <v>0</v>
      </c>
      <c r="AU67" s="1159">
        <v>1040557400</v>
      </c>
      <c r="AV67" s="1160">
        <v>38262479</v>
      </c>
      <c r="AW67" s="1159">
        <v>1040557400</v>
      </c>
      <c r="AX67" s="1160">
        <v>0</v>
      </c>
      <c r="AY67" s="1159">
        <v>1040557400</v>
      </c>
      <c r="AZ67" s="1160">
        <v>0</v>
      </c>
      <c r="BA67" s="1160">
        <v>1040557400</v>
      </c>
      <c r="BB67" s="1160">
        <v>0</v>
      </c>
      <c r="BC67" s="1160">
        <v>0</v>
      </c>
      <c r="BD67" s="1161">
        <f t="shared" si="7"/>
        <v>0.96453302377458328</v>
      </c>
    </row>
    <row r="68" spans="1:56" s="1148" customFormat="1" ht="18" x14ac:dyDescent="0.2">
      <c r="A68" s="1148" t="str">
        <f t="shared" si="8"/>
        <v>A210</v>
      </c>
      <c r="B68" s="1235" t="s">
        <v>361</v>
      </c>
      <c r="C68" s="1236"/>
      <c r="D68" s="1235" t="s">
        <v>741</v>
      </c>
      <c r="E68" s="1236"/>
      <c r="F68" s="1235"/>
      <c r="G68" s="1236"/>
      <c r="H68" s="1235"/>
      <c r="I68" s="1236"/>
      <c r="J68" s="1235"/>
      <c r="K68" s="1236"/>
      <c r="L68" s="1236"/>
      <c r="M68" s="1235"/>
      <c r="N68" s="1236"/>
      <c r="O68" s="1236"/>
      <c r="P68" s="1235"/>
      <c r="Q68" s="1236"/>
      <c r="R68" s="1235"/>
      <c r="S68" s="1236"/>
      <c r="T68" s="1237" t="s">
        <v>59</v>
      </c>
      <c r="U68" s="1236"/>
      <c r="V68" s="1236"/>
      <c r="W68" s="1236"/>
      <c r="X68" s="1236"/>
      <c r="Y68" s="1236"/>
      <c r="Z68" s="1236"/>
      <c r="AA68" s="1236"/>
      <c r="AB68" s="1238" t="s">
        <v>732</v>
      </c>
      <c r="AC68" s="1236"/>
      <c r="AD68" s="1236"/>
      <c r="AE68" s="1236"/>
      <c r="AF68" s="1236"/>
      <c r="AG68" s="1238" t="s">
        <v>733</v>
      </c>
      <c r="AH68" s="1236"/>
      <c r="AI68" s="1236"/>
      <c r="AJ68" s="1154" t="s">
        <v>417</v>
      </c>
      <c r="AK68" s="1239" t="s">
        <v>734</v>
      </c>
      <c r="AL68" s="1236"/>
      <c r="AM68" s="1236"/>
      <c r="AN68" s="1236"/>
      <c r="AO68" s="1236"/>
      <c r="AP68" s="1236"/>
      <c r="AQ68" s="1155">
        <v>15187497500</v>
      </c>
      <c r="AR68" s="1155">
        <v>15051584315.559999</v>
      </c>
      <c r="AS68" s="1156">
        <v>135913184.44</v>
      </c>
      <c r="AT68" s="1156">
        <v>0</v>
      </c>
      <c r="AU68" s="1155">
        <v>14960605408.43</v>
      </c>
      <c r="AV68" s="1156">
        <v>90978907.129999995</v>
      </c>
      <c r="AW68" s="1155">
        <v>12431077133.18</v>
      </c>
      <c r="AX68" s="1156">
        <v>2529528275.25</v>
      </c>
      <c r="AY68" s="1155">
        <v>11900193385.18</v>
      </c>
      <c r="AZ68" s="1156">
        <v>530883748</v>
      </c>
      <c r="BA68" s="1156">
        <v>11900193385.18</v>
      </c>
      <c r="BB68" s="1156">
        <v>0</v>
      </c>
      <c r="BC68" s="1156">
        <v>22807770</v>
      </c>
      <c r="BD68" s="1157">
        <f t="shared" si="7"/>
        <v>0.98506060056503719</v>
      </c>
    </row>
    <row r="69" spans="1:56" s="1153" customFormat="1" ht="18" x14ac:dyDescent="0.2">
      <c r="A69" s="1148" t="str">
        <f>+B69&amp;D69&amp;F69&amp;H69&amp;J69&amp;M69&amp;AJ69</f>
        <v>A2010</v>
      </c>
      <c r="B69" s="1230" t="s">
        <v>361</v>
      </c>
      <c r="C69" s="1231"/>
      <c r="D69" s="1230" t="s">
        <v>741</v>
      </c>
      <c r="E69" s="1231"/>
      <c r="F69" s="1230" t="s">
        <v>739</v>
      </c>
      <c r="G69" s="1231"/>
      <c r="H69" s="1230"/>
      <c r="I69" s="1231"/>
      <c r="J69" s="1230"/>
      <c r="K69" s="1231"/>
      <c r="L69" s="1231"/>
      <c r="M69" s="1230"/>
      <c r="N69" s="1231"/>
      <c r="O69" s="1231"/>
      <c r="P69" s="1230"/>
      <c r="Q69" s="1231"/>
      <c r="R69" s="1230"/>
      <c r="S69" s="1231"/>
      <c r="T69" s="1232" t="s">
        <v>59</v>
      </c>
      <c r="U69" s="1231"/>
      <c r="V69" s="1231"/>
      <c r="W69" s="1231"/>
      <c r="X69" s="1231"/>
      <c r="Y69" s="1231"/>
      <c r="Z69" s="1231"/>
      <c r="AA69" s="1231"/>
      <c r="AB69" s="1233" t="s">
        <v>732</v>
      </c>
      <c r="AC69" s="1231"/>
      <c r="AD69" s="1231"/>
      <c r="AE69" s="1231"/>
      <c r="AF69" s="1231"/>
      <c r="AG69" s="1233" t="s">
        <v>733</v>
      </c>
      <c r="AH69" s="1231"/>
      <c r="AI69" s="1231"/>
      <c r="AJ69" s="1149" t="s">
        <v>417</v>
      </c>
      <c r="AK69" s="1234" t="s">
        <v>734</v>
      </c>
      <c r="AL69" s="1231"/>
      <c r="AM69" s="1231"/>
      <c r="AN69" s="1231"/>
      <c r="AO69" s="1231"/>
      <c r="AP69" s="1231"/>
      <c r="AQ69" s="1150">
        <v>15187497500</v>
      </c>
      <c r="AR69" s="1150">
        <v>15051584315.559999</v>
      </c>
      <c r="AS69" s="1151">
        <v>135913184.44</v>
      </c>
      <c r="AT69" s="1151">
        <v>0</v>
      </c>
      <c r="AU69" s="1150">
        <v>14960605408.43</v>
      </c>
      <c r="AV69" s="1151">
        <v>90978907.129999995</v>
      </c>
      <c r="AW69" s="1150">
        <v>12431077133.18</v>
      </c>
      <c r="AX69" s="1151">
        <v>2529528275.25</v>
      </c>
      <c r="AY69" s="1150">
        <v>11900193385.18</v>
      </c>
      <c r="AZ69" s="1151">
        <v>530883748</v>
      </c>
      <c r="BA69" s="1151">
        <v>11900193385.18</v>
      </c>
      <c r="BB69" s="1151">
        <v>0</v>
      </c>
      <c r="BC69" s="1151">
        <v>22807770</v>
      </c>
      <c r="BD69" s="1152">
        <f t="shared" si="7"/>
        <v>0.98506060056503719</v>
      </c>
    </row>
    <row r="70" spans="1:56" s="1153" customFormat="1" ht="18" x14ac:dyDescent="0.2">
      <c r="A70" s="1148" t="str">
        <f t="shared" si="8"/>
        <v>A20310</v>
      </c>
      <c r="B70" s="1240" t="s">
        <v>361</v>
      </c>
      <c r="C70" s="1231"/>
      <c r="D70" s="1240" t="s">
        <v>741</v>
      </c>
      <c r="E70" s="1231"/>
      <c r="F70" s="1240" t="s">
        <v>739</v>
      </c>
      <c r="G70" s="1231"/>
      <c r="H70" s="1240" t="s">
        <v>748</v>
      </c>
      <c r="I70" s="1231"/>
      <c r="J70" s="1240"/>
      <c r="K70" s="1231"/>
      <c r="L70" s="1231"/>
      <c r="M70" s="1240"/>
      <c r="N70" s="1231"/>
      <c r="O70" s="1231"/>
      <c r="P70" s="1240"/>
      <c r="Q70" s="1231"/>
      <c r="R70" s="1240"/>
      <c r="S70" s="1231"/>
      <c r="T70" s="1241" t="s">
        <v>625</v>
      </c>
      <c r="U70" s="1231"/>
      <c r="V70" s="1231"/>
      <c r="W70" s="1231"/>
      <c r="X70" s="1231"/>
      <c r="Y70" s="1231"/>
      <c r="Z70" s="1231"/>
      <c r="AA70" s="1231"/>
      <c r="AB70" s="1242" t="s">
        <v>732</v>
      </c>
      <c r="AC70" s="1231"/>
      <c r="AD70" s="1231"/>
      <c r="AE70" s="1231"/>
      <c r="AF70" s="1231"/>
      <c r="AG70" s="1242" t="s">
        <v>733</v>
      </c>
      <c r="AH70" s="1231"/>
      <c r="AI70" s="1231"/>
      <c r="AJ70" s="1158" t="s">
        <v>417</v>
      </c>
      <c r="AK70" s="1243" t="s">
        <v>734</v>
      </c>
      <c r="AL70" s="1231"/>
      <c r="AM70" s="1231"/>
      <c r="AN70" s="1231"/>
      <c r="AO70" s="1231"/>
      <c r="AP70" s="1231"/>
      <c r="AQ70" s="1159">
        <v>334000000</v>
      </c>
      <c r="AR70" s="1159">
        <v>320463638</v>
      </c>
      <c r="AS70" s="1160">
        <v>13536362</v>
      </c>
      <c r="AT70" s="1160">
        <v>0</v>
      </c>
      <c r="AU70" s="1159">
        <v>319640035</v>
      </c>
      <c r="AV70" s="1160">
        <v>823603</v>
      </c>
      <c r="AW70" s="1159">
        <v>319640035</v>
      </c>
      <c r="AX70" s="1160">
        <v>0</v>
      </c>
      <c r="AY70" s="1159">
        <v>319640035</v>
      </c>
      <c r="AZ70" s="1160">
        <v>0</v>
      </c>
      <c r="BA70" s="1160">
        <v>319640035</v>
      </c>
      <c r="BB70" s="1160">
        <v>0</v>
      </c>
      <c r="BC70" s="1160">
        <v>500000</v>
      </c>
      <c r="BD70" s="1161">
        <f t="shared" si="7"/>
        <v>0.95700609281437121</v>
      </c>
    </row>
    <row r="71" spans="1:56" s="1153" customFormat="1" ht="18" x14ac:dyDescent="0.2">
      <c r="A71" s="1148" t="str">
        <f>+B71&amp;D71&amp;F71&amp;H71&amp;J71&amp;M71&amp;AJ71</f>
        <v>A2035010</v>
      </c>
      <c r="B71" s="1230" t="s">
        <v>361</v>
      </c>
      <c r="C71" s="1231"/>
      <c r="D71" s="1230" t="s">
        <v>741</v>
      </c>
      <c r="E71" s="1231"/>
      <c r="F71" s="1230" t="s">
        <v>739</v>
      </c>
      <c r="G71" s="1231"/>
      <c r="H71" s="1230" t="s">
        <v>748</v>
      </c>
      <c r="I71" s="1231"/>
      <c r="J71" s="1230" t="s">
        <v>756</v>
      </c>
      <c r="K71" s="1231"/>
      <c r="L71" s="1231"/>
      <c r="M71" s="1230"/>
      <c r="N71" s="1231"/>
      <c r="O71" s="1231"/>
      <c r="P71" s="1230"/>
      <c r="Q71" s="1231"/>
      <c r="R71" s="1230"/>
      <c r="S71" s="1231"/>
      <c r="T71" s="1232" t="s">
        <v>632</v>
      </c>
      <c r="U71" s="1231"/>
      <c r="V71" s="1231"/>
      <c r="W71" s="1231"/>
      <c r="X71" s="1231"/>
      <c r="Y71" s="1231"/>
      <c r="Z71" s="1231"/>
      <c r="AA71" s="1231"/>
      <c r="AB71" s="1233" t="s">
        <v>732</v>
      </c>
      <c r="AC71" s="1231"/>
      <c r="AD71" s="1231"/>
      <c r="AE71" s="1231"/>
      <c r="AF71" s="1231"/>
      <c r="AG71" s="1233" t="s">
        <v>733</v>
      </c>
      <c r="AH71" s="1231"/>
      <c r="AI71" s="1231"/>
      <c r="AJ71" s="1149" t="s">
        <v>417</v>
      </c>
      <c r="AK71" s="1234" t="s">
        <v>734</v>
      </c>
      <c r="AL71" s="1231"/>
      <c r="AM71" s="1231"/>
      <c r="AN71" s="1231"/>
      <c r="AO71" s="1231"/>
      <c r="AP71" s="1231"/>
      <c r="AQ71" s="1150">
        <v>334000000</v>
      </c>
      <c r="AR71" s="1150">
        <v>320463638</v>
      </c>
      <c r="AS71" s="1151">
        <v>13536362</v>
      </c>
      <c r="AT71" s="1151">
        <v>0</v>
      </c>
      <c r="AU71" s="1150">
        <v>319640035</v>
      </c>
      <c r="AV71" s="1151">
        <v>823603</v>
      </c>
      <c r="AW71" s="1150">
        <v>319640035</v>
      </c>
      <c r="AX71" s="1151">
        <v>0</v>
      </c>
      <c r="AY71" s="1150">
        <v>319640035</v>
      </c>
      <c r="AZ71" s="1151">
        <v>0</v>
      </c>
      <c r="BA71" s="1151">
        <v>319640035</v>
      </c>
      <c r="BB71" s="1151">
        <v>0</v>
      </c>
      <c r="BC71" s="1151">
        <v>500000</v>
      </c>
      <c r="BD71" s="1152">
        <f t="shared" si="7"/>
        <v>0.95700609281437121</v>
      </c>
    </row>
    <row r="72" spans="1:56" s="1153" customFormat="1" ht="18" x14ac:dyDescent="0.2">
      <c r="A72" s="1148" t="str">
        <f t="shared" si="8"/>
        <v>A20350210</v>
      </c>
      <c r="B72" s="1240" t="s">
        <v>361</v>
      </c>
      <c r="C72" s="1231"/>
      <c r="D72" s="1240" t="s">
        <v>741</v>
      </c>
      <c r="E72" s="1231"/>
      <c r="F72" s="1240" t="s">
        <v>739</v>
      </c>
      <c r="G72" s="1231"/>
      <c r="H72" s="1240" t="s">
        <v>748</v>
      </c>
      <c r="I72" s="1231"/>
      <c r="J72" s="1240" t="s">
        <v>756</v>
      </c>
      <c r="K72" s="1231"/>
      <c r="L72" s="1231"/>
      <c r="M72" s="1240" t="s">
        <v>741</v>
      </c>
      <c r="N72" s="1231"/>
      <c r="O72" s="1231"/>
      <c r="P72" s="1240"/>
      <c r="Q72" s="1231"/>
      <c r="R72" s="1240"/>
      <c r="S72" s="1231"/>
      <c r="T72" s="1241" t="s">
        <v>389</v>
      </c>
      <c r="U72" s="1231"/>
      <c r="V72" s="1231"/>
      <c r="W72" s="1231"/>
      <c r="X72" s="1231"/>
      <c r="Y72" s="1231"/>
      <c r="Z72" s="1231"/>
      <c r="AA72" s="1231"/>
      <c r="AB72" s="1242" t="s">
        <v>732</v>
      </c>
      <c r="AC72" s="1231"/>
      <c r="AD72" s="1231"/>
      <c r="AE72" s="1231"/>
      <c r="AF72" s="1231"/>
      <c r="AG72" s="1242" t="s">
        <v>733</v>
      </c>
      <c r="AH72" s="1231"/>
      <c r="AI72" s="1231"/>
      <c r="AJ72" s="1158" t="s">
        <v>417</v>
      </c>
      <c r="AK72" s="1243" t="s">
        <v>734</v>
      </c>
      <c r="AL72" s="1231"/>
      <c r="AM72" s="1231"/>
      <c r="AN72" s="1231"/>
      <c r="AO72" s="1231"/>
      <c r="AP72" s="1231"/>
      <c r="AQ72" s="1159">
        <v>6375300</v>
      </c>
      <c r="AR72" s="1159">
        <v>6375300</v>
      </c>
      <c r="AS72" s="1160">
        <v>0</v>
      </c>
      <c r="AT72" s="1160">
        <v>0</v>
      </c>
      <c r="AU72" s="1159">
        <v>6375300</v>
      </c>
      <c r="AV72" s="1160">
        <v>0</v>
      </c>
      <c r="AW72" s="1159">
        <v>6375300</v>
      </c>
      <c r="AX72" s="1160">
        <v>0</v>
      </c>
      <c r="AY72" s="1159">
        <v>6375300</v>
      </c>
      <c r="AZ72" s="1160">
        <v>0</v>
      </c>
      <c r="BA72" s="1160">
        <v>6375300</v>
      </c>
      <c r="BB72" s="1160">
        <v>0</v>
      </c>
      <c r="BC72" s="1160">
        <v>0</v>
      </c>
      <c r="BD72" s="1161">
        <f t="shared" si="7"/>
        <v>1</v>
      </c>
    </row>
    <row r="73" spans="1:56" s="1153" customFormat="1" ht="18" x14ac:dyDescent="0.2">
      <c r="A73" s="1148" t="str">
        <f t="shared" si="8"/>
        <v>A20350310</v>
      </c>
      <c r="B73" s="1240" t="s">
        <v>361</v>
      </c>
      <c r="C73" s="1231"/>
      <c r="D73" s="1240" t="s">
        <v>741</v>
      </c>
      <c r="E73" s="1231"/>
      <c r="F73" s="1240" t="s">
        <v>739</v>
      </c>
      <c r="G73" s="1231"/>
      <c r="H73" s="1240" t="s">
        <v>748</v>
      </c>
      <c r="I73" s="1231"/>
      <c r="J73" s="1240" t="s">
        <v>756</v>
      </c>
      <c r="K73" s="1231"/>
      <c r="L73" s="1231"/>
      <c r="M73" s="1240" t="s">
        <v>748</v>
      </c>
      <c r="N73" s="1231"/>
      <c r="O73" s="1231"/>
      <c r="P73" s="1240"/>
      <c r="Q73" s="1231"/>
      <c r="R73" s="1240"/>
      <c r="S73" s="1231"/>
      <c r="T73" s="1241" t="s">
        <v>390</v>
      </c>
      <c r="U73" s="1231"/>
      <c r="V73" s="1231"/>
      <c r="W73" s="1231"/>
      <c r="X73" s="1231"/>
      <c r="Y73" s="1231"/>
      <c r="Z73" s="1231"/>
      <c r="AA73" s="1231"/>
      <c r="AB73" s="1242" t="s">
        <v>732</v>
      </c>
      <c r="AC73" s="1231"/>
      <c r="AD73" s="1231"/>
      <c r="AE73" s="1231"/>
      <c r="AF73" s="1231"/>
      <c r="AG73" s="1242" t="s">
        <v>733</v>
      </c>
      <c r="AH73" s="1231"/>
      <c r="AI73" s="1231"/>
      <c r="AJ73" s="1158" t="s">
        <v>417</v>
      </c>
      <c r="AK73" s="1243" t="s">
        <v>734</v>
      </c>
      <c r="AL73" s="1231"/>
      <c r="AM73" s="1231"/>
      <c r="AN73" s="1231"/>
      <c r="AO73" s="1231"/>
      <c r="AP73" s="1231"/>
      <c r="AQ73" s="1159">
        <v>325085241</v>
      </c>
      <c r="AR73" s="1159">
        <v>312682959</v>
      </c>
      <c r="AS73" s="1160">
        <v>12402282</v>
      </c>
      <c r="AT73" s="1160">
        <v>0</v>
      </c>
      <c r="AU73" s="1159">
        <v>311859356</v>
      </c>
      <c r="AV73" s="1160">
        <v>823603</v>
      </c>
      <c r="AW73" s="1159">
        <v>311859356</v>
      </c>
      <c r="AX73" s="1160">
        <v>0</v>
      </c>
      <c r="AY73" s="1159">
        <v>311859356</v>
      </c>
      <c r="AZ73" s="1160">
        <v>0</v>
      </c>
      <c r="BA73" s="1160">
        <v>311859356</v>
      </c>
      <c r="BB73" s="1160">
        <v>0</v>
      </c>
      <c r="BC73" s="1160">
        <v>0</v>
      </c>
      <c r="BD73" s="1161">
        <f t="shared" si="7"/>
        <v>0.95931563992472979</v>
      </c>
    </row>
    <row r="74" spans="1:56" s="1153" customFormat="1" ht="18" x14ac:dyDescent="0.2">
      <c r="A74" s="1148" t="str">
        <f t="shared" si="8"/>
        <v>A203501610</v>
      </c>
      <c r="B74" s="1240" t="s">
        <v>361</v>
      </c>
      <c r="C74" s="1231"/>
      <c r="D74" s="1240" t="s">
        <v>741</v>
      </c>
      <c r="E74" s="1231"/>
      <c r="F74" s="1240" t="s">
        <v>739</v>
      </c>
      <c r="G74" s="1231"/>
      <c r="H74" s="1240" t="s">
        <v>748</v>
      </c>
      <c r="I74" s="1231"/>
      <c r="J74" s="1240" t="s">
        <v>756</v>
      </c>
      <c r="K74" s="1231"/>
      <c r="L74" s="1231"/>
      <c r="M74" s="1240" t="s">
        <v>370</v>
      </c>
      <c r="N74" s="1231"/>
      <c r="O74" s="1231"/>
      <c r="P74" s="1240"/>
      <c r="Q74" s="1231"/>
      <c r="R74" s="1240"/>
      <c r="S74" s="1231"/>
      <c r="T74" s="1241" t="s">
        <v>391</v>
      </c>
      <c r="U74" s="1231"/>
      <c r="V74" s="1231"/>
      <c r="W74" s="1231"/>
      <c r="X74" s="1231"/>
      <c r="Y74" s="1231"/>
      <c r="Z74" s="1231"/>
      <c r="AA74" s="1231"/>
      <c r="AB74" s="1242" t="s">
        <v>732</v>
      </c>
      <c r="AC74" s="1231"/>
      <c r="AD74" s="1231"/>
      <c r="AE74" s="1231"/>
      <c r="AF74" s="1231"/>
      <c r="AG74" s="1242" t="s">
        <v>733</v>
      </c>
      <c r="AH74" s="1231"/>
      <c r="AI74" s="1231"/>
      <c r="AJ74" s="1158" t="s">
        <v>417</v>
      </c>
      <c r="AK74" s="1243" t="s">
        <v>734</v>
      </c>
      <c r="AL74" s="1231"/>
      <c r="AM74" s="1231"/>
      <c r="AN74" s="1231"/>
      <c r="AO74" s="1231"/>
      <c r="AP74" s="1231"/>
      <c r="AQ74" s="1159">
        <v>0</v>
      </c>
      <c r="AR74" s="1159">
        <v>0</v>
      </c>
      <c r="AS74" s="1160">
        <v>0</v>
      </c>
      <c r="AT74" s="1160">
        <v>0</v>
      </c>
      <c r="AU74" s="1159">
        <v>0</v>
      </c>
      <c r="AV74" s="1160">
        <v>0</v>
      </c>
      <c r="AW74" s="1159">
        <v>0</v>
      </c>
      <c r="AX74" s="1160">
        <v>0</v>
      </c>
      <c r="AY74" s="1159">
        <v>0</v>
      </c>
      <c r="AZ74" s="1160">
        <v>0</v>
      </c>
      <c r="BA74" s="1160">
        <v>0</v>
      </c>
      <c r="BB74" s="1160">
        <v>0</v>
      </c>
      <c r="BC74" s="1160">
        <v>0</v>
      </c>
      <c r="BD74" s="1161" t="e">
        <f t="shared" si="7"/>
        <v>#DIV/0!</v>
      </c>
    </row>
    <row r="75" spans="1:56" s="1153" customFormat="1" ht="18" x14ac:dyDescent="0.2">
      <c r="A75" s="1148" t="str">
        <f t="shared" ref="A75:A92" si="9">+B75&amp;D75&amp;F75&amp;H75&amp;J75&amp;M75&amp;AJ75</f>
        <v>A203509010</v>
      </c>
      <c r="B75" s="1240" t="s">
        <v>361</v>
      </c>
      <c r="C75" s="1231"/>
      <c r="D75" s="1240" t="s">
        <v>741</v>
      </c>
      <c r="E75" s="1231"/>
      <c r="F75" s="1240" t="s">
        <v>739</v>
      </c>
      <c r="G75" s="1231"/>
      <c r="H75" s="1240" t="s">
        <v>748</v>
      </c>
      <c r="I75" s="1231"/>
      <c r="J75" s="1240" t="s">
        <v>756</v>
      </c>
      <c r="K75" s="1231"/>
      <c r="L75" s="1231"/>
      <c r="M75" s="1240" t="s">
        <v>757</v>
      </c>
      <c r="N75" s="1231"/>
      <c r="O75" s="1231"/>
      <c r="P75" s="1240"/>
      <c r="Q75" s="1231"/>
      <c r="R75" s="1240"/>
      <c r="S75" s="1231"/>
      <c r="T75" s="1241" t="s">
        <v>392</v>
      </c>
      <c r="U75" s="1231"/>
      <c r="V75" s="1231"/>
      <c r="W75" s="1231"/>
      <c r="X75" s="1231"/>
      <c r="Y75" s="1231"/>
      <c r="Z75" s="1231"/>
      <c r="AA75" s="1231"/>
      <c r="AB75" s="1242" t="s">
        <v>732</v>
      </c>
      <c r="AC75" s="1231"/>
      <c r="AD75" s="1231"/>
      <c r="AE75" s="1231"/>
      <c r="AF75" s="1231"/>
      <c r="AG75" s="1242" t="s">
        <v>733</v>
      </c>
      <c r="AH75" s="1231"/>
      <c r="AI75" s="1231"/>
      <c r="AJ75" s="1158" t="s">
        <v>417</v>
      </c>
      <c r="AK75" s="1243" t="s">
        <v>734</v>
      </c>
      <c r="AL75" s="1231"/>
      <c r="AM75" s="1231"/>
      <c r="AN75" s="1231"/>
      <c r="AO75" s="1231"/>
      <c r="AP75" s="1231"/>
      <c r="AQ75" s="1159">
        <v>2539459</v>
      </c>
      <c r="AR75" s="1159">
        <v>1405379</v>
      </c>
      <c r="AS75" s="1160">
        <v>1134080</v>
      </c>
      <c r="AT75" s="1160">
        <v>0</v>
      </c>
      <c r="AU75" s="1159">
        <v>1405379</v>
      </c>
      <c r="AV75" s="1160">
        <v>0</v>
      </c>
      <c r="AW75" s="1159">
        <v>1405379</v>
      </c>
      <c r="AX75" s="1160">
        <v>0</v>
      </c>
      <c r="AY75" s="1159">
        <v>1405379</v>
      </c>
      <c r="AZ75" s="1160">
        <v>0</v>
      </c>
      <c r="BA75" s="1160">
        <v>1405379</v>
      </c>
      <c r="BB75" s="1160">
        <v>0</v>
      </c>
      <c r="BC75" s="1160">
        <v>500000</v>
      </c>
      <c r="BD75" s="1161">
        <f t="shared" si="7"/>
        <v>0.55341669229548496</v>
      </c>
    </row>
    <row r="76" spans="1:56" s="1153" customFormat="1" ht="18" x14ac:dyDescent="0.2">
      <c r="A76" s="1148" t="str">
        <f t="shared" si="9"/>
        <v>A2035110</v>
      </c>
      <c r="B76" s="1230" t="s">
        <v>361</v>
      </c>
      <c r="C76" s="1231"/>
      <c r="D76" s="1230" t="s">
        <v>741</v>
      </c>
      <c r="E76" s="1231"/>
      <c r="F76" s="1230" t="s">
        <v>739</v>
      </c>
      <c r="G76" s="1231"/>
      <c r="H76" s="1230" t="s">
        <v>748</v>
      </c>
      <c r="I76" s="1231"/>
      <c r="J76" s="1230" t="s">
        <v>758</v>
      </c>
      <c r="K76" s="1231"/>
      <c r="L76" s="1231"/>
      <c r="M76" s="1230"/>
      <c r="N76" s="1231"/>
      <c r="O76" s="1231"/>
      <c r="P76" s="1230"/>
      <c r="Q76" s="1231"/>
      <c r="R76" s="1230"/>
      <c r="S76" s="1231"/>
      <c r="T76" s="1232" t="s">
        <v>628</v>
      </c>
      <c r="U76" s="1231"/>
      <c r="V76" s="1231"/>
      <c r="W76" s="1231"/>
      <c r="X76" s="1231"/>
      <c r="Y76" s="1231"/>
      <c r="Z76" s="1231"/>
      <c r="AA76" s="1231"/>
      <c r="AB76" s="1233" t="s">
        <v>732</v>
      </c>
      <c r="AC76" s="1231"/>
      <c r="AD76" s="1231"/>
      <c r="AE76" s="1231"/>
      <c r="AF76" s="1231"/>
      <c r="AG76" s="1233" t="s">
        <v>733</v>
      </c>
      <c r="AH76" s="1231"/>
      <c r="AI76" s="1231"/>
      <c r="AJ76" s="1149" t="s">
        <v>417</v>
      </c>
      <c r="AK76" s="1234" t="s">
        <v>734</v>
      </c>
      <c r="AL76" s="1231"/>
      <c r="AM76" s="1231"/>
      <c r="AN76" s="1231"/>
      <c r="AO76" s="1231"/>
      <c r="AP76" s="1231"/>
      <c r="AQ76" s="1150">
        <v>0</v>
      </c>
      <c r="AR76" s="1150">
        <v>0</v>
      </c>
      <c r="AS76" s="1151">
        <v>0</v>
      </c>
      <c r="AT76" s="1151">
        <v>0</v>
      </c>
      <c r="AU76" s="1150">
        <v>0</v>
      </c>
      <c r="AV76" s="1151">
        <v>0</v>
      </c>
      <c r="AW76" s="1150">
        <v>0</v>
      </c>
      <c r="AX76" s="1151">
        <v>0</v>
      </c>
      <c r="AY76" s="1150">
        <v>0</v>
      </c>
      <c r="AZ76" s="1151">
        <v>0</v>
      </c>
      <c r="BA76" s="1151">
        <v>0</v>
      </c>
      <c r="BB76" s="1151">
        <v>0</v>
      </c>
      <c r="BC76" s="1151">
        <v>0</v>
      </c>
      <c r="BD76" s="1152" t="e">
        <f t="shared" si="7"/>
        <v>#DIV/0!</v>
      </c>
    </row>
    <row r="77" spans="1:56" s="1153" customFormat="1" ht="18" x14ac:dyDescent="0.2">
      <c r="A77" s="1148" t="str">
        <f t="shared" si="9"/>
        <v>A20351110</v>
      </c>
      <c r="B77" s="1240" t="s">
        <v>361</v>
      </c>
      <c r="C77" s="1231"/>
      <c r="D77" s="1240" t="s">
        <v>741</v>
      </c>
      <c r="E77" s="1231"/>
      <c r="F77" s="1240" t="s">
        <v>739</v>
      </c>
      <c r="G77" s="1231"/>
      <c r="H77" s="1240" t="s">
        <v>748</v>
      </c>
      <c r="I77" s="1231"/>
      <c r="J77" s="1240" t="s">
        <v>758</v>
      </c>
      <c r="K77" s="1231"/>
      <c r="L77" s="1231"/>
      <c r="M77" s="1240" t="s">
        <v>738</v>
      </c>
      <c r="N77" s="1231"/>
      <c r="O77" s="1231"/>
      <c r="P77" s="1240"/>
      <c r="Q77" s="1231"/>
      <c r="R77" s="1240"/>
      <c r="S77" s="1231"/>
      <c r="T77" s="1241" t="s">
        <v>393</v>
      </c>
      <c r="U77" s="1231"/>
      <c r="V77" s="1231"/>
      <c r="W77" s="1231"/>
      <c r="X77" s="1231"/>
      <c r="Y77" s="1231"/>
      <c r="Z77" s="1231"/>
      <c r="AA77" s="1231"/>
      <c r="AB77" s="1242" t="s">
        <v>732</v>
      </c>
      <c r="AC77" s="1231"/>
      <c r="AD77" s="1231"/>
      <c r="AE77" s="1231"/>
      <c r="AF77" s="1231"/>
      <c r="AG77" s="1242" t="s">
        <v>733</v>
      </c>
      <c r="AH77" s="1231"/>
      <c r="AI77" s="1231"/>
      <c r="AJ77" s="1158" t="s">
        <v>417</v>
      </c>
      <c r="AK77" s="1243" t="s">
        <v>734</v>
      </c>
      <c r="AL77" s="1231"/>
      <c r="AM77" s="1231"/>
      <c r="AN77" s="1231"/>
      <c r="AO77" s="1231"/>
      <c r="AP77" s="1231"/>
      <c r="AQ77" s="1159">
        <v>0</v>
      </c>
      <c r="AR77" s="1159">
        <v>0</v>
      </c>
      <c r="AS77" s="1160">
        <v>0</v>
      </c>
      <c r="AT77" s="1160">
        <v>0</v>
      </c>
      <c r="AU77" s="1159">
        <v>0</v>
      </c>
      <c r="AV77" s="1160">
        <v>0</v>
      </c>
      <c r="AW77" s="1159">
        <v>0</v>
      </c>
      <c r="AX77" s="1160">
        <v>0</v>
      </c>
      <c r="AY77" s="1159">
        <v>0</v>
      </c>
      <c r="AZ77" s="1160">
        <v>0</v>
      </c>
      <c r="BA77" s="1160">
        <v>0</v>
      </c>
      <c r="BB77" s="1160">
        <v>0</v>
      </c>
      <c r="BC77" s="1160">
        <v>0</v>
      </c>
      <c r="BD77" s="1161" t="e">
        <f t="shared" si="7"/>
        <v>#DIV/0!</v>
      </c>
    </row>
    <row r="78" spans="1:56" s="1153" customFormat="1" ht="18" x14ac:dyDescent="0.2">
      <c r="A78" s="1148" t="str">
        <f t="shared" si="9"/>
        <v>A20351210</v>
      </c>
      <c r="B78" s="1240" t="s">
        <v>361</v>
      </c>
      <c r="C78" s="1231"/>
      <c r="D78" s="1240" t="s">
        <v>741</v>
      </c>
      <c r="E78" s="1231"/>
      <c r="F78" s="1240" t="s">
        <v>739</v>
      </c>
      <c r="G78" s="1231"/>
      <c r="H78" s="1240" t="s">
        <v>748</v>
      </c>
      <c r="I78" s="1231"/>
      <c r="J78" s="1240" t="s">
        <v>758</v>
      </c>
      <c r="K78" s="1231"/>
      <c r="L78" s="1231"/>
      <c r="M78" s="1240" t="s">
        <v>741</v>
      </c>
      <c r="N78" s="1231"/>
      <c r="O78" s="1231"/>
      <c r="P78" s="1240"/>
      <c r="Q78" s="1231"/>
      <c r="R78" s="1240"/>
      <c r="S78" s="1231"/>
      <c r="T78" s="1241" t="s">
        <v>394</v>
      </c>
      <c r="U78" s="1231"/>
      <c r="V78" s="1231"/>
      <c r="W78" s="1231"/>
      <c r="X78" s="1231"/>
      <c r="Y78" s="1231"/>
      <c r="Z78" s="1231"/>
      <c r="AA78" s="1231"/>
      <c r="AB78" s="1242" t="s">
        <v>732</v>
      </c>
      <c r="AC78" s="1231"/>
      <c r="AD78" s="1231"/>
      <c r="AE78" s="1231"/>
      <c r="AF78" s="1231"/>
      <c r="AG78" s="1242" t="s">
        <v>733</v>
      </c>
      <c r="AH78" s="1231"/>
      <c r="AI78" s="1231"/>
      <c r="AJ78" s="1158" t="s">
        <v>417</v>
      </c>
      <c r="AK78" s="1243" t="s">
        <v>734</v>
      </c>
      <c r="AL78" s="1231"/>
      <c r="AM78" s="1231"/>
      <c r="AN78" s="1231"/>
      <c r="AO78" s="1231"/>
      <c r="AP78" s="1231"/>
      <c r="AQ78" s="1159">
        <v>0</v>
      </c>
      <c r="AR78" s="1159">
        <v>0</v>
      </c>
      <c r="AS78" s="1160">
        <v>0</v>
      </c>
      <c r="AT78" s="1160">
        <v>0</v>
      </c>
      <c r="AU78" s="1159">
        <v>0</v>
      </c>
      <c r="AV78" s="1160">
        <v>0</v>
      </c>
      <c r="AW78" s="1159">
        <v>0</v>
      </c>
      <c r="AX78" s="1160">
        <v>0</v>
      </c>
      <c r="AY78" s="1159">
        <v>0</v>
      </c>
      <c r="AZ78" s="1160">
        <v>0</v>
      </c>
      <c r="BA78" s="1160">
        <v>0</v>
      </c>
      <c r="BB78" s="1160">
        <v>0</v>
      </c>
      <c r="BC78" s="1160">
        <v>0</v>
      </c>
      <c r="BD78" s="1161" t="e">
        <f t="shared" si="7"/>
        <v>#DIV/0!</v>
      </c>
    </row>
    <row r="79" spans="1:56" s="1153" customFormat="1" ht="18" x14ac:dyDescent="0.2">
      <c r="A79" s="1148" t="str">
        <f t="shared" si="9"/>
        <v>A20410</v>
      </c>
      <c r="B79" s="1240" t="s">
        <v>361</v>
      </c>
      <c r="C79" s="1231"/>
      <c r="D79" s="1240" t="s">
        <v>741</v>
      </c>
      <c r="E79" s="1231"/>
      <c r="F79" s="1240" t="s">
        <v>739</v>
      </c>
      <c r="G79" s="1231"/>
      <c r="H79" s="1240" t="s">
        <v>742</v>
      </c>
      <c r="I79" s="1231"/>
      <c r="J79" s="1240"/>
      <c r="K79" s="1231"/>
      <c r="L79" s="1231"/>
      <c r="M79" s="1240"/>
      <c r="N79" s="1231"/>
      <c r="O79" s="1231"/>
      <c r="P79" s="1240"/>
      <c r="Q79" s="1231"/>
      <c r="R79" s="1240"/>
      <c r="S79" s="1231"/>
      <c r="T79" s="1241" t="s">
        <v>630</v>
      </c>
      <c r="U79" s="1231"/>
      <c r="V79" s="1231"/>
      <c r="W79" s="1231"/>
      <c r="X79" s="1231"/>
      <c r="Y79" s="1231"/>
      <c r="Z79" s="1231"/>
      <c r="AA79" s="1231"/>
      <c r="AB79" s="1242" t="s">
        <v>732</v>
      </c>
      <c r="AC79" s="1231"/>
      <c r="AD79" s="1231"/>
      <c r="AE79" s="1231"/>
      <c r="AF79" s="1231"/>
      <c r="AG79" s="1242" t="s">
        <v>733</v>
      </c>
      <c r="AH79" s="1231"/>
      <c r="AI79" s="1231"/>
      <c r="AJ79" s="1158" t="s">
        <v>417</v>
      </c>
      <c r="AK79" s="1243" t="s">
        <v>734</v>
      </c>
      <c r="AL79" s="1231"/>
      <c r="AM79" s="1231"/>
      <c r="AN79" s="1231"/>
      <c r="AO79" s="1231"/>
      <c r="AP79" s="1231"/>
      <c r="AQ79" s="1159">
        <v>14853497500</v>
      </c>
      <c r="AR79" s="1159">
        <v>14731120677.559999</v>
      </c>
      <c r="AS79" s="1160">
        <v>122376822.44</v>
      </c>
      <c r="AT79" s="1160">
        <v>0</v>
      </c>
      <c r="AU79" s="1159">
        <v>14640965373.43</v>
      </c>
      <c r="AV79" s="1160">
        <v>90155304.129999995</v>
      </c>
      <c r="AW79" s="1159">
        <v>12111437098.18</v>
      </c>
      <c r="AX79" s="1160">
        <v>2529528275.25</v>
      </c>
      <c r="AY79" s="1159">
        <v>11580553350.18</v>
      </c>
      <c r="AZ79" s="1160">
        <v>530883748</v>
      </c>
      <c r="BA79" s="1160">
        <v>11580553350.18</v>
      </c>
      <c r="BB79" s="1160">
        <v>0</v>
      </c>
      <c r="BC79" s="1160">
        <v>22307770</v>
      </c>
      <c r="BD79" s="1161">
        <f t="shared" si="7"/>
        <v>0.98569144226334571</v>
      </c>
    </row>
    <row r="80" spans="1:56" s="1153" customFormat="1" ht="18" x14ac:dyDescent="0.2">
      <c r="A80" s="1148" t="str">
        <f t="shared" si="9"/>
        <v>A204110</v>
      </c>
      <c r="B80" s="1230" t="s">
        <v>361</v>
      </c>
      <c r="C80" s="1231"/>
      <c r="D80" s="1230" t="s">
        <v>741</v>
      </c>
      <c r="E80" s="1231"/>
      <c r="F80" s="1230" t="s">
        <v>739</v>
      </c>
      <c r="G80" s="1231"/>
      <c r="H80" s="1230" t="s">
        <v>742</v>
      </c>
      <c r="I80" s="1231"/>
      <c r="J80" s="1230" t="s">
        <v>738</v>
      </c>
      <c r="K80" s="1231"/>
      <c r="L80" s="1231"/>
      <c r="M80" s="1230"/>
      <c r="N80" s="1231"/>
      <c r="O80" s="1231"/>
      <c r="P80" s="1230"/>
      <c r="Q80" s="1231"/>
      <c r="R80" s="1230"/>
      <c r="S80" s="1231"/>
      <c r="T80" s="1232" t="s">
        <v>633</v>
      </c>
      <c r="U80" s="1231"/>
      <c r="V80" s="1231"/>
      <c r="W80" s="1231"/>
      <c r="X80" s="1231"/>
      <c r="Y80" s="1231"/>
      <c r="Z80" s="1231"/>
      <c r="AA80" s="1231"/>
      <c r="AB80" s="1233" t="s">
        <v>732</v>
      </c>
      <c r="AC80" s="1231"/>
      <c r="AD80" s="1231"/>
      <c r="AE80" s="1231"/>
      <c r="AF80" s="1231"/>
      <c r="AG80" s="1233" t="s">
        <v>733</v>
      </c>
      <c r="AH80" s="1231"/>
      <c r="AI80" s="1231"/>
      <c r="AJ80" s="1149" t="s">
        <v>417</v>
      </c>
      <c r="AK80" s="1234" t="s">
        <v>734</v>
      </c>
      <c r="AL80" s="1231"/>
      <c r="AM80" s="1231"/>
      <c r="AN80" s="1231"/>
      <c r="AO80" s="1231"/>
      <c r="AP80" s="1231"/>
      <c r="AQ80" s="1150">
        <v>1639329342</v>
      </c>
      <c r="AR80" s="1150">
        <v>1636769251.9200001</v>
      </c>
      <c r="AS80" s="1151">
        <v>2560090.08</v>
      </c>
      <c r="AT80" s="1151">
        <v>0</v>
      </c>
      <c r="AU80" s="1150">
        <v>1609972931.28</v>
      </c>
      <c r="AV80" s="1151">
        <v>26796320.640000001</v>
      </c>
      <c r="AW80" s="1150">
        <v>685689876.72000003</v>
      </c>
      <c r="AX80" s="1151">
        <v>924283054.55999994</v>
      </c>
      <c r="AY80" s="1150">
        <v>520795876.72000003</v>
      </c>
      <c r="AZ80" s="1151">
        <v>164894000</v>
      </c>
      <c r="BA80" s="1151">
        <v>520795876.72000003</v>
      </c>
      <c r="BB80" s="1151">
        <v>0</v>
      </c>
      <c r="BC80" s="1151">
        <v>2352250</v>
      </c>
      <c r="BD80" s="1152">
        <f t="shared" si="7"/>
        <v>0.98209242647716843</v>
      </c>
    </row>
    <row r="81" spans="1:56" s="1153" customFormat="1" ht="18" x14ac:dyDescent="0.2">
      <c r="A81" s="1148" t="str">
        <f t="shared" si="9"/>
        <v>A2041310</v>
      </c>
      <c r="B81" s="1240" t="s">
        <v>361</v>
      </c>
      <c r="C81" s="1231"/>
      <c r="D81" s="1240" t="s">
        <v>741</v>
      </c>
      <c r="E81" s="1231"/>
      <c r="F81" s="1240" t="s">
        <v>739</v>
      </c>
      <c r="G81" s="1231"/>
      <c r="H81" s="1240" t="s">
        <v>742</v>
      </c>
      <c r="I81" s="1231"/>
      <c r="J81" s="1240" t="s">
        <v>738</v>
      </c>
      <c r="K81" s="1231"/>
      <c r="L81" s="1231"/>
      <c r="M81" s="1240" t="s">
        <v>748</v>
      </c>
      <c r="N81" s="1231"/>
      <c r="O81" s="1231"/>
      <c r="P81" s="1240"/>
      <c r="Q81" s="1231"/>
      <c r="R81" s="1240"/>
      <c r="S81" s="1231"/>
      <c r="T81" s="1241" t="s">
        <v>575</v>
      </c>
      <c r="U81" s="1231"/>
      <c r="V81" s="1231"/>
      <c r="W81" s="1231"/>
      <c r="X81" s="1231"/>
      <c r="Y81" s="1231"/>
      <c r="Z81" s="1231"/>
      <c r="AA81" s="1231"/>
      <c r="AB81" s="1242" t="s">
        <v>732</v>
      </c>
      <c r="AC81" s="1231"/>
      <c r="AD81" s="1231"/>
      <c r="AE81" s="1231"/>
      <c r="AF81" s="1231"/>
      <c r="AG81" s="1242" t="s">
        <v>733</v>
      </c>
      <c r="AH81" s="1231"/>
      <c r="AI81" s="1231"/>
      <c r="AJ81" s="1158" t="s">
        <v>417</v>
      </c>
      <c r="AK81" s="1243" t="s">
        <v>734</v>
      </c>
      <c r="AL81" s="1231"/>
      <c r="AM81" s="1231"/>
      <c r="AN81" s="1231"/>
      <c r="AO81" s="1231"/>
      <c r="AP81" s="1231"/>
      <c r="AQ81" s="1159">
        <v>620851</v>
      </c>
      <c r="AR81" s="1159">
        <v>268600.52</v>
      </c>
      <c r="AS81" s="1160">
        <v>352250.48</v>
      </c>
      <c r="AT81" s="1160">
        <v>0</v>
      </c>
      <c r="AU81" s="1159">
        <v>268600</v>
      </c>
      <c r="AV81" s="1160">
        <v>0.52</v>
      </c>
      <c r="AW81" s="1159">
        <v>268600</v>
      </c>
      <c r="AX81" s="1160">
        <v>0</v>
      </c>
      <c r="AY81" s="1159">
        <v>268600</v>
      </c>
      <c r="AZ81" s="1160">
        <v>0</v>
      </c>
      <c r="BA81" s="1160">
        <v>268600</v>
      </c>
      <c r="BB81" s="1160">
        <v>0</v>
      </c>
      <c r="BC81" s="1160">
        <v>352250</v>
      </c>
      <c r="BD81" s="1161">
        <f t="shared" si="7"/>
        <v>0.4326319841636721</v>
      </c>
    </row>
    <row r="82" spans="1:56" s="1153" customFormat="1" ht="18" x14ac:dyDescent="0.2">
      <c r="A82" s="1148" t="str">
        <f t="shared" si="9"/>
        <v>A2041410</v>
      </c>
      <c r="B82" s="1240" t="s">
        <v>361</v>
      </c>
      <c r="C82" s="1231"/>
      <c r="D82" s="1240" t="s">
        <v>741</v>
      </c>
      <c r="E82" s="1231"/>
      <c r="F82" s="1240" t="s">
        <v>739</v>
      </c>
      <c r="G82" s="1231"/>
      <c r="H82" s="1240" t="s">
        <v>742</v>
      </c>
      <c r="I82" s="1231"/>
      <c r="J82" s="1240" t="s">
        <v>738</v>
      </c>
      <c r="K82" s="1231"/>
      <c r="L82" s="1231"/>
      <c r="M82" s="1240" t="s">
        <v>742</v>
      </c>
      <c r="N82" s="1231"/>
      <c r="O82" s="1231"/>
      <c r="P82" s="1240"/>
      <c r="Q82" s="1231"/>
      <c r="R82" s="1240"/>
      <c r="S82" s="1231"/>
      <c r="T82" s="1241" t="s">
        <v>395</v>
      </c>
      <c r="U82" s="1231"/>
      <c r="V82" s="1231"/>
      <c r="W82" s="1231"/>
      <c r="X82" s="1231"/>
      <c r="Y82" s="1231"/>
      <c r="Z82" s="1231"/>
      <c r="AA82" s="1231"/>
      <c r="AB82" s="1242" t="s">
        <v>732</v>
      </c>
      <c r="AC82" s="1231"/>
      <c r="AD82" s="1231"/>
      <c r="AE82" s="1231"/>
      <c r="AF82" s="1231"/>
      <c r="AG82" s="1242" t="s">
        <v>733</v>
      </c>
      <c r="AH82" s="1231"/>
      <c r="AI82" s="1231"/>
      <c r="AJ82" s="1158" t="s">
        <v>417</v>
      </c>
      <c r="AK82" s="1243" t="s">
        <v>734</v>
      </c>
      <c r="AL82" s="1231"/>
      <c r="AM82" s="1231"/>
      <c r="AN82" s="1231"/>
      <c r="AO82" s="1231"/>
      <c r="AP82" s="1231"/>
      <c r="AQ82" s="1159">
        <v>500000</v>
      </c>
      <c r="AR82" s="1159">
        <v>0</v>
      </c>
      <c r="AS82" s="1160">
        <v>500000</v>
      </c>
      <c r="AT82" s="1160">
        <v>0</v>
      </c>
      <c r="AU82" s="1159">
        <v>0</v>
      </c>
      <c r="AV82" s="1160">
        <v>0</v>
      </c>
      <c r="AW82" s="1159">
        <v>0</v>
      </c>
      <c r="AX82" s="1160">
        <v>0</v>
      </c>
      <c r="AY82" s="1159">
        <v>0</v>
      </c>
      <c r="AZ82" s="1160">
        <v>0</v>
      </c>
      <c r="BA82" s="1160">
        <v>0</v>
      </c>
      <c r="BB82" s="1160">
        <v>0</v>
      </c>
      <c r="BC82" s="1160">
        <v>500000</v>
      </c>
      <c r="BD82" s="1161">
        <f t="shared" si="7"/>
        <v>0</v>
      </c>
    </row>
    <row r="83" spans="1:56" s="1153" customFormat="1" ht="18" x14ac:dyDescent="0.2">
      <c r="A83" s="1148" t="str">
        <f t="shared" si="9"/>
        <v>A2041610</v>
      </c>
      <c r="B83" s="1240" t="s">
        <v>361</v>
      </c>
      <c r="C83" s="1231"/>
      <c r="D83" s="1240" t="s">
        <v>741</v>
      </c>
      <c r="E83" s="1231"/>
      <c r="F83" s="1240" t="s">
        <v>739</v>
      </c>
      <c r="G83" s="1231"/>
      <c r="H83" s="1240" t="s">
        <v>742</v>
      </c>
      <c r="I83" s="1231"/>
      <c r="J83" s="1240" t="s">
        <v>738</v>
      </c>
      <c r="K83" s="1231"/>
      <c r="L83" s="1231"/>
      <c r="M83" s="1240" t="s">
        <v>753</v>
      </c>
      <c r="N83" s="1231"/>
      <c r="O83" s="1231"/>
      <c r="P83" s="1240"/>
      <c r="Q83" s="1231"/>
      <c r="R83" s="1240"/>
      <c r="S83" s="1231"/>
      <c r="T83" s="1241" t="s">
        <v>396</v>
      </c>
      <c r="U83" s="1231"/>
      <c r="V83" s="1231"/>
      <c r="W83" s="1231"/>
      <c r="X83" s="1231"/>
      <c r="Y83" s="1231"/>
      <c r="Z83" s="1231"/>
      <c r="AA83" s="1231"/>
      <c r="AB83" s="1242" t="s">
        <v>732</v>
      </c>
      <c r="AC83" s="1231"/>
      <c r="AD83" s="1231"/>
      <c r="AE83" s="1231"/>
      <c r="AF83" s="1231"/>
      <c r="AG83" s="1242" t="s">
        <v>733</v>
      </c>
      <c r="AH83" s="1231"/>
      <c r="AI83" s="1231"/>
      <c r="AJ83" s="1158" t="s">
        <v>417</v>
      </c>
      <c r="AK83" s="1243" t="s">
        <v>734</v>
      </c>
      <c r="AL83" s="1231"/>
      <c r="AM83" s="1231"/>
      <c r="AN83" s="1231"/>
      <c r="AO83" s="1231"/>
      <c r="AP83" s="1231"/>
      <c r="AQ83" s="1159">
        <v>407008534</v>
      </c>
      <c r="AR83" s="1159">
        <v>406508534</v>
      </c>
      <c r="AS83" s="1160">
        <v>500000</v>
      </c>
      <c r="AT83" s="1160">
        <v>0</v>
      </c>
      <c r="AU83" s="1159">
        <v>406508532.72000003</v>
      </c>
      <c r="AV83" s="1160">
        <v>1.28</v>
      </c>
      <c r="AW83" s="1159">
        <v>406508532.72000003</v>
      </c>
      <c r="AX83" s="1160">
        <v>0</v>
      </c>
      <c r="AY83" s="1159">
        <v>406508532.72000003</v>
      </c>
      <c r="AZ83" s="1160">
        <v>0</v>
      </c>
      <c r="BA83" s="1160">
        <v>406508532.72000003</v>
      </c>
      <c r="BB83" s="1160">
        <v>0</v>
      </c>
      <c r="BC83" s="1160">
        <v>500000</v>
      </c>
      <c r="BD83" s="1161">
        <f t="shared" si="7"/>
        <v>0.99877152138534775</v>
      </c>
    </row>
    <row r="84" spans="1:56" s="1153" customFormat="1" ht="18" x14ac:dyDescent="0.2">
      <c r="A84" s="1148" t="str">
        <f t="shared" si="9"/>
        <v>A2041810</v>
      </c>
      <c r="B84" s="1240" t="s">
        <v>361</v>
      </c>
      <c r="C84" s="1231"/>
      <c r="D84" s="1240" t="s">
        <v>741</v>
      </c>
      <c r="E84" s="1231"/>
      <c r="F84" s="1240" t="s">
        <v>739</v>
      </c>
      <c r="G84" s="1231"/>
      <c r="H84" s="1240" t="s">
        <v>742</v>
      </c>
      <c r="I84" s="1231"/>
      <c r="J84" s="1240" t="s">
        <v>738</v>
      </c>
      <c r="K84" s="1231"/>
      <c r="L84" s="1231"/>
      <c r="M84" s="1240" t="s">
        <v>755</v>
      </c>
      <c r="N84" s="1231"/>
      <c r="O84" s="1231"/>
      <c r="P84" s="1240"/>
      <c r="Q84" s="1231"/>
      <c r="R84" s="1240"/>
      <c r="S84" s="1231"/>
      <c r="T84" s="1241" t="s">
        <v>397</v>
      </c>
      <c r="U84" s="1231"/>
      <c r="V84" s="1231"/>
      <c r="W84" s="1231"/>
      <c r="X84" s="1231"/>
      <c r="Y84" s="1231"/>
      <c r="Z84" s="1231"/>
      <c r="AA84" s="1231"/>
      <c r="AB84" s="1242" t="s">
        <v>732</v>
      </c>
      <c r="AC84" s="1231"/>
      <c r="AD84" s="1231"/>
      <c r="AE84" s="1231"/>
      <c r="AF84" s="1231"/>
      <c r="AG84" s="1242" t="s">
        <v>733</v>
      </c>
      <c r="AH84" s="1231"/>
      <c r="AI84" s="1231"/>
      <c r="AJ84" s="1158" t="s">
        <v>417</v>
      </c>
      <c r="AK84" s="1243" t="s">
        <v>734</v>
      </c>
      <c r="AL84" s="1231"/>
      <c r="AM84" s="1231"/>
      <c r="AN84" s="1231"/>
      <c r="AO84" s="1231"/>
      <c r="AP84" s="1231"/>
      <c r="AQ84" s="1159">
        <v>969511736</v>
      </c>
      <c r="AR84" s="1159">
        <v>969303896.39999998</v>
      </c>
      <c r="AS84" s="1160">
        <v>207839.6</v>
      </c>
      <c r="AT84" s="1160">
        <v>0</v>
      </c>
      <c r="AU84" s="1159">
        <v>942507577.55999994</v>
      </c>
      <c r="AV84" s="1160">
        <v>26796318.84</v>
      </c>
      <c r="AW84" s="1159">
        <v>278912744</v>
      </c>
      <c r="AX84" s="1160">
        <v>663594833.55999994</v>
      </c>
      <c r="AY84" s="1159">
        <v>114018744</v>
      </c>
      <c r="AZ84" s="1160">
        <v>164894000</v>
      </c>
      <c r="BA84" s="1160">
        <v>114018744</v>
      </c>
      <c r="BB84" s="1160">
        <v>0</v>
      </c>
      <c r="BC84" s="1160">
        <v>0</v>
      </c>
      <c r="BD84" s="1161">
        <f t="shared" si="7"/>
        <v>0.97214664099744319</v>
      </c>
    </row>
    <row r="85" spans="1:56" s="1153" customFormat="1" ht="18" x14ac:dyDescent="0.2">
      <c r="A85" s="1148" t="str">
        <f t="shared" si="9"/>
        <v>A2041910</v>
      </c>
      <c r="B85" s="1240" t="s">
        <v>361</v>
      </c>
      <c r="C85" s="1231"/>
      <c r="D85" s="1240" t="s">
        <v>741</v>
      </c>
      <c r="E85" s="1231"/>
      <c r="F85" s="1240" t="s">
        <v>739</v>
      </c>
      <c r="G85" s="1231"/>
      <c r="H85" s="1240" t="s">
        <v>742</v>
      </c>
      <c r="I85" s="1231"/>
      <c r="J85" s="1240" t="s">
        <v>738</v>
      </c>
      <c r="K85" s="1231"/>
      <c r="L85" s="1231"/>
      <c r="M85" s="1240" t="s">
        <v>747</v>
      </c>
      <c r="N85" s="1231"/>
      <c r="O85" s="1231"/>
      <c r="P85" s="1240"/>
      <c r="Q85" s="1231"/>
      <c r="R85" s="1240"/>
      <c r="S85" s="1231"/>
      <c r="T85" s="1241" t="s">
        <v>398</v>
      </c>
      <c r="U85" s="1231"/>
      <c r="V85" s="1231"/>
      <c r="W85" s="1231"/>
      <c r="X85" s="1231"/>
      <c r="Y85" s="1231"/>
      <c r="Z85" s="1231"/>
      <c r="AA85" s="1231"/>
      <c r="AB85" s="1242" t="s">
        <v>732</v>
      </c>
      <c r="AC85" s="1231"/>
      <c r="AD85" s="1231"/>
      <c r="AE85" s="1231"/>
      <c r="AF85" s="1231"/>
      <c r="AG85" s="1242" t="s">
        <v>733</v>
      </c>
      <c r="AH85" s="1231"/>
      <c r="AI85" s="1231"/>
      <c r="AJ85" s="1158" t="s">
        <v>417</v>
      </c>
      <c r="AK85" s="1243" t="s">
        <v>734</v>
      </c>
      <c r="AL85" s="1231"/>
      <c r="AM85" s="1231"/>
      <c r="AN85" s="1231"/>
      <c r="AO85" s="1231"/>
      <c r="AP85" s="1231"/>
      <c r="AQ85" s="1159">
        <v>500000</v>
      </c>
      <c r="AR85" s="1159">
        <v>0</v>
      </c>
      <c r="AS85" s="1160">
        <v>500000</v>
      </c>
      <c r="AT85" s="1160">
        <v>0</v>
      </c>
      <c r="AU85" s="1159">
        <v>0</v>
      </c>
      <c r="AV85" s="1160">
        <v>0</v>
      </c>
      <c r="AW85" s="1159">
        <v>0</v>
      </c>
      <c r="AX85" s="1160">
        <v>0</v>
      </c>
      <c r="AY85" s="1159">
        <v>0</v>
      </c>
      <c r="AZ85" s="1160">
        <v>0</v>
      </c>
      <c r="BA85" s="1160">
        <v>0</v>
      </c>
      <c r="BB85" s="1160">
        <v>0</v>
      </c>
      <c r="BC85" s="1160">
        <v>500000</v>
      </c>
      <c r="BD85" s="1161">
        <f t="shared" si="7"/>
        <v>0</v>
      </c>
    </row>
    <row r="86" spans="1:56" s="1153" customFormat="1" ht="18" x14ac:dyDescent="0.2">
      <c r="A86" s="1148" t="str">
        <f t="shared" si="9"/>
        <v>A20411610</v>
      </c>
      <c r="B86" s="1240" t="s">
        <v>361</v>
      </c>
      <c r="C86" s="1231"/>
      <c r="D86" s="1240" t="s">
        <v>741</v>
      </c>
      <c r="E86" s="1231"/>
      <c r="F86" s="1240" t="s">
        <v>739</v>
      </c>
      <c r="G86" s="1231"/>
      <c r="H86" s="1240" t="s">
        <v>742</v>
      </c>
      <c r="I86" s="1231"/>
      <c r="J86" s="1240" t="s">
        <v>738</v>
      </c>
      <c r="K86" s="1231"/>
      <c r="L86" s="1231"/>
      <c r="M86" s="1240" t="s">
        <v>370</v>
      </c>
      <c r="N86" s="1231"/>
      <c r="O86" s="1231"/>
      <c r="P86" s="1240"/>
      <c r="Q86" s="1231"/>
      <c r="R86" s="1240"/>
      <c r="S86" s="1231"/>
      <c r="T86" s="1241" t="s">
        <v>399</v>
      </c>
      <c r="U86" s="1231"/>
      <c r="V86" s="1231"/>
      <c r="W86" s="1231"/>
      <c r="X86" s="1231"/>
      <c r="Y86" s="1231"/>
      <c r="Z86" s="1231"/>
      <c r="AA86" s="1231"/>
      <c r="AB86" s="1242" t="s">
        <v>732</v>
      </c>
      <c r="AC86" s="1231"/>
      <c r="AD86" s="1231"/>
      <c r="AE86" s="1231"/>
      <c r="AF86" s="1231"/>
      <c r="AG86" s="1242" t="s">
        <v>733</v>
      </c>
      <c r="AH86" s="1231"/>
      <c r="AI86" s="1231"/>
      <c r="AJ86" s="1158" t="s">
        <v>417</v>
      </c>
      <c r="AK86" s="1243" t="s">
        <v>734</v>
      </c>
      <c r="AL86" s="1231"/>
      <c r="AM86" s="1231"/>
      <c r="AN86" s="1231"/>
      <c r="AO86" s="1231"/>
      <c r="AP86" s="1231"/>
      <c r="AQ86" s="1159">
        <v>0</v>
      </c>
      <c r="AR86" s="1159">
        <v>0</v>
      </c>
      <c r="AS86" s="1160">
        <v>0</v>
      </c>
      <c r="AT86" s="1160">
        <v>0</v>
      </c>
      <c r="AU86" s="1159">
        <v>0</v>
      </c>
      <c r="AV86" s="1160">
        <v>0</v>
      </c>
      <c r="AW86" s="1159">
        <v>0</v>
      </c>
      <c r="AX86" s="1160">
        <v>0</v>
      </c>
      <c r="AY86" s="1159">
        <v>0</v>
      </c>
      <c r="AZ86" s="1160">
        <v>0</v>
      </c>
      <c r="BA86" s="1160">
        <v>0</v>
      </c>
      <c r="BB86" s="1160">
        <v>0</v>
      </c>
      <c r="BC86" s="1160">
        <v>0</v>
      </c>
      <c r="BD86" s="1161" t="e">
        <f t="shared" si="7"/>
        <v>#DIV/0!</v>
      </c>
    </row>
    <row r="87" spans="1:56" s="1153" customFormat="1" ht="18" x14ac:dyDescent="0.2">
      <c r="A87" s="1148" t="str">
        <f t="shared" si="9"/>
        <v>A20412510</v>
      </c>
      <c r="B87" s="1240" t="s">
        <v>361</v>
      </c>
      <c r="C87" s="1231"/>
      <c r="D87" s="1240" t="s">
        <v>741</v>
      </c>
      <c r="E87" s="1231"/>
      <c r="F87" s="1240" t="s">
        <v>739</v>
      </c>
      <c r="G87" s="1231"/>
      <c r="H87" s="1240" t="s">
        <v>742</v>
      </c>
      <c r="I87" s="1231"/>
      <c r="J87" s="1240" t="s">
        <v>738</v>
      </c>
      <c r="K87" s="1231"/>
      <c r="L87" s="1231"/>
      <c r="M87" s="1240" t="s">
        <v>759</v>
      </c>
      <c r="N87" s="1231"/>
      <c r="O87" s="1231"/>
      <c r="P87" s="1240"/>
      <c r="Q87" s="1231"/>
      <c r="R87" s="1240"/>
      <c r="S87" s="1231"/>
      <c r="T87" s="1241" t="s">
        <v>400</v>
      </c>
      <c r="U87" s="1231"/>
      <c r="V87" s="1231"/>
      <c r="W87" s="1231"/>
      <c r="X87" s="1231"/>
      <c r="Y87" s="1231"/>
      <c r="Z87" s="1231"/>
      <c r="AA87" s="1231"/>
      <c r="AB87" s="1242" t="s">
        <v>732</v>
      </c>
      <c r="AC87" s="1231"/>
      <c r="AD87" s="1231"/>
      <c r="AE87" s="1231"/>
      <c r="AF87" s="1231"/>
      <c r="AG87" s="1242" t="s">
        <v>733</v>
      </c>
      <c r="AH87" s="1231"/>
      <c r="AI87" s="1231"/>
      <c r="AJ87" s="1158" t="s">
        <v>417</v>
      </c>
      <c r="AK87" s="1243" t="s">
        <v>734</v>
      </c>
      <c r="AL87" s="1231"/>
      <c r="AM87" s="1231"/>
      <c r="AN87" s="1231"/>
      <c r="AO87" s="1231"/>
      <c r="AP87" s="1231"/>
      <c r="AQ87" s="1159">
        <v>261188221</v>
      </c>
      <c r="AR87" s="1159">
        <v>260688221</v>
      </c>
      <c r="AS87" s="1160">
        <v>500000</v>
      </c>
      <c r="AT87" s="1160">
        <v>0</v>
      </c>
      <c r="AU87" s="1159">
        <v>260688221</v>
      </c>
      <c r="AV87" s="1160">
        <v>0</v>
      </c>
      <c r="AW87" s="1159">
        <v>0</v>
      </c>
      <c r="AX87" s="1160">
        <v>260688221</v>
      </c>
      <c r="AY87" s="1159">
        <v>0</v>
      </c>
      <c r="AZ87" s="1160">
        <v>0</v>
      </c>
      <c r="BA87" s="1160">
        <v>0</v>
      </c>
      <c r="BB87" s="1160">
        <v>0</v>
      </c>
      <c r="BC87" s="1160">
        <v>500000</v>
      </c>
      <c r="BD87" s="1161">
        <f t="shared" si="7"/>
        <v>0.99808567171181883</v>
      </c>
    </row>
    <row r="88" spans="1:56" s="1153" customFormat="1" ht="18" x14ac:dyDescent="0.2">
      <c r="A88" s="1148" t="str">
        <f t="shared" si="9"/>
        <v>A204210</v>
      </c>
      <c r="B88" s="1230" t="s">
        <v>361</v>
      </c>
      <c r="C88" s="1231"/>
      <c r="D88" s="1230" t="s">
        <v>741</v>
      </c>
      <c r="E88" s="1231"/>
      <c r="F88" s="1230" t="s">
        <v>739</v>
      </c>
      <c r="G88" s="1231"/>
      <c r="H88" s="1230" t="s">
        <v>742</v>
      </c>
      <c r="I88" s="1231"/>
      <c r="J88" s="1230" t="s">
        <v>741</v>
      </c>
      <c r="K88" s="1231"/>
      <c r="L88" s="1231"/>
      <c r="M88" s="1230"/>
      <c r="N88" s="1231"/>
      <c r="O88" s="1231"/>
      <c r="P88" s="1230"/>
      <c r="Q88" s="1231"/>
      <c r="R88" s="1230"/>
      <c r="S88" s="1231"/>
      <c r="T88" s="1232" t="s">
        <v>635</v>
      </c>
      <c r="U88" s="1231"/>
      <c r="V88" s="1231"/>
      <c r="W88" s="1231"/>
      <c r="X88" s="1231"/>
      <c r="Y88" s="1231"/>
      <c r="Z88" s="1231"/>
      <c r="AA88" s="1231"/>
      <c r="AB88" s="1233" t="s">
        <v>732</v>
      </c>
      <c r="AC88" s="1231"/>
      <c r="AD88" s="1231"/>
      <c r="AE88" s="1231"/>
      <c r="AF88" s="1231"/>
      <c r="AG88" s="1233" t="s">
        <v>733</v>
      </c>
      <c r="AH88" s="1231"/>
      <c r="AI88" s="1231"/>
      <c r="AJ88" s="1149" t="s">
        <v>417</v>
      </c>
      <c r="AK88" s="1234" t="s">
        <v>734</v>
      </c>
      <c r="AL88" s="1231"/>
      <c r="AM88" s="1231"/>
      <c r="AN88" s="1231"/>
      <c r="AO88" s="1231"/>
      <c r="AP88" s="1231"/>
      <c r="AQ88" s="1150">
        <v>24692592</v>
      </c>
      <c r="AR88" s="1150">
        <v>23504592</v>
      </c>
      <c r="AS88" s="1151">
        <v>1188000</v>
      </c>
      <c r="AT88" s="1151">
        <v>0</v>
      </c>
      <c r="AU88" s="1150">
        <v>23504592</v>
      </c>
      <c r="AV88" s="1151">
        <v>0</v>
      </c>
      <c r="AW88" s="1150">
        <v>7106044</v>
      </c>
      <c r="AX88" s="1151">
        <v>16398548</v>
      </c>
      <c r="AY88" s="1150">
        <v>7106044</v>
      </c>
      <c r="AZ88" s="1151">
        <v>0</v>
      </c>
      <c r="BA88" s="1151">
        <v>7106044</v>
      </c>
      <c r="BB88" s="1151">
        <v>0</v>
      </c>
      <c r="BC88" s="1151">
        <v>1188000</v>
      </c>
      <c r="BD88" s="1152">
        <f t="shared" si="7"/>
        <v>0.95188840442510048</v>
      </c>
    </row>
    <row r="89" spans="1:56" s="1153" customFormat="1" ht="18" x14ac:dyDescent="0.2">
      <c r="A89" s="1148" t="str">
        <f t="shared" si="9"/>
        <v>A2042110</v>
      </c>
      <c r="B89" s="1240" t="s">
        <v>361</v>
      </c>
      <c r="C89" s="1231"/>
      <c r="D89" s="1240" t="s">
        <v>741</v>
      </c>
      <c r="E89" s="1231"/>
      <c r="F89" s="1240" t="s">
        <v>739</v>
      </c>
      <c r="G89" s="1231"/>
      <c r="H89" s="1240" t="s">
        <v>742</v>
      </c>
      <c r="I89" s="1231"/>
      <c r="J89" s="1240" t="s">
        <v>741</v>
      </c>
      <c r="K89" s="1231"/>
      <c r="L89" s="1231"/>
      <c r="M89" s="1240" t="s">
        <v>738</v>
      </c>
      <c r="N89" s="1231"/>
      <c r="O89" s="1231"/>
      <c r="P89" s="1240"/>
      <c r="Q89" s="1231"/>
      <c r="R89" s="1240"/>
      <c r="S89" s="1231"/>
      <c r="T89" s="1241" t="s">
        <v>401</v>
      </c>
      <c r="U89" s="1231"/>
      <c r="V89" s="1231"/>
      <c r="W89" s="1231"/>
      <c r="X89" s="1231"/>
      <c r="Y89" s="1231"/>
      <c r="Z89" s="1231"/>
      <c r="AA89" s="1231"/>
      <c r="AB89" s="1242" t="s">
        <v>732</v>
      </c>
      <c r="AC89" s="1231"/>
      <c r="AD89" s="1231"/>
      <c r="AE89" s="1231"/>
      <c r="AF89" s="1231"/>
      <c r="AG89" s="1242" t="s">
        <v>733</v>
      </c>
      <c r="AH89" s="1231"/>
      <c r="AI89" s="1231"/>
      <c r="AJ89" s="1158" t="s">
        <v>417</v>
      </c>
      <c r="AK89" s="1243" t="s">
        <v>734</v>
      </c>
      <c r="AL89" s="1231"/>
      <c r="AM89" s="1231"/>
      <c r="AN89" s="1231"/>
      <c r="AO89" s="1231"/>
      <c r="AP89" s="1231"/>
      <c r="AQ89" s="1159">
        <v>6664164</v>
      </c>
      <c r="AR89" s="1159">
        <v>5664164</v>
      </c>
      <c r="AS89" s="1160">
        <v>1000000</v>
      </c>
      <c r="AT89" s="1160">
        <v>0</v>
      </c>
      <c r="AU89" s="1159">
        <v>5664164</v>
      </c>
      <c r="AV89" s="1160">
        <v>0</v>
      </c>
      <c r="AW89" s="1159">
        <v>5664164</v>
      </c>
      <c r="AX89" s="1160">
        <v>0</v>
      </c>
      <c r="AY89" s="1159">
        <v>5664164</v>
      </c>
      <c r="AZ89" s="1160">
        <v>0</v>
      </c>
      <c r="BA89" s="1160">
        <v>5664164</v>
      </c>
      <c r="BB89" s="1160">
        <v>0</v>
      </c>
      <c r="BC89" s="1160">
        <v>1000000</v>
      </c>
      <c r="BD89" s="1161">
        <f t="shared" si="7"/>
        <v>0.84994366885328754</v>
      </c>
    </row>
    <row r="90" spans="1:56" s="1153" customFormat="1" ht="18" x14ac:dyDescent="0.2">
      <c r="A90" s="1148" t="str">
        <f t="shared" si="9"/>
        <v>A2042210</v>
      </c>
      <c r="B90" s="1240" t="s">
        <v>361</v>
      </c>
      <c r="C90" s="1231"/>
      <c r="D90" s="1240" t="s">
        <v>741</v>
      </c>
      <c r="E90" s="1231"/>
      <c r="F90" s="1240" t="s">
        <v>739</v>
      </c>
      <c r="G90" s="1231"/>
      <c r="H90" s="1240" t="s">
        <v>742</v>
      </c>
      <c r="I90" s="1231"/>
      <c r="J90" s="1240" t="s">
        <v>741</v>
      </c>
      <c r="K90" s="1231"/>
      <c r="L90" s="1231"/>
      <c r="M90" s="1240" t="s">
        <v>741</v>
      </c>
      <c r="N90" s="1231"/>
      <c r="O90" s="1231"/>
      <c r="P90" s="1240"/>
      <c r="Q90" s="1231"/>
      <c r="R90" s="1240"/>
      <c r="S90" s="1231"/>
      <c r="T90" s="1241" t="s">
        <v>402</v>
      </c>
      <c r="U90" s="1231"/>
      <c r="V90" s="1231"/>
      <c r="W90" s="1231"/>
      <c r="X90" s="1231"/>
      <c r="Y90" s="1231"/>
      <c r="Z90" s="1231"/>
      <c r="AA90" s="1231"/>
      <c r="AB90" s="1242" t="s">
        <v>732</v>
      </c>
      <c r="AC90" s="1231"/>
      <c r="AD90" s="1231"/>
      <c r="AE90" s="1231"/>
      <c r="AF90" s="1231"/>
      <c r="AG90" s="1242" t="s">
        <v>733</v>
      </c>
      <c r="AH90" s="1231"/>
      <c r="AI90" s="1231"/>
      <c r="AJ90" s="1158" t="s">
        <v>417</v>
      </c>
      <c r="AK90" s="1243" t="s">
        <v>734</v>
      </c>
      <c r="AL90" s="1231"/>
      <c r="AM90" s="1231"/>
      <c r="AN90" s="1231"/>
      <c r="AO90" s="1231"/>
      <c r="AP90" s="1231"/>
      <c r="AQ90" s="1159">
        <v>18028428</v>
      </c>
      <c r="AR90" s="1159">
        <v>17840428</v>
      </c>
      <c r="AS90" s="1160">
        <v>188000</v>
      </c>
      <c r="AT90" s="1160">
        <v>0</v>
      </c>
      <c r="AU90" s="1159">
        <v>17840428</v>
      </c>
      <c r="AV90" s="1160">
        <v>0</v>
      </c>
      <c r="AW90" s="1159">
        <v>1441880</v>
      </c>
      <c r="AX90" s="1160">
        <v>16398548</v>
      </c>
      <c r="AY90" s="1159">
        <v>1441880</v>
      </c>
      <c r="AZ90" s="1160">
        <v>0</v>
      </c>
      <c r="BA90" s="1160">
        <v>1441880</v>
      </c>
      <c r="BB90" s="1160">
        <v>0</v>
      </c>
      <c r="BC90" s="1160">
        <v>188000</v>
      </c>
      <c r="BD90" s="1161">
        <f t="shared" ref="BD90:BD153" si="10">+AU90/AQ90</f>
        <v>0.98957202480438122</v>
      </c>
    </row>
    <row r="91" spans="1:56" s="1153" customFormat="1" ht="18" x14ac:dyDescent="0.2">
      <c r="A91" s="1148" t="str">
        <f t="shared" si="9"/>
        <v>A204410</v>
      </c>
      <c r="B91" s="1230" t="s">
        <v>361</v>
      </c>
      <c r="C91" s="1231"/>
      <c r="D91" s="1230" t="s">
        <v>741</v>
      </c>
      <c r="E91" s="1231"/>
      <c r="F91" s="1230" t="s">
        <v>739</v>
      </c>
      <c r="G91" s="1231"/>
      <c r="H91" s="1230" t="s">
        <v>742</v>
      </c>
      <c r="I91" s="1231"/>
      <c r="J91" s="1230" t="s">
        <v>742</v>
      </c>
      <c r="K91" s="1231"/>
      <c r="L91" s="1231"/>
      <c r="M91" s="1230"/>
      <c r="N91" s="1231"/>
      <c r="O91" s="1231"/>
      <c r="P91" s="1230"/>
      <c r="Q91" s="1231"/>
      <c r="R91" s="1230"/>
      <c r="S91" s="1231"/>
      <c r="T91" s="1232" t="s">
        <v>637</v>
      </c>
      <c r="U91" s="1231"/>
      <c r="V91" s="1231"/>
      <c r="W91" s="1231"/>
      <c r="X91" s="1231"/>
      <c r="Y91" s="1231"/>
      <c r="Z91" s="1231"/>
      <c r="AA91" s="1231"/>
      <c r="AB91" s="1233" t="s">
        <v>732</v>
      </c>
      <c r="AC91" s="1231"/>
      <c r="AD91" s="1231"/>
      <c r="AE91" s="1231"/>
      <c r="AF91" s="1231"/>
      <c r="AG91" s="1233" t="s">
        <v>733</v>
      </c>
      <c r="AH91" s="1231"/>
      <c r="AI91" s="1231"/>
      <c r="AJ91" s="1149" t="s">
        <v>417</v>
      </c>
      <c r="AK91" s="1234" t="s">
        <v>734</v>
      </c>
      <c r="AL91" s="1231"/>
      <c r="AM91" s="1231"/>
      <c r="AN91" s="1231"/>
      <c r="AO91" s="1231"/>
      <c r="AP91" s="1231"/>
      <c r="AQ91" s="1150">
        <v>1099999525</v>
      </c>
      <c r="AR91" s="1150">
        <v>1094970524.6500001</v>
      </c>
      <c r="AS91" s="1151">
        <v>5029000.3499999996</v>
      </c>
      <c r="AT91" s="1151">
        <v>0</v>
      </c>
      <c r="AU91" s="1150">
        <v>1091453599.29</v>
      </c>
      <c r="AV91" s="1151">
        <v>3516925.36</v>
      </c>
      <c r="AW91" s="1150">
        <v>1061214883.65</v>
      </c>
      <c r="AX91" s="1151">
        <v>30238715.640000001</v>
      </c>
      <c r="AY91" s="1150">
        <v>1061214883.65</v>
      </c>
      <c r="AZ91" s="1151">
        <v>0</v>
      </c>
      <c r="BA91" s="1151">
        <v>1061214883.65</v>
      </c>
      <c r="BB91" s="1151">
        <v>0</v>
      </c>
      <c r="BC91" s="1151">
        <v>5029000</v>
      </c>
      <c r="BD91" s="1152">
        <f t="shared" si="10"/>
        <v>0.99223097327246568</v>
      </c>
    </row>
    <row r="92" spans="1:56" s="1153" customFormat="1" ht="18" x14ac:dyDescent="0.2">
      <c r="A92" s="1148" t="str">
        <f t="shared" si="9"/>
        <v>A2044110</v>
      </c>
      <c r="B92" s="1240" t="s">
        <v>361</v>
      </c>
      <c r="C92" s="1231"/>
      <c r="D92" s="1240" t="s">
        <v>741</v>
      </c>
      <c r="E92" s="1231"/>
      <c r="F92" s="1240" t="s">
        <v>739</v>
      </c>
      <c r="G92" s="1231"/>
      <c r="H92" s="1240" t="s">
        <v>742</v>
      </c>
      <c r="I92" s="1231"/>
      <c r="J92" s="1240" t="s">
        <v>742</v>
      </c>
      <c r="K92" s="1231"/>
      <c r="L92" s="1231"/>
      <c r="M92" s="1240" t="s">
        <v>738</v>
      </c>
      <c r="N92" s="1231"/>
      <c r="O92" s="1231"/>
      <c r="P92" s="1240"/>
      <c r="Q92" s="1231"/>
      <c r="R92" s="1240"/>
      <c r="S92" s="1231"/>
      <c r="T92" s="1241" t="s">
        <v>403</v>
      </c>
      <c r="U92" s="1231"/>
      <c r="V92" s="1231"/>
      <c r="W92" s="1231"/>
      <c r="X92" s="1231"/>
      <c r="Y92" s="1231"/>
      <c r="Z92" s="1231"/>
      <c r="AA92" s="1231"/>
      <c r="AB92" s="1242" t="s">
        <v>732</v>
      </c>
      <c r="AC92" s="1231"/>
      <c r="AD92" s="1231"/>
      <c r="AE92" s="1231"/>
      <c r="AF92" s="1231"/>
      <c r="AG92" s="1242" t="s">
        <v>733</v>
      </c>
      <c r="AH92" s="1231"/>
      <c r="AI92" s="1231"/>
      <c r="AJ92" s="1158" t="s">
        <v>417</v>
      </c>
      <c r="AK92" s="1243" t="s">
        <v>734</v>
      </c>
      <c r="AL92" s="1231"/>
      <c r="AM92" s="1231"/>
      <c r="AN92" s="1231"/>
      <c r="AO92" s="1231"/>
      <c r="AP92" s="1231"/>
      <c r="AQ92" s="1159">
        <v>396991620</v>
      </c>
      <c r="AR92" s="1159">
        <v>396491620</v>
      </c>
      <c r="AS92" s="1160">
        <v>500000</v>
      </c>
      <c r="AT92" s="1160">
        <v>0</v>
      </c>
      <c r="AU92" s="1159">
        <v>396491540</v>
      </c>
      <c r="AV92" s="1160">
        <v>80</v>
      </c>
      <c r="AW92" s="1159">
        <v>375741540</v>
      </c>
      <c r="AX92" s="1160">
        <v>20750000</v>
      </c>
      <c r="AY92" s="1159">
        <v>375741540</v>
      </c>
      <c r="AZ92" s="1160">
        <v>0</v>
      </c>
      <c r="BA92" s="1160">
        <v>375741540</v>
      </c>
      <c r="BB92" s="1160">
        <v>0</v>
      </c>
      <c r="BC92" s="1160">
        <v>500000</v>
      </c>
      <c r="BD92" s="1161">
        <f t="shared" si="10"/>
        <v>0.99874032605524521</v>
      </c>
    </row>
    <row r="93" spans="1:56" s="1153" customFormat="1" ht="18" x14ac:dyDescent="0.2">
      <c r="A93" s="1148" t="str">
        <f t="shared" si="8"/>
        <v>A2044610</v>
      </c>
      <c r="B93" s="1240" t="s">
        <v>361</v>
      </c>
      <c r="C93" s="1231"/>
      <c r="D93" s="1240" t="s">
        <v>741</v>
      </c>
      <c r="E93" s="1231"/>
      <c r="F93" s="1240" t="s">
        <v>739</v>
      </c>
      <c r="G93" s="1231"/>
      <c r="H93" s="1240" t="s">
        <v>742</v>
      </c>
      <c r="I93" s="1231"/>
      <c r="J93" s="1240" t="s">
        <v>742</v>
      </c>
      <c r="K93" s="1231"/>
      <c r="L93" s="1231"/>
      <c r="M93" s="1240" t="s">
        <v>753</v>
      </c>
      <c r="N93" s="1231"/>
      <c r="O93" s="1231"/>
      <c r="P93" s="1240"/>
      <c r="Q93" s="1231"/>
      <c r="R93" s="1240"/>
      <c r="S93" s="1231"/>
      <c r="T93" s="1241" t="s">
        <v>404</v>
      </c>
      <c r="U93" s="1231"/>
      <c r="V93" s="1231"/>
      <c r="W93" s="1231"/>
      <c r="X93" s="1231"/>
      <c r="Y93" s="1231"/>
      <c r="Z93" s="1231"/>
      <c r="AA93" s="1231"/>
      <c r="AB93" s="1242" t="s">
        <v>732</v>
      </c>
      <c r="AC93" s="1231"/>
      <c r="AD93" s="1231"/>
      <c r="AE93" s="1231"/>
      <c r="AF93" s="1231"/>
      <c r="AG93" s="1242" t="s">
        <v>733</v>
      </c>
      <c r="AH93" s="1231"/>
      <c r="AI93" s="1231"/>
      <c r="AJ93" s="1158" t="s">
        <v>417</v>
      </c>
      <c r="AK93" s="1243" t="s">
        <v>734</v>
      </c>
      <c r="AL93" s="1231"/>
      <c r="AM93" s="1231"/>
      <c r="AN93" s="1231"/>
      <c r="AO93" s="1231"/>
      <c r="AP93" s="1231"/>
      <c r="AQ93" s="1159">
        <v>9483000</v>
      </c>
      <c r="AR93" s="1159">
        <v>9483000</v>
      </c>
      <c r="AS93" s="1160">
        <v>0</v>
      </c>
      <c r="AT93" s="1160">
        <v>0</v>
      </c>
      <c r="AU93" s="1159">
        <v>9483000</v>
      </c>
      <c r="AV93" s="1160">
        <v>0</v>
      </c>
      <c r="AW93" s="1159">
        <v>0</v>
      </c>
      <c r="AX93" s="1160">
        <v>9483000</v>
      </c>
      <c r="AY93" s="1159">
        <v>0</v>
      </c>
      <c r="AZ93" s="1160">
        <v>0</v>
      </c>
      <c r="BA93" s="1160">
        <v>0</v>
      </c>
      <c r="BB93" s="1160">
        <v>0</v>
      </c>
      <c r="BC93" s="1160">
        <v>0</v>
      </c>
      <c r="BD93" s="1161">
        <f t="shared" si="10"/>
        <v>1</v>
      </c>
    </row>
    <row r="94" spans="1:56" s="1153" customFormat="1" ht="18" x14ac:dyDescent="0.2">
      <c r="A94" s="1148" t="str">
        <f>+B94&amp;D94&amp;F94&amp;H94&amp;J94&amp;M94&amp;AJ94</f>
        <v>A2044910</v>
      </c>
      <c r="B94" s="1240" t="s">
        <v>361</v>
      </c>
      <c r="C94" s="1231"/>
      <c r="D94" s="1240" t="s">
        <v>741</v>
      </c>
      <c r="E94" s="1231"/>
      <c r="F94" s="1240" t="s">
        <v>739</v>
      </c>
      <c r="G94" s="1231"/>
      <c r="H94" s="1240" t="s">
        <v>742</v>
      </c>
      <c r="I94" s="1231"/>
      <c r="J94" s="1240" t="s">
        <v>742</v>
      </c>
      <c r="K94" s="1231"/>
      <c r="L94" s="1231"/>
      <c r="M94" s="1240" t="s">
        <v>747</v>
      </c>
      <c r="N94" s="1231"/>
      <c r="O94" s="1231"/>
      <c r="P94" s="1240"/>
      <c r="Q94" s="1231"/>
      <c r="R94" s="1240"/>
      <c r="S94" s="1231"/>
      <c r="T94" s="1241" t="s">
        <v>405</v>
      </c>
      <c r="U94" s="1231"/>
      <c r="V94" s="1231"/>
      <c r="W94" s="1231"/>
      <c r="X94" s="1231"/>
      <c r="Y94" s="1231"/>
      <c r="Z94" s="1231"/>
      <c r="AA94" s="1231"/>
      <c r="AB94" s="1242" t="s">
        <v>732</v>
      </c>
      <c r="AC94" s="1231"/>
      <c r="AD94" s="1231"/>
      <c r="AE94" s="1231"/>
      <c r="AF94" s="1231"/>
      <c r="AG94" s="1242" t="s">
        <v>733</v>
      </c>
      <c r="AH94" s="1231"/>
      <c r="AI94" s="1231"/>
      <c r="AJ94" s="1158" t="s">
        <v>417</v>
      </c>
      <c r="AK94" s="1243" t="s">
        <v>734</v>
      </c>
      <c r="AL94" s="1231"/>
      <c r="AM94" s="1231"/>
      <c r="AN94" s="1231"/>
      <c r="AO94" s="1231"/>
      <c r="AP94" s="1231"/>
      <c r="AQ94" s="1159">
        <v>27042392</v>
      </c>
      <c r="AR94" s="1159">
        <v>26204792</v>
      </c>
      <c r="AS94" s="1160">
        <v>837600</v>
      </c>
      <c r="AT94" s="1160">
        <v>0</v>
      </c>
      <c r="AU94" s="1159">
        <v>23669882</v>
      </c>
      <c r="AV94" s="1160">
        <v>2534910</v>
      </c>
      <c r="AW94" s="1159">
        <v>23669882</v>
      </c>
      <c r="AX94" s="1160">
        <v>0</v>
      </c>
      <c r="AY94" s="1159">
        <v>23669882</v>
      </c>
      <c r="AZ94" s="1160">
        <v>0</v>
      </c>
      <c r="BA94" s="1160">
        <v>23669882</v>
      </c>
      <c r="BB94" s="1160">
        <v>0</v>
      </c>
      <c r="BC94" s="1160">
        <v>837600</v>
      </c>
      <c r="BD94" s="1161">
        <f t="shared" si="10"/>
        <v>0.87528802925421689</v>
      </c>
    </row>
    <row r="95" spans="1:56" s="1153" customFormat="1" ht="18" x14ac:dyDescent="0.2">
      <c r="A95" s="1148" t="str">
        <f>+B95&amp;D95&amp;F95&amp;H95&amp;J95&amp;M95&amp;AJ95</f>
        <v>A20441510</v>
      </c>
      <c r="B95" s="1240" t="s">
        <v>361</v>
      </c>
      <c r="C95" s="1231"/>
      <c r="D95" s="1240" t="s">
        <v>741</v>
      </c>
      <c r="E95" s="1231"/>
      <c r="F95" s="1240" t="s">
        <v>739</v>
      </c>
      <c r="G95" s="1231"/>
      <c r="H95" s="1240" t="s">
        <v>742</v>
      </c>
      <c r="I95" s="1231"/>
      <c r="J95" s="1240" t="s">
        <v>742</v>
      </c>
      <c r="K95" s="1231"/>
      <c r="L95" s="1231"/>
      <c r="M95" s="1240" t="s">
        <v>745</v>
      </c>
      <c r="N95" s="1231"/>
      <c r="O95" s="1231"/>
      <c r="P95" s="1240"/>
      <c r="Q95" s="1231"/>
      <c r="R95" s="1240"/>
      <c r="S95" s="1231"/>
      <c r="T95" s="1241" t="s">
        <v>406</v>
      </c>
      <c r="U95" s="1231"/>
      <c r="V95" s="1231"/>
      <c r="W95" s="1231"/>
      <c r="X95" s="1231"/>
      <c r="Y95" s="1231"/>
      <c r="Z95" s="1231"/>
      <c r="AA95" s="1231"/>
      <c r="AB95" s="1242" t="s">
        <v>732</v>
      </c>
      <c r="AC95" s="1231"/>
      <c r="AD95" s="1231"/>
      <c r="AE95" s="1231"/>
      <c r="AF95" s="1231"/>
      <c r="AG95" s="1242" t="s">
        <v>733</v>
      </c>
      <c r="AH95" s="1231"/>
      <c r="AI95" s="1231"/>
      <c r="AJ95" s="1158" t="s">
        <v>417</v>
      </c>
      <c r="AK95" s="1243" t="s">
        <v>734</v>
      </c>
      <c r="AL95" s="1231"/>
      <c r="AM95" s="1231"/>
      <c r="AN95" s="1231"/>
      <c r="AO95" s="1231"/>
      <c r="AP95" s="1231"/>
      <c r="AQ95" s="1159">
        <v>549638466</v>
      </c>
      <c r="AR95" s="1159">
        <v>548747265.64999998</v>
      </c>
      <c r="AS95" s="1160">
        <v>891200.35</v>
      </c>
      <c r="AT95" s="1160">
        <v>0</v>
      </c>
      <c r="AU95" s="1159">
        <v>547765330.28999996</v>
      </c>
      <c r="AV95" s="1160">
        <v>981935.36</v>
      </c>
      <c r="AW95" s="1159">
        <v>547759614.64999998</v>
      </c>
      <c r="AX95" s="1160">
        <v>5715.64</v>
      </c>
      <c r="AY95" s="1159">
        <v>547759614.64999998</v>
      </c>
      <c r="AZ95" s="1160">
        <v>0</v>
      </c>
      <c r="BA95" s="1160">
        <v>547759614.64999998</v>
      </c>
      <c r="BB95" s="1160">
        <v>0</v>
      </c>
      <c r="BC95" s="1160">
        <v>891200</v>
      </c>
      <c r="BD95" s="1161">
        <f t="shared" si="10"/>
        <v>0.99659205855144783</v>
      </c>
    </row>
    <row r="96" spans="1:56" s="1153" customFormat="1" ht="18" x14ac:dyDescent="0.2">
      <c r="A96" s="1148" t="str">
        <f>+B96&amp;D96&amp;F96&amp;H96&amp;J96&amp;M96&amp;AJ96</f>
        <v>A20441710</v>
      </c>
      <c r="B96" s="1240" t="s">
        <v>361</v>
      </c>
      <c r="C96" s="1231"/>
      <c r="D96" s="1240" t="s">
        <v>741</v>
      </c>
      <c r="E96" s="1231"/>
      <c r="F96" s="1240" t="s">
        <v>739</v>
      </c>
      <c r="G96" s="1231"/>
      <c r="H96" s="1240" t="s">
        <v>742</v>
      </c>
      <c r="I96" s="1231"/>
      <c r="J96" s="1240" t="s">
        <v>742</v>
      </c>
      <c r="K96" s="1231"/>
      <c r="L96" s="1231"/>
      <c r="M96" s="1240" t="s">
        <v>760</v>
      </c>
      <c r="N96" s="1231"/>
      <c r="O96" s="1231"/>
      <c r="P96" s="1240"/>
      <c r="Q96" s="1231"/>
      <c r="R96" s="1240"/>
      <c r="S96" s="1231"/>
      <c r="T96" s="1241" t="s">
        <v>407</v>
      </c>
      <c r="U96" s="1231"/>
      <c r="V96" s="1231"/>
      <c r="W96" s="1231"/>
      <c r="X96" s="1231"/>
      <c r="Y96" s="1231"/>
      <c r="Z96" s="1231"/>
      <c r="AA96" s="1231"/>
      <c r="AB96" s="1242" t="s">
        <v>732</v>
      </c>
      <c r="AC96" s="1231"/>
      <c r="AD96" s="1231"/>
      <c r="AE96" s="1231"/>
      <c r="AF96" s="1231"/>
      <c r="AG96" s="1242" t="s">
        <v>733</v>
      </c>
      <c r="AH96" s="1231"/>
      <c r="AI96" s="1231"/>
      <c r="AJ96" s="1158" t="s">
        <v>417</v>
      </c>
      <c r="AK96" s="1243" t="s">
        <v>734</v>
      </c>
      <c r="AL96" s="1231"/>
      <c r="AM96" s="1231"/>
      <c r="AN96" s="1231"/>
      <c r="AO96" s="1231"/>
      <c r="AP96" s="1231"/>
      <c r="AQ96" s="1159">
        <v>43206658</v>
      </c>
      <c r="AR96" s="1159">
        <v>42906658</v>
      </c>
      <c r="AS96" s="1160">
        <v>300000</v>
      </c>
      <c r="AT96" s="1160">
        <v>0</v>
      </c>
      <c r="AU96" s="1159">
        <v>42906658</v>
      </c>
      <c r="AV96" s="1160">
        <v>0</v>
      </c>
      <c r="AW96" s="1159">
        <v>42906658</v>
      </c>
      <c r="AX96" s="1160">
        <v>0</v>
      </c>
      <c r="AY96" s="1159">
        <v>42906658</v>
      </c>
      <c r="AZ96" s="1160">
        <v>0</v>
      </c>
      <c r="BA96" s="1160">
        <v>42906658</v>
      </c>
      <c r="BB96" s="1160">
        <v>0</v>
      </c>
      <c r="BC96" s="1160">
        <v>300000</v>
      </c>
      <c r="BD96" s="1161">
        <f t="shared" si="10"/>
        <v>0.99305662567097874</v>
      </c>
    </row>
    <row r="97" spans="1:56" s="1153" customFormat="1" ht="18" x14ac:dyDescent="0.2">
      <c r="A97" s="1148" t="str">
        <f t="shared" si="8"/>
        <v>A20441810</v>
      </c>
      <c r="B97" s="1240" t="s">
        <v>361</v>
      </c>
      <c r="C97" s="1231"/>
      <c r="D97" s="1240" t="s">
        <v>741</v>
      </c>
      <c r="E97" s="1231"/>
      <c r="F97" s="1240" t="s">
        <v>739</v>
      </c>
      <c r="G97" s="1231"/>
      <c r="H97" s="1240" t="s">
        <v>742</v>
      </c>
      <c r="I97" s="1231"/>
      <c r="J97" s="1240" t="s">
        <v>742</v>
      </c>
      <c r="K97" s="1231"/>
      <c r="L97" s="1231"/>
      <c r="M97" s="1240" t="s">
        <v>761</v>
      </c>
      <c r="N97" s="1231"/>
      <c r="O97" s="1231"/>
      <c r="P97" s="1240"/>
      <c r="Q97" s="1231"/>
      <c r="R97" s="1240"/>
      <c r="S97" s="1231"/>
      <c r="T97" s="1241" t="s">
        <v>408</v>
      </c>
      <c r="U97" s="1231"/>
      <c r="V97" s="1231"/>
      <c r="W97" s="1231"/>
      <c r="X97" s="1231"/>
      <c r="Y97" s="1231"/>
      <c r="Z97" s="1231"/>
      <c r="AA97" s="1231"/>
      <c r="AB97" s="1242" t="s">
        <v>732</v>
      </c>
      <c r="AC97" s="1231"/>
      <c r="AD97" s="1231"/>
      <c r="AE97" s="1231"/>
      <c r="AF97" s="1231"/>
      <c r="AG97" s="1242" t="s">
        <v>733</v>
      </c>
      <c r="AH97" s="1231"/>
      <c r="AI97" s="1231"/>
      <c r="AJ97" s="1158" t="s">
        <v>417</v>
      </c>
      <c r="AK97" s="1243" t="s">
        <v>734</v>
      </c>
      <c r="AL97" s="1231"/>
      <c r="AM97" s="1231"/>
      <c r="AN97" s="1231"/>
      <c r="AO97" s="1231"/>
      <c r="AP97" s="1231"/>
      <c r="AQ97" s="1159">
        <v>45301479</v>
      </c>
      <c r="AR97" s="1159">
        <v>45001479</v>
      </c>
      <c r="AS97" s="1160">
        <v>300000</v>
      </c>
      <c r="AT97" s="1160">
        <v>0</v>
      </c>
      <c r="AU97" s="1159">
        <v>45001479</v>
      </c>
      <c r="AV97" s="1160">
        <v>0</v>
      </c>
      <c r="AW97" s="1159">
        <v>45001479</v>
      </c>
      <c r="AX97" s="1160">
        <v>0</v>
      </c>
      <c r="AY97" s="1159">
        <v>45001479</v>
      </c>
      <c r="AZ97" s="1160">
        <v>0</v>
      </c>
      <c r="BA97" s="1160">
        <v>45001479</v>
      </c>
      <c r="BB97" s="1160">
        <v>0</v>
      </c>
      <c r="BC97" s="1160">
        <v>300000</v>
      </c>
      <c r="BD97" s="1161">
        <f t="shared" si="10"/>
        <v>0.99337769965523637</v>
      </c>
    </row>
    <row r="98" spans="1:56" s="1153" customFormat="1" ht="18" x14ac:dyDescent="0.2">
      <c r="A98" s="1148" t="str">
        <f t="shared" si="8"/>
        <v>A20442010</v>
      </c>
      <c r="B98" s="1240" t="s">
        <v>361</v>
      </c>
      <c r="C98" s="1231"/>
      <c r="D98" s="1240" t="s">
        <v>741</v>
      </c>
      <c r="E98" s="1231"/>
      <c r="F98" s="1240" t="s">
        <v>739</v>
      </c>
      <c r="G98" s="1231"/>
      <c r="H98" s="1240" t="s">
        <v>742</v>
      </c>
      <c r="I98" s="1231"/>
      <c r="J98" s="1240" t="s">
        <v>742</v>
      </c>
      <c r="K98" s="1231"/>
      <c r="L98" s="1231"/>
      <c r="M98" s="1240" t="s">
        <v>762</v>
      </c>
      <c r="N98" s="1231"/>
      <c r="O98" s="1231"/>
      <c r="P98" s="1240"/>
      <c r="Q98" s="1231"/>
      <c r="R98" s="1240"/>
      <c r="S98" s="1231"/>
      <c r="T98" s="1241" t="s">
        <v>409</v>
      </c>
      <c r="U98" s="1231"/>
      <c r="V98" s="1231"/>
      <c r="W98" s="1231"/>
      <c r="X98" s="1231"/>
      <c r="Y98" s="1231"/>
      <c r="Z98" s="1231"/>
      <c r="AA98" s="1231"/>
      <c r="AB98" s="1242" t="s">
        <v>732</v>
      </c>
      <c r="AC98" s="1231"/>
      <c r="AD98" s="1231"/>
      <c r="AE98" s="1231"/>
      <c r="AF98" s="1231"/>
      <c r="AG98" s="1242" t="s">
        <v>733</v>
      </c>
      <c r="AH98" s="1231"/>
      <c r="AI98" s="1231"/>
      <c r="AJ98" s="1158" t="s">
        <v>417</v>
      </c>
      <c r="AK98" s="1243" t="s">
        <v>734</v>
      </c>
      <c r="AL98" s="1231"/>
      <c r="AM98" s="1231"/>
      <c r="AN98" s="1231"/>
      <c r="AO98" s="1231"/>
      <c r="AP98" s="1231"/>
      <c r="AQ98" s="1159">
        <v>5040076</v>
      </c>
      <c r="AR98" s="1159">
        <v>4040076</v>
      </c>
      <c r="AS98" s="1160">
        <v>1000000</v>
      </c>
      <c r="AT98" s="1160">
        <v>0</v>
      </c>
      <c r="AU98" s="1159">
        <v>4040076</v>
      </c>
      <c r="AV98" s="1160">
        <v>0</v>
      </c>
      <c r="AW98" s="1159">
        <v>4040076</v>
      </c>
      <c r="AX98" s="1160">
        <v>0</v>
      </c>
      <c r="AY98" s="1159">
        <v>4040076</v>
      </c>
      <c r="AZ98" s="1160">
        <v>0</v>
      </c>
      <c r="BA98" s="1160">
        <v>4040076</v>
      </c>
      <c r="BB98" s="1160">
        <v>0</v>
      </c>
      <c r="BC98" s="1160">
        <v>1000000</v>
      </c>
      <c r="BD98" s="1161">
        <f t="shared" si="10"/>
        <v>0.80159029347970145</v>
      </c>
    </row>
    <row r="99" spans="1:56" s="1153" customFormat="1" ht="18" x14ac:dyDescent="0.2">
      <c r="A99" s="1148" t="str">
        <f t="shared" ref="A99:A162" si="11">+B99&amp;D99&amp;F99&amp;H99&amp;J99&amp;M99&amp;AJ99</f>
        <v>A20442110</v>
      </c>
      <c r="B99" s="1240" t="s">
        <v>361</v>
      </c>
      <c r="C99" s="1231"/>
      <c r="D99" s="1240" t="s">
        <v>741</v>
      </c>
      <c r="E99" s="1231"/>
      <c r="F99" s="1240" t="s">
        <v>739</v>
      </c>
      <c r="G99" s="1231"/>
      <c r="H99" s="1240" t="s">
        <v>742</v>
      </c>
      <c r="I99" s="1231"/>
      <c r="J99" s="1240" t="s">
        <v>742</v>
      </c>
      <c r="K99" s="1231"/>
      <c r="L99" s="1231"/>
      <c r="M99" s="1240" t="s">
        <v>763</v>
      </c>
      <c r="N99" s="1231"/>
      <c r="O99" s="1231"/>
      <c r="P99" s="1240"/>
      <c r="Q99" s="1231"/>
      <c r="R99" s="1240"/>
      <c r="S99" s="1231"/>
      <c r="T99" s="1241" t="s">
        <v>410</v>
      </c>
      <c r="U99" s="1231"/>
      <c r="V99" s="1231"/>
      <c r="W99" s="1231"/>
      <c r="X99" s="1231"/>
      <c r="Y99" s="1231"/>
      <c r="Z99" s="1231"/>
      <c r="AA99" s="1231"/>
      <c r="AB99" s="1242" t="s">
        <v>732</v>
      </c>
      <c r="AC99" s="1231"/>
      <c r="AD99" s="1231"/>
      <c r="AE99" s="1231"/>
      <c r="AF99" s="1231"/>
      <c r="AG99" s="1242" t="s">
        <v>733</v>
      </c>
      <c r="AH99" s="1231"/>
      <c r="AI99" s="1231"/>
      <c r="AJ99" s="1158" t="s">
        <v>417</v>
      </c>
      <c r="AK99" s="1243" t="s">
        <v>734</v>
      </c>
      <c r="AL99" s="1231"/>
      <c r="AM99" s="1231"/>
      <c r="AN99" s="1231"/>
      <c r="AO99" s="1231"/>
      <c r="AP99" s="1231"/>
      <c r="AQ99" s="1159">
        <v>300000</v>
      </c>
      <c r="AR99" s="1159">
        <v>0</v>
      </c>
      <c r="AS99" s="1160">
        <v>300000</v>
      </c>
      <c r="AT99" s="1160">
        <v>0</v>
      </c>
      <c r="AU99" s="1159">
        <v>0</v>
      </c>
      <c r="AV99" s="1160">
        <v>0</v>
      </c>
      <c r="AW99" s="1159">
        <v>0</v>
      </c>
      <c r="AX99" s="1160">
        <v>0</v>
      </c>
      <c r="AY99" s="1159">
        <v>0</v>
      </c>
      <c r="AZ99" s="1160">
        <v>0</v>
      </c>
      <c r="BA99" s="1160">
        <v>0</v>
      </c>
      <c r="BB99" s="1160">
        <v>0</v>
      </c>
      <c r="BC99" s="1160">
        <v>300000</v>
      </c>
      <c r="BD99" s="1161">
        <f t="shared" si="10"/>
        <v>0</v>
      </c>
    </row>
    <row r="100" spans="1:56" s="1153" customFormat="1" ht="18" x14ac:dyDescent="0.2">
      <c r="A100" s="1148" t="str">
        <f t="shared" si="11"/>
        <v>A20442310</v>
      </c>
      <c r="B100" s="1240" t="s">
        <v>361</v>
      </c>
      <c r="C100" s="1231"/>
      <c r="D100" s="1240" t="s">
        <v>741</v>
      </c>
      <c r="E100" s="1231"/>
      <c r="F100" s="1240" t="s">
        <v>739</v>
      </c>
      <c r="G100" s="1231"/>
      <c r="H100" s="1240" t="s">
        <v>742</v>
      </c>
      <c r="I100" s="1231"/>
      <c r="J100" s="1240" t="s">
        <v>742</v>
      </c>
      <c r="K100" s="1231"/>
      <c r="L100" s="1231"/>
      <c r="M100" s="1240" t="s">
        <v>764</v>
      </c>
      <c r="N100" s="1231"/>
      <c r="O100" s="1231"/>
      <c r="P100" s="1240"/>
      <c r="Q100" s="1231"/>
      <c r="R100" s="1240"/>
      <c r="S100" s="1231"/>
      <c r="T100" s="1241" t="s">
        <v>411</v>
      </c>
      <c r="U100" s="1231"/>
      <c r="V100" s="1231"/>
      <c r="W100" s="1231"/>
      <c r="X100" s="1231"/>
      <c r="Y100" s="1231"/>
      <c r="Z100" s="1231"/>
      <c r="AA100" s="1231"/>
      <c r="AB100" s="1242" t="s">
        <v>732</v>
      </c>
      <c r="AC100" s="1231"/>
      <c r="AD100" s="1231"/>
      <c r="AE100" s="1231"/>
      <c r="AF100" s="1231"/>
      <c r="AG100" s="1242" t="s">
        <v>733</v>
      </c>
      <c r="AH100" s="1231"/>
      <c r="AI100" s="1231"/>
      <c r="AJ100" s="1158" t="s">
        <v>417</v>
      </c>
      <c r="AK100" s="1243" t="s">
        <v>734</v>
      </c>
      <c r="AL100" s="1231"/>
      <c r="AM100" s="1231"/>
      <c r="AN100" s="1231"/>
      <c r="AO100" s="1231"/>
      <c r="AP100" s="1231"/>
      <c r="AQ100" s="1159">
        <v>22995834</v>
      </c>
      <c r="AR100" s="1159">
        <v>22095634</v>
      </c>
      <c r="AS100" s="1160">
        <v>900200</v>
      </c>
      <c r="AT100" s="1160">
        <v>0</v>
      </c>
      <c r="AU100" s="1159">
        <v>22095634</v>
      </c>
      <c r="AV100" s="1160">
        <v>0</v>
      </c>
      <c r="AW100" s="1159">
        <v>22095634</v>
      </c>
      <c r="AX100" s="1160">
        <v>0</v>
      </c>
      <c r="AY100" s="1159">
        <v>22095634</v>
      </c>
      <c r="AZ100" s="1160">
        <v>0</v>
      </c>
      <c r="BA100" s="1160">
        <v>22095634</v>
      </c>
      <c r="BB100" s="1160">
        <v>0</v>
      </c>
      <c r="BC100" s="1160">
        <v>900200</v>
      </c>
      <c r="BD100" s="1161">
        <f t="shared" si="10"/>
        <v>0.96085377899318636</v>
      </c>
    </row>
    <row r="101" spans="1:56" s="1153" customFormat="1" ht="18" x14ac:dyDescent="0.2">
      <c r="A101" s="1148" t="str">
        <f t="shared" si="11"/>
        <v>A204510</v>
      </c>
      <c r="B101" s="1230" t="s">
        <v>361</v>
      </c>
      <c r="C101" s="1231"/>
      <c r="D101" s="1230" t="s">
        <v>741</v>
      </c>
      <c r="E101" s="1231"/>
      <c r="F101" s="1230" t="s">
        <v>739</v>
      </c>
      <c r="G101" s="1231"/>
      <c r="H101" s="1230" t="s">
        <v>742</v>
      </c>
      <c r="I101" s="1231"/>
      <c r="J101" s="1230" t="s">
        <v>743</v>
      </c>
      <c r="K101" s="1231"/>
      <c r="L101" s="1231"/>
      <c r="M101" s="1230"/>
      <c r="N101" s="1231"/>
      <c r="O101" s="1231"/>
      <c r="P101" s="1230"/>
      <c r="Q101" s="1231"/>
      <c r="R101" s="1230"/>
      <c r="S101" s="1231"/>
      <c r="T101" s="1232" t="s">
        <v>640</v>
      </c>
      <c r="U101" s="1231"/>
      <c r="V101" s="1231"/>
      <c r="W101" s="1231"/>
      <c r="X101" s="1231"/>
      <c r="Y101" s="1231"/>
      <c r="Z101" s="1231"/>
      <c r="AA101" s="1231"/>
      <c r="AB101" s="1233" t="s">
        <v>732</v>
      </c>
      <c r="AC101" s="1231"/>
      <c r="AD101" s="1231"/>
      <c r="AE101" s="1231"/>
      <c r="AF101" s="1231"/>
      <c r="AG101" s="1233" t="s">
        <v>733</v>
      </c>
      <c r="AH101" s="1231"/>
      <c r="AI101" s="1231"/>
      <c r="AJ101" s="1149" t="s">
        <v>417</v>
      </c>
      <c r="AK101" s="1234" t="s">
        <v>734</v>
      </c>
      <c r="AL101" s="1231"/>
      <c r="AM101" s="1231"/>
      <c r="AN101" s="1231"/>
      <c r="AO101" s="1231"/>
      <c r="AP101" s="1231"/>
      <c r="AQ101" s="1150">
        <v>5386572529.96</v>
      </c>
      <c r="AR101" s="1150">
        <v>5382367527.9899998</v>
      </c>
      <c r="AS101" s="1151">
        <v>4205001.97</v>
      </c>
      <c r="AT101" s="1151">
        <v>0</v>
      </c>
      <c r="AU101" s="1150">
        <v>5365672573.3599997</v>
      </c>
      <c r="AV101" s="1151">
        <v>16694954.630000001</v>
      </c>
      <c r="AW101" s="1150">
        <v>4379319740.3100004</v>
      </c>
      <c r="AX101" s="1151">
        <v>986352833.04999995</v>
      </c>
      <c r="AY101" s="1150">
        <v>4216736292.3099999</v>
      </c>
      <c r="AZ101" s="1151">
        <v>162583448</v>
      </c>
      <c r="BA101" s="1151">
        <v>4216736292.3099999</v>
      </c>
      <c r="BB101" s="1151">
        <v>0</v>
      </c>
      <c r="BC101" s="1151">
        <v>4205000</v>
      </c>
      <c r="BD101" s="1152">
        <f t="shared" si="10"/>
        <v>0.99611998975531191</v>
      </c>
    </row>
    <row r="102" spans="1:56" s="1153" customFormat="1" ht="18" x14ac:dyDescent="0.2">
      <c r="A102" s="1148" t="str">
        <f t="shared" si="11"/>
        <v>A2045110</v>
      </c>
      <c r="B102" s="1240" t="s">
        <v>361</v>
      </c>
      <c r="C102" s="1231"/>
      <c r="D102" s="1240" t="s">
        <v>741</v>
      </c>
      <c r="E102" s="1231"/>
      <c r="F102" s="1240" t="s">
        <v>739</v>
      </c>
      <c r="G102" s="1231"/>
      <c r="H102" s="1240" t="s">
        <v>742</v>
      </c>
      <c r="I102" s="1231"/>
      <c r="J102" s="1240" t="s">
        <v>743</v>
      </c>
      <c r="K102" s="1231"/>
      <c r="L102" s="1231"/>
      <c r="M102" s="1240" t="s">
        <v>738</v>
      </c>
      <c r="N102" s="1231"/>
      <c r="O102" s="1231"/>
      <c r="P102" s="1240"/>
      <c r="Q102" s="1231"/>
      <c r="R102" s="1240"/>
      <c r="S102" s="1231"/>
      <c r="T102" s="1241" t="s">
        <v>412</v>
      </c>
      <c r="U102" s="1231"/>
      <c r="V102" s="1231"/>
      <c r="W102" s="1231"/>
      <c r="X102" s="1231"/>
      <c r="Y102" s="1231"/>
      <c r="Z102" s="1231"/>
      <c r="AA102" s="1231"/>
      <c r="AB102" s="1242" t="s">
        <v>732</v>
      </c>
      <c r="AC102" s="1231"/>
      <c r="AD102" s="1231"/>
      <c r="AE102" s="1231"/>
      <c r="AF102" s="1231"/>
      <c r="AG102" s="1242" t="s">
        <v>733</v>
      </c>
      <c r="AH102" s="1231"/>
      <c r="AI102" s="1231"/>
      <c r="AJ102" s="1158" t="s">
        <v>417</v>
      </c>
      <c r="AK102" s="1243" t="s">
        <v>734</v>
      </c>
      <c r="AL102" s="1231"/>
      <c r="AM102" s="1231"/>
      <c r="AN102" s="1231"/>
      <c r="AO102" s="1231"/>
      <c r="AP102" s="1231"/>
      <c r="AQ102" s="1159">
        <v>951341905</v>
      </c>
      <c r="AR102" s="1159">
        <v>949871904.37</v>
      </c>
      <c r="AS102" s="1160">
        <v>1470000.63</v>
      </c>
      <c r="AT102" s="1160">
        <v>0</v>
      </c>
      <c r="AU102" s="1159">
        <v>948232176.99000001</v>
      </c>
      <c r="AV102" s="1160">
        <v>1639727.38</v>
      </c>
      <c r="AW102" s="1159">
        <v>714914951</v>
      </c>
      <c r="AX102" s="1160">
        <v>233317225.99000001</v>
      </c>
      <c r="AY102" s="1159">
        <v>714914951</v>
      </c>
      <c r="AZ102" s="1160">
        <v>0</v>
      </c>
      <c r="BA102" s="1160">
        <v>714914951</v>
      </c>
      <c r="BB102" s="1160">
        <v>0</v>
      </c>
      <c r="BC102" s="1160">
        <v>1470000</v>
      </c>
      <c r="BD102" s="1161">
        <f t="shared" si="10"/>
        <v>0.99673121935062869</v>
      </c>
    </row>
    <row r="103" spans="1:56" s="1153" customFormat="1" ht="18" x14ac:dyDescent="0.2">
      <c r="A103" s="1148" t="str">
        <f t="shared" si="11"/>
        <v>A2045210</v>
      </c>
      <c r="B103" s="1240" t="s">
        <v>361</v>
      </c>
      <c r="C103" s="1231"/>
      <c r="D103" s="1240" t="s">
        <v>741</v>
      </c>
      <c r="E103" s="1231"/>
      <c r="F103" s="1240" t="s">
        <v>739</v>
      </c>
      <c r="G103" s="1231"/>
      <c r="H103" s="1240" t="s">
        <v>742</v>
      </c>
      <c r="I103" s="1231"/>
      <c r="J103" s="1240" t="s">
        <v>743</v>
      </c>
      <c r="K103" s="1231"/>
      <c r="L103" s="1231"/>
      <c r="M103" s="1240" t="s">
        <v>741</v>
      </c>
      <c r="N103" s="1231"/>
      <c r="O103" s="1231"/>
      <c r="P103" s="1240"/>
      <c r="Q103" s="1231"/>
      <c r="R103" s="1240"/>
      <c r="S103" s="1231"/>
      <c r="T103" s="1241" t="s">
        <v>413</v>
      </c>
      <c r="U103" s="1231"/>
      <c r="V103" s="1231"/>
      <c r="W103" s="1231"/>
      <c r="X103" s="1231"/>
      <c r="Y103" s="1231"/>
      <c r="Z103" s="1231"/>
      <c r="AA103" s="1231"/>
      <c r="AB103" s="1242" t="s">
        <v>732</v>
      </c>
      <c r="AC103" s="1231"/>
      <c r="AD103" s="1231"/>
      <c r="AE103" s="1231"/>
      <c r="AF103" s="1231"/>
      <c r="AG103" s="1242" t="s">
        <v>733</v>
      </c>
      <c r="AH103" s="1231"/>
      <c r="AI103" s="1231"/>
      <c r="AJ103" s="1158" t="s">
        <v>417</v>
      </c>
      <c r="AK103" s="1243" t="s">
        <v>734</v>
      </c>
      <c r="AL103" s="1231"/>
      <c r="AM103" s="1231"/>
      <c r="AN103" s="1231"/>
      <c r="AO103" s="1231"/>
      <c r="AP103" s="1231"/>
      <c r="AQ103" s="1159">
        <v>79467442</v>
      </c>
      <c r="AR103" s="1159">
        <v>78467442</v>
      </c>
      <c r="AS103" s="1160">
        <v>1000000</v>
      </c>
      <c r="AT103" s="1160">
        <v>0</v>
      </c>
      <c r="AU103" s="1159">
        <v>78467441</v>
      </c>
      <c r="AV103" s="1160">
        <v>1</v>
      </c>
      <c r="AW103" s="1159">
        <v>58963161</v>
      </c>
      <c r="AX103" s="1160">
        <v>19504280</v>
      </c>
      <c r="AY103" s="1159">
        <v>51414258</v>
      </c>
      <c r="AZ103" s="1160">
        <v>7548903</v>
      </c>
      <c r="BA103" s="1160">
        <v>51414258</v>
      </c>
      <c r="BB103" s="1160">
        <v>0</v>
      </c>
      <c r="BC103" s="1160">
        <v>1000000</v>
      </c>
      <c r="BD103" s="1161">
        <f t="shared" si="10"/>
        <v>0.98741621757499132</v>
      </c>
    </row>
    <row r="104" spans="1:56" s="1153" customFormat="1" ht="18" x14ac:dyDescent="0.2">
      <c r="A104" s="1148" t="str">
        <f t="shared" si="11"/>
        <v>A2045510</v>
      </c>
      <c r="B104" s="1240" t="s">
        <v>361</v>
      </c>
      <c r="C104" s="1231"/>
      <c r="D104" s="1240" t="s">
        <v>741</v>
      </c>
      <c r="E104" s="1231"/>
      <c r="F104" s="1240" t="s">
        <v>739</v>
      </c>
      <c r="G104" s="1231"/>
      <c r="H104" s="1240" t="s">
        <v>742</v>
      </c>
      <c r="I104" s="1231"/>
      <c r="J104" s="1240" t="s">
        <v>743</v>
      </c>
      <c r="K104" s="1231"/>
      <c r="L104" s="1231"/>
      <c r="M104" s="1240" t="s">
        <v>743</v>
      </c>
      <c r="N104" s="1231"/>
      <c r="O104" s="1231"/>
      <c r="P104" s="1240"/>
      <c r="Q104" s="1231"/>
      <c r="R104" s="1240"/>
      <c r="S104" s="1231"/>
      <c r="T104" s="1241" t="s">
        <v>414</v>
      </c>
      <c r="U104" s="1231"/>
      <c r="V104" s="1231"/>
      <c r="W104" s="1231"/>
      <c r="X104" s="1231"/>
      <c r="Y104" s="1231"/>
      <c r="Z104" s="1231"/>
      <c r="AA104" s="1231"/>
      <c r="AB104" s="1242" t="s">
        <v>732</v>
      </c>
      <c r="AC104" s="1231"/>
      <c r="AD104" s="1231"/>
      <c r="AE104" s="1231"/>
      <c r="AF104" s="1231"/>
      <c r="AG104" s="1242" t="s">
        <v>733</v>
      </c>
      <c r="AH104" s="1231"/>
      <c r="AI104" s="1231"/>
      <c r="AJ104" s="1158" t="s">
        <v>417</v>
      </c>
      <c r="AK104" s="1243" t="s">
        <v>734</v>
      </c>
      <c r="AL104" s="1231"/>
      <c r="AM104" s="1231"/>
      <c r="AN104" s="1231"/>
      <c r="AO104" s="1231"/>
      <c r="AP104" s="1231"/>
      <c r="AQ104" s="1159">
        <v>162376243</v>
      </c>
      <c r="AR104" s="1159">
        <v>162376243</v>
      </c>
      <c r="AS104" s="1160">
        <v>0</v>
      </c>
      <c r="AT104" s="1160">
        <v>0</v>
      </c>
      <c r="AU104" s="1159">
        <v>162376243</v>
      </c>
      <c r="AV104" s="1160">
        <v>0</v>
      </c>
      <c r="AW104" s="1159">
        <v>162376243</v>
      </c>
      <c r="AX104" s="1160">
        <v>0</v>
      </c>
      <c r="AY104" s="1159">
        <v>8709837</v>
      </c>
      <c r="AZ104" s="1160">
        <v>153666406</v>
      </c>
      <c r="BA104" s="1160">
        <v>8709837</v>
      </c>
      <c r="BB104" s="1160">
        <v>0</v>
      </c>
      <c r="BC104" s="1160">
        <v>0</v>
      </c>
      <c r="BD104" s="1161">
        <f t="shared" si="10"/>
        <v>1</v>
      </c>
    </row>
    <row r="105" spans="1:56" s="1153" customFormat="1" ht="18" x14ac:dyDescent="0.2">
      <c r="A105" s="1148" t="str">
        <f t="shared" si="11"/>
        <v>A2045610</v>
      </c>
      <c r="B105" s="1240" t="s">
        <v>361</v>
      </c>
      <c r="C105" s="1231"/>
      <c r="D105" s="1240" t="s">
        <v>741</v>
      </c>
      <c r="E105" s="1231"/>
      <c r="F105" s="1240" t="s">
        <v>739</v>
      </c>
      <c r="G105" s="1231"/>
      <c r="H105" s="1240" t="s">
        <v>742</v>
      </c>
      <c r="I105" s="1231"/>
      <c r="J105" s="1240" t="s">
        <v>743</v>
      </c>
      <c r="K105" s="1231"/>
      <c r="L105" s="1231"/>
      <c r="M105" s="1240" t="s">
        <v>753</v>
      </c>
      <c r="N105" s="1231"/>
      <c r="O105" s="1231"/>
      <c r="P105" s="1240"/>
      <c r="Q105" s="1231"/>
      <c r="R105" s="1240"/>
      <c r="S105" s="1231"/>
      <c r="T105" s="1241" t="s">
        <v>415</v>
      </c>
      <c r="U105" s="1231"/>
      <c r="V105" s="1231"/>
      <c r="W105" s="1231"/>
      <c r="X105" s="1231"/>
      <c r="Y105" s="1231"/>
      <c r="Z105" s="1231"/>
      <c r="AA105" s="1231"/>
      <c r="AB105" s="1242" t="s">
        <v>732</v>
      </c>
      <c r="AC105" s="1231"/>
      <c r="AD105" s="1231"/>
      <c r="AE105" s="1231"/>
      <c r="AF105" s="1231"/>
      <c r="AG105" s="1242" t="s">
        <v>733</v>
      </c>
      <c r="AH105" s="1231"/>
      <c r="AI105" s="1231"/>
      <c r="AJ105" s="1158" t="s">
        <v>417</v>
      </c>
      <c r="AK105" s="1243" t="s">
        <v>734</v>
      </c>
      <c r="AL105" s="1231"/>
      <c r="AM105" s="1231"/>
      <c r="AN105" s="1231"/>
      <c r="AO105" s="1231"/>
      <c r="AP105" s="1231"/>
      <c r="AQ105" s="1159">
        <v>250630370</v>
      </c>
      <c r="AR105" s="1159">
        <v>249695369.59999999</v>
      </c>
      <c r="AS105" s="1160">
        <v>935000.4</v>
      </c>
      <c r="AT105" s="1160">
        <v>0</v>
      </c>
      <c r="AU105" s="1159">
        <v>244695260.59999999</v>
      </c>
      <c r="AV105" s="1160">
        <v>5000109</v>
      </c>
      <c r="AW105" s="1159">
        <v>221220664.59999999</v>
      </c>
      <c r="AX105" s="1160">
        <v>23474596</v>
      </c>
      <c r="AY105" s="1159">
        <v>219852525.59999999</v>
      </c>
      <c r="AZ105" s="1160">
        <v>1368139</v>
      </c>
      <c r="BA105" s="1160">
        <v>219852525.59999999</v>
      </c>
      <c r="BB105" s="1160">
        <v>0</v>
      </c>
      <c r="BC105" s="1160">
        <v>935000</v>
      </c>
      <c r="BD105" s="1161">
        <f t="shared" si="10"/>
        <v>0.97631927287981901</v>
      </c>
    </row>
    <row r="106" spans="1:56" s="1153" customFormat="1" ht="18" x14ac:dyDescent="0.2">
      <c r="A106" s="1148" t="str">
        <f t="shared" si="11"/>
        <v>A2045810</v>
      </c>
      <c r="B106" s="1240" t="s">
        <v>361</v>
      </c>
      <c r="C106" s="1231"/>
      <c r="D106" s="1240" t="s">
        <v>741</v>
      </c>
      <c r="E106" s="1231"/>
      <c r="F106" s="1240" t="s">
        <v>739</v>
      </c>
      <c r="G106" s="1231"/>
      <c r="H106" s="1240" t="s">
        <v>742</v>
      </c>
      <c r="I106" s="1231"/>
      <c r="J106" s="1240" t="s">
        <v>743</v>
      </c>
      <c r="K106" s="1231"/>
      <c r="L106" s="1231"/>
      <c r="M106" s="1240" t="s">
        <v>755</v>
      </c>
      <c r="N106" s="1231"/>
      <c r="O106" s="1231"/>
      <c r="P106" s="1240"/>
      <c r="Q106" s="1231"/>
      <c r="R106" s="1240"/>
      <c r="S106" s="1231"/>
      <c r="T106" s="1241" t="s">
        <v>416</v>
      </c>
      <c r="U106" s="1231"/>
      <c r="V106" s="1231"/>
      <c r="W106" s="1231"/>
      <c r="X106" s="1231"/>
      <c r="Y106" s="1231"/>
      <c r="Z106" s="1231"/>
      <c r="AA106" s="1231"/>
      <c r="AB106" s="1242" t="s">
        <v>732</v>
      </c>
      <c r="AC106" s="1231"/>
      <c r="AD106" s="1231"/>
      <c r="AE106" s="1231"/>
      <c r="AF106" s="1231"/>
      <c r="AG106" s="1242" t="s">
        <v>733</v>
      </c>
      <c r="AH106" s="1231"/>
      <c r="AI106" s="1231"/>
      <c r="AJ106" s="1158" t="s">
        <v>417</v>
      </c>
      <c r="AK106" s="1243" t="s">
        <v>734</v>
      </c>
      <c r="AL106" s="1231"/>
      <c r="AM106" s="1231"/>
      <c r="AN106" s="1231"/>
      <c r="AO106" s="1231"/>
      <c r="AP106" s="1231"/>
      <c r="AQ106" s="1159">
        <v>1445682607.96</v>
      </c>
      <c r="AR106" s="1159">
        <v>1445682607.02</v>
      </c>
      <c r="AS106" s="1160">
        <v>0.94</v>
      </c>
      <c r="AT106" s="1160">
        <v>0</v>
      </c>
      <c r="AU106" s="1159">
        <v>1445285813.01</v>
      </c>
      <c r="AV106" s="1160">
        <v>396794.01</v>
      </c>
      <c r="AW106" s="1159">
        <v>1166310551.71</v>
      </c>
      <c r="AX106" s="1160">
        <v>278975261.30000001</v>
      </c>
      <c r="AY106" s="1159">
        <v>1166310551.71</v>
      </c>
      <c r="AZ106" s="1160">
        <v>0</v>
      </c>
      <c r="BA106" s="1160">
        <v>1166310551.71</v>
      </c>
      <c r="BB106" s="1160">
        <v>0</v>
      </c>
      <c r="BC106" s="1160">
        <v>0</v>
      </c>
      <c r="BD106" s="1161">
        <f t="shared" si="10"/>
        <v>0.99972553107589779</v>
      </c>
    </row>
    <row r="107" spans="1:56" s="1153" customFormat="1" ht="18" x14ac:dyDescent="0.2">
      <c r="A107" s="1148" t="str">
        <f t="shared" si="11"/>
        <v>A20451010</v>
      </c>
      <c r="B107" s="1240" t="s">
        <v>361</v>
      </c>
      <c r="C107" s="1231"/>
      <c r="D107" s="1240" t="s">
        <v>741</v>
      </c>
      <c r="E107" s="1231"/>
      <c r="F107" s="1240" t="s">
        <v>739</v>
      </c>
      <c r="G107" s="1231"/>
      <c r="H107" s="1240" t="s">
        <v>742</v>
      </c>
      <c r="I107" s="1231"/>
      <c r="J107" s="1240" t="s">
        <v>743</v>
      </c>
      <c r="K107" s="1231"/>
      <c r="L107" s="1231"/>
      <c r="M107" s="1240" t="s">
        <v>417</v>
      </c>
      <c r="N107" s="1231"/>
      <c r="O107" s="1231"/>
      <c r="P107" s="1240"/>
      <c r="Q107" s="1231"/>
      <c r="R107" s="1240"/>
      <c r="S107" s="1231"/>
      <c r="T107" s="1241" t="s">
        <v>418</v>
      </c>
      <c r="U107" s="1231"/>
      <c r="V107" s="1231"/>
      <c r="W107" s="1231"/>
      <c r="X107" s="1231"/>
      <c r="Y107" s="1231"/>
      <c r="Z107" s="1231"/>
      <c r="AA107" s="1231"/>
      <c r="AB107" s="1242" t="s">
        <v>732</v>
      </c>
      <c r="AC107" s="1231"/>
      <c r="AD107" s="1231"/>
      <c r="AE107" s="1231"/>
      <c r="AF107" s="1231"/>
      <c r="AG107" s="1242" t="s">
        <v>733</v>
      </c>
      <c r="AH107" s="1231"/>
      <c r="AI107" s="1231"/>
      <c r="AJ107" s="1158" t="s">
        <v>417</v>
      </c>
      <c r="AK107" s="1243" t="s">
        <v>734</v>
      </c>
      <c r="AL107" s="1231"/>
      <c r="AM107" s="1231"/>
      <c r="AN107" s="1231"/>
      <c r="AO107" s="1231"/>
      <c r="AP107" s="1231"/>
      <c r="AQ107" s="1159">
        <v>2496073962</v>
      </c>
      <c r="AR107" s="1159">
        <v>2496073962</v>
      </c>
      <c r="AS107" s="1160">
        <v>0</v>
      </c>
      <c r="AT107" s="1160">
        <v>0</v>
      </c>
      <c r="AU107" s="1159">
        <v>2486415638.7600002</v>
      </c>
      <c r="AV107" s="1160">
        <v>9658323.2400000002</v>
      </c>
      <c r="AW107" s="1159">
        <v>2055334169</v>
      </c>
      <c r="AX107" s="1160">
        <v>431081469.75999999</v>
      </c>
      <c r="AY107" s="1159">
        <v>2055334169</v>
      </c>
      <c r="AZ107" s="1160">
        <v>0</v>
      </c>
      <c r="BA107" s="1160">
        <v>2055334169</v>
      </c>
      <c r="BB107" s="1160">
        <v>0</v>
      </c>
      <c r="BC107" s="1160">
        <v>0</v>
      </c>
      <c r="BD107" s="1161">
        <f t="shared" si="10"/>
        <v>0.99613059413020721</v>
      </c>
    </row>
    <row r="108" spans="1:56" s="1153" customFormat="1" ht="18" x14ac:dyDescent="0.2">
      <c r="A108" s="1148" t="str">
        <f t="shared" si="11"/>
        <v>A20451210</v>
      </c>
      <c r="B108" s="1240" t="s">
        <v>361</v>
      </c>
      <c r="C108" s="1231"/>
      <c r="D108" s="1240" t="s">
        <v>741</v>
      </c>
      <c r="E108" s="1231"/>
      <c r="F108" s="1240" t="s">
        <v>739</v>
      </c>
      <c r="G108" s="1231"/>
      <c r="H108" s="1240" t="s">
        <v>742</v>
      </c>
      <c r="I108" s="1231"/>
      <c r="J108" s="1240" t="s">
        <v>743</v>
      </c>
      <c r="K108" s="1231"/>
      <c r="L108" s="1231"/>
      <c r="M108" s="1240" t="s">
        <v>751</v>
      </c>
      <c r="N108" s="1231"/>
      <c r="O108" s="1231"/>
      <c r="P108" s="1240"/>
      <c r="Q108" s="1231"/>
      <c r="R108" s="1240"/>
      <c r="S108" s="1231"/>
      <c r="T108" s="1241" t="s">
        <v>419</v>
      </c>
      <c r="U108" s="1231"/>
      <c r="V108" s="1231"/>
      <c r="W108" s="1231"/>
      <c r="X108" s="1231"/>
      <c r="Y108" s="1231"/>
      <c r="Z108" s="1231"/>
      <c r="AA108" s="1231"/>
      <c r="AB108" s="1242" t="s">
        <v>732</v>
      </c>
      <c r="AC108" s="1231"/>
      <c r="AD108" s="1231"/>
      <c r="AE108" s="1231"/>
      <c r="AF108" s="1231"/>
      <c r="AG108" s="1242" t="s">
        <v>733</v>
      </c>
      <c r="AH108" s="1231"/>
      <c r="AI108" s="1231"/>
      <c r="AJ108" s="1158" t="s">
        <v>417</v>
      </c>
      <c r="AK108" s="1243" t="s">
        <v>734</v>
      </c>
      <c r="AL108" s="1231"/>
      <c r="AM108" s="1231"/>
      <c r="AN108" s="1231"/>
      <c r="AO108" s="1231"/>
      <c r="AP108" s="1231"/>
      <c r="AQ108" s="1159">
        <v>1000000</v>
      </c>
      <c r="AR108" s="1159">
        <v>200000</v>
      </c>
      <c r="AS108" s="1160">
        <v>800000</v>
      </c>
      <c r="AT108" s="1160">
        <v>0</v>
      </c>
      <c r="AU108" s="1159">
        <v>200000</v>
      </c>
      <c r="AV108" s="1160">
        <v>0</v>
      </c>
      <c r="AW108" s="1159">
        <v>200000</v>
      </c>
      <c r="AX108" s="1160">
        <v>0</v>
      </c>
      <c r="AY108" s="1159">
        <v>200000</v>
      </c>
      <c r="AZ108" s="1160">
        <v>0</v>
      </c>
      <c r="BA108" s="1160">
        <v>200000</v>
      </c>
      <c r="BB108" s="1160">
        <v>0</v>
      </c>
      <c r="BC108" s="1160">
        <v>800000</v>
      </c>
      <c r="BD108" s="1161">
        <f t="shared" si="10"/>
        <v>0.2</v>
      </c>
    </row>
    <row r="109" spans="1:56" s="1153" customFormat="1" ht="18" x14ac:dyDescent="0.2">
      <c r="A109" s="1148" t="str">
        <f t="shared" si="11"/>
        <v>A20451310</v>
      </c>
      <c r="B109" s="1240" t="s">
        <v>361</v>
      </c>
      <c r="C109" s="1231"/>
      <c r="D109" s="1240" t="s">
        <v>741</v>
      </c>
      <c r="E109" s="1231"/>
      <c r="F109" s="1240" t="s">
        <v>739</v>
      </c>
      <c r="G109" s="1231"/>
      <c r="H109" s="1240" t="s">
        <v>742</v>
      </c>
      <c r="I109" s="1231"/>
      <c r="J109" s="1240" t="s">
        <v>743</v>
      </c>
      <c r="K109" s="1231"/>
      <c r="L109" s="1231"/>
      <c r="M109" s="1240" t="s">
        <v>765</v>
      </c>
      <c r="N109" s="1231"/>
      <c r="O109" s="1231"/>
      <c r="P109" s="1240"/>
      <c r="Q109" s="1231"/>
      <c r="R109" s="1240"/>
      <c r="S109" s="1231"/>
      <c r="T109" s="1241" t="s">
        <v>420</v>
      </c>
      <c r="U109" s="1231"/>
      <c r="V109" s="1231"/>
      <c r="W109" s="1231"/>
      <c r="X109" s="1231"/>
      <c r="Y109" s="1231"/>
      <c r="Z109" s="1231"/>
      <c r="AA109" s="1231"/>
      <c r="AB109" s="1242" t="s">
        <v>732</v>
      </c>
      <c r="AC109" s="1231"/>
      <c r="AD109" s="1231"/>
      <c r="AE109" s="1231"/>
      <c r="AF109" s="1231"/>
      <c r="AG109" s="1242" t="s">
        <v>733</v>
      </c>
      <c r="AH109" s="1231"/>
      <c r="AI109" s="1231"/>
      <c r="AJ109" s="1158" t="s">
        <v>417</v>
      </c>
      <c r="AK109" s="1243" t="s">
        <v>734</v>
      </c>
      <c r="AL109" s="1231"/>
      <c r="AM109" s="1231"/>
      <c r="AN109" s="1231"/>
      <c r="AO109" s="1231"/>
      <c r="AP109" s="1231"/>
      <c r="AQ109" s="1159">
        <v>0</v>
      </c>
      <c r="AR109" s="1159">
        <v>0</v>
      </c>
      <c r="AS109" s="1160">
        <v>0</v>
      </c>
      <c r="AT109" s="1160">
        <v>0</v>
      </c>
      <c r="AU109" s="1159">
        <v>0</v>
      </c>
      <c r="AV109" s="1160">
        <v>0</v>
      </c>
      <c r="AW109" s="1159">
        <v>0</v>
      </c>
      <c r="AX109" s="1160">
        <v>0</v>
      </c>
      <c r="AY109" s="1159">
        <v>0</v>
      </c>
      <c r="AZ109" s="1160">
        <v>0</v>
      </c>
      <c r="BA109" s="1160">
        <v>0</v>
      </c>
      <c r="BB109" s="1160">
        <v>0</v>
      </c>
      <c r="BC109" s="1160">
        <v>0</v>
      </c>
      <c r="BD109" s="1161" t="e">
        <f t="shared" si="10"/>
        <v>#DIV/0!</v>
      </c>
    </row>
    <row r="110" spans="1:56" s="1153" customFormat="1" ht="18" x14ac:dyDescent="0.2">
      <c r="A110" s="1148" t="str">
        <f t="shared" si="11"/>
        <v>A204610</v>
      </c>
      <c r="B110" s="1230" t="s">
        <v>361</v>
      </c>
      <c r="C110" s="1231"/>
      <c r="D110" s="1230" t="s">
        <v>741</v>
      </c>
      <c r="E110" s="1231"/>
      <c r="F110" s="1230" t="s">
        <v>739</v>
      </c>
      <c r="G110" s="1231"/>
      <c r="H110" s="1230" t="s">
        <v>742</v>
      </c>
      <c r="I110" s="1231"/>
      <c r="J110" s="1230" t="s">
        <v>753</v>
      </c>
      <c r="K110" s="1231"/>
      <c r="L110" s="1231"/>
      <c r="M110" s="1230"/>
      <c r="N110" s="1231"/>
      <c r="O110" s="1231"/>
      <c r="P110" s="1230"/>
      <c r="Q110" s="1231"/>
      <c r="R110" s="1230"/>
      <c r="S110" s="1231"/>
      <c r="T110" s="1232" t="s">
        <v>766</v>
      </c>
      <c r="U110" s="1231"/>
      <c r="V110" s="1231"/>
      <c r="W110" s="1231"/>
      <c r="X110" s="1231"/>
      <c r="Y110" s="1231"/>
      <c r="Z110" s="1231"/>
      <c r="AA110" s="1231"/>
      <c r="AB110" s="1233" t="s">
        <v>732</v>
      </c>
      <c r="AC110" s="1231"/>
      <c r="AD110" s="1231"/>
      <c r="AE110" s="1231"/>
      <c r="AF110" s="1231"/>
      <c r="AG110" s="1233" t="s">
        <v>733</v>
      </c>
      <c r="AH110" s="1231"/>
      <c r="AI110" s="1231"/>
      <c r="AJ110" s="1149" t="s">
        <v>417</v>
      </c>
      <c r="AK110" s="1234" t="s">
        <v>734</v>
      </c>
      <c r="AL110" s="1231"/>
      <c r="AM110" s="1231"/>
      <c r="AN110" s="1231"/>
      <c r="AO110" s="1231"/>
      <c r="AP110" s="1231"/>
      <c r="AQ110" s="1150">
        <v>2437993235.04</v>
      </c>
      <c r="AR110" s="1150">
        <v>2437393235</v>
      </c>
      <c r="AS110" s="1151">
        <v>600000.04</v>
      </c>
      <c r="AT110" s="1151">
        <v>0</v>
      </c>
      <c r="AU110" s="1150">
        <v>2437393235</v>
      </c>
      <c r="AV110" s="1151">
        <v>0</v>
      </c>
      <c r="AW110" s="1150">
        <v>2064589070</v>
      </c>
      <c r="AX110" s="1151">
        <v>372804165</v>
      </c>
      <c r="AY110" s="1150">
        <v>1887183170</v>
      </c>
      <c r="AZ110" s="1151">
        <v>177405900</v>
      </c>
      <c r="BA110" s="1151">
        <v>1887183170</v>
      </c>
      <c r="BB110" s="1151">
        <v>0</v>
      </c>
      <c r="BC110" s="1151">
        <v>600000</v>
      </c>
      <c r="BD110" s="1152">
        <f t="shared" si="10"/>
        <v>0.99975389593729114</v>
      </c>
    </row>
    <row r="111" spans="1:56" s="1153" customFormat="1" ht="18" x14ac:dyDescent="0.2">
      <c r="A111" s="1148" t="str">
        <f t="shared" si="11"/>
        <v>A2046210</v>
      </c>
      <c r="B111" s="1240" t="s">
        <v>361</v>
      </c>
      <c r="C111" s="1231"/>
      <c r="D111" s="1240" t="s">
        <v>741</v>
      </c>
      <c r="E111" s="1231"/>
      <c r="F111" s="1240" t="s">
        <v>739</v>
      </c>
      <c r="G111" s="1231"/>
      <c r="H111" s="1240" t="s">
        <v>742</v>
      </c>
      <c r="I111" s="1231"/>
      <c r="J111" s="1240" t="s">
        <v>753</v>
      </c>
      <c r="K111" s="1231"/>
      <c r="L111" s="1231"/>
      <c r="M111" s="1240" t="s">
        <v>741</v>
      </c>
      <c r="N111" s="1231"/>
      <c r="O111" s="1231"/>
      <c r="P111" s="1240"/>
      <c r="Q111" s="1231"/>
      <c r="R111" s="1240"/>
      <c r="S111" s="1231"/>
      <c r="T111" s="1241" t="s">
        <v>421</v>
      </c>
      <c r="U111" s="1231"/>
      <c r="V111" s="1231"/>
      <c r="W111" s="1231"/>
      <c r="X111" s="1231"/>
      <c r="Y111" s="1231"/>
      <c r="Z111" s="1231"/>
      <c r="AA111" s="1231"/>
      <c r="AB111" s="1242" t="s">
        <v>732</v>
      </c>
      <c r="AC111" s="1231"/>
      <c r="AD111" s="1231"/>
      <c r="AE111" s="1231"/>
      <c r="AF111" s="1231"/>
      <c r="AG111" s="1242" t="s">
        <v>733</v>
      </c>
      <c r="AH111" s="1231"/>
      <c r="AI111" s="1231"/>
      <c r="AJ111" s="1158" t="s">
        <v>417</v>
      </c>
      <c r="AK111" s="1243" t="s">
        <v>734</v>
      </c>
      <c r="AL111" s="1231"/>
      <c r="AM111" s="1231"/>
      <c r="AN111" s="1231"/>
      <c r="AO111" s="1231"/>
      <c r="AP111" s="1231"/>
      <c r="AQ111" s="1159">
        <v>1245589235.04</v>
      </c>
      <c r="AR111" s="1159">
        <v>1245289235</v>
      </c>
      <c r="AS111" s="1160">
        <v>300000.03999999998</v>
      </c>
      <c r="AT111" s="1160">
        <v>0</v>
      </c>
      <c r="AU111" s="1159">
        <v>1245289235</v>
      </c>
      <c r="AV111" s="1160">
        <v>0</v>
      </c>
      <c r="AW111" s="1159">
        <v>1245289235</v>
      </c>
      <c r="AX111" s="1160">
        <v>0</v>
      </c>
      <c r="AY111" s="1159">
        <v>1067883335</v>
      </c>
      <c r="AZ111" s="1160">
        <v>177405900</v>
      </c>
      <c r="BA111" s="1160">
        <v>1067883335</v>
      </c>
      <c r="BB111" s="1160">
        <v>0</v>
      </c>
      <c r="BC111" s="1160">
        <v>300000</v>
      </c>
      <c r="BD111" s="1161">
        <f t="shared" si="10"/>
        <v>0.99975915010216809</v>
      </c>
    </row>
    <row r="112" spans="1:56" s="1153" customFormat="1" ht="18" x14ac:dyDescent="0.2">
      <c r="A112" s="1148" t="str">
        <f t="shared" si="11"/>
        <v>A2046310</v>
      </c>
      <c r="B112" s="1240" t="s">
        <v>361</v>
      </c>
      <c r="C112" s="1231"/>
      <c r="D112" s="1240" t="s">
        <v>741</v>
      </c>
      <c r="E112" s="1231"/>
      <c r="F112" s="1240" t="s">
        <v>739</v>
      </c>
      <c r="G112" s="1231"/>
      <c r="H112" s="1240" t="s">
        <v>742</v>
      </c>
      <c r="I112" s="1231"/>
      <c r="J112" s="1240" t="s">
        <v>753</v>
      </c>
      <c r="K112" s="1231"/>
      <c r="L112" s="1231"/>
      <c r="M112" s="1240" t="s">
        <v>748</v>
      </c>
      <c r="N112" s="1231"/>
      <c r="O112" s="1231"/>
      <c r="P112" s="1240"/>
      <c r="Q112" s="1231"/>
      <c r="R112" s="1240"/>
      <c r="S112" s="1231"/>
      <c r="T112" s="1241" t="s">
        <v>422</v>
      </c>
      <c r="U112" s="1231"/>
      <c r="V112" s="1231"/>
      <c r="W112" s="1231"/>
      <c r="X112" s="1231"/>
      <c r="Y112" s="1231"/>
      <c r="Z112" s="1231"/>
      <c r="AA112" s="1231"/>
      <c r="AB112" s="1242" t="s">
        <v>732</v>
      </c>
      <c r="AC112" s="1231"/>
      <c r="AD112" s="1231"/>
      <c r="AE112" s="1231"/>
      <c r="AF112" s="1231"/>
      <c r="AG112" s="1242" t="s">
        <v>733</v>
      </c>
      <c r="AH112" s="1231"/>
      <c r="AI112" s="1231"/>
      <c r="AJ112" s="1158" t="s">
        <v>417</v>
      </c>
      <c r="AK112" s="1243" t="s">
        <v>734</v>
      </c>
      <c r="AL112" s="1231"/>
      <c r="AM112" s="1231"/>
      <c r="AN112" s="1231"/>
      <c r="AO112" s="1231"/>
      <c r="AP112" s="1231"/>
      <c r="AQ112" s="1159">
        <v>300000</v>
      </c>
      <c r="AR112" s="1159">
        <v>0</v>
      </c>
      <c r="AS112" s="1160">
        <v>300000</v>
      </c>
      <c r="AT112" s="1160">
        <v>0</v>
      </c>
      <c r="AU112" s="1159">
        <v>0</v>
      </c>
      <c r="AV112" s="1160">
        <v>0</v>
      </c>
      <c r="AW112" s="1159">
        <v>0</v>
      </c>
      <c r="AX112" s="1160">
        <v>0</v>
      </c>
      <c r="AY112" s="1159">
        <v>0</v>
      </c>
      <c r="AZ112" s="1160">
        <v>0</v>
      </c>
      <c r="BA112" s="1160">
        <v>0</v>
      </c>
      <c r="BB112" s="1160">
        <v>0</v>
      </c>
      <c r="BC112" s="1160">
        <v>300000</v>
      </c>
      <c r="BD112" s="1161">
        <f t="shared" si="10"/>
        <v>0</v>
      </c>
    </row>
    <row r="113" spans="1:56" s="1153" customFormat="1" ht="18" x14ac:dyDescent="0.2">
      <c r="A113" s="1148" t="str">
        <f t="shared" si="11"/>
        <v>A2046510</v>
      </c>
      <c r="B113" s="1240" t="s">
        <v>361</v>
      </c>
      <c r="C113" s="1231"/>
      <c r="D113" s="1240" t="s">
        <v>741</v>
      </c>
      <c r="E113" s="1231"/>
      <c r="F113" s="1240" t="s">
        <v>739</v>
      </c>
      <c r="G113" s="1231"/>
      <c r="H113" s="1240" t="s">
        <v>742</v>
      </c>
      <c r="I113" s="1231"/>
      <c r="J113" s="1240" t="s">
        <v>753</v>
      </c>
      <c r="K113" s="1231"/>
      <c r="L113" s="1231"/>
      <c r="M113" s="1240" t="s">
        <v>743</v>
      </c>
      <c r="N113" s="1231"/>
      <c r="O113" s="1231"/>
      <c r="P113" s="1240"/>
      <c r="Q113" s="1231"/>
      <c r="R113" s="1240"/>
      <c r="S113" s="1231"/>
      <c r="T113" s="1241" t="s">
        <v>423</v>
      </c>
      <c r="U113" s="1231"/>
      <c r="V113" s="1231"/>
      <c r="W113" s="1231"/>
      <c r="X113" s="1231"/>
      <c r="Y113" s="1231"/>
      <c r="Z113" s="1231"/>
      <c r="AA113" s="1231"/>
      <c r="AB113" s="1242" t="s">
        <v>732</v>
      </c>
      <c r="AC113" s="1231"/>
      <c r="AD113" s="1231"/>
      <c r="AE113" s="1231"/>
      <c r="AF113" s="1231"/>
      <c r="AG113" s="1242" t="s">
        <v>733</v>
      </c>
      <c r="AH113" s="1231"/>
      <c r="AI113" s="1231"/>
      <c r="AJ113" s="1158" t="s">
        <v>417</v>
      </c>
      <c r="AK113" s="1243" t="s">
        <v>734</v>
      </c>
      <c r="AL113" s="1231"/>
      <c r="AM113" s="1231"/>
      <c r="AN113" s="1231"/>
      <c r="AO113" s="1231"/>
      <c r="AP113" s="1231"/>
      <c r="AQ113" s="1159">
        <v>1192104000</v>
      </c>
      <c r="AR113" s="1159">
        <v>1192104000</v>
      </c>
      <c r="AS113" s="1160">
        <v>0</v>
      </c>
      <c r="AT113" s="1160">
        <v>0</v>
      </c>
      <c r="AU113" s="1159">
        <v>1192104000</v>
      </c>
      <c r="AV113" s="1160">
        <v>0</v>
      </c>
      <c r="AW113" s="1159">
        <v>819299835</v>
      </c>
      <c r="AX113" s="1160">
        <v>372804165</v>
      </c>
      <c r="AY113" s="1159">
        <v>819299835</v>
      </c>
      <c r="AZ113" s="1160">
        <v>0</v>
      </c>
      <c r="BA113" s="1160">
        <v>819299835</v>
      </c>
      <c r="BB113" s="1160">
        <v>0</v>
      </c>
      <c r="BC113" s="1160">
        <v>0</v>
      </c>
      <c r="BD113" s="1161">
        <f t="shared" si="10"/>
        <v>1</v>
      </c>
    </row>
    <row r="114" spans="1:56" s="1153" customFormat="1" ht="18" x14ac:dyDescent="0.2">
      <c r="A114" s="1148" t="str">
        <f t="shared" si="11"/>
        <v>A204710</v>
      </c>
      <c r="B114" s="1230" t="s">
        <v>361</v>
      </c>
      <c r="C114" s="1231"/>
      <c r="D114" s="1230" t="s">
        <v>741</v>
      </c>
      <c r="E114" s="1231"/>
      <c r="F114" s="1230" t="s">
        <v>739</v>
      </c>
      <c r="G114" s="1231"/>
      <c r="H114" s="1230" t="s">
        <v>742</v>
      </c>
      <c r="I114" s="1231"/>
      <c r="J114" s="1230" t="s">
        <v>754</v>
      </c>
      <c r="K114" s="1231"/>
      <c r="L114" s="1231"/>
      <c r="M114" s="1230"/>
      <c r="N114" s="1231"/>
      <c r="O114" s="1231"/>
      <c r="P114" s="1230"/>
      <c r="Q114" s="1231"/>
      <c r="R114" s="1230"/>
      <c r="S114" s="1231"/>
      <c r="T114" s="1232" t="s">
        <v>644</v>
      </c>
      <c r="U114" s="1231"/>
      <c r="V114" s="1231"/>
      <c r="W114" s="1231"/>
      <c r="X114" s="1231"/>
      <c r="Y114" s="1231"/>
      <c r="Z114" s="1231"/>
      <c r="AA114" s="1231"/>
      <c r="AB114" s="1233" t="s">
        <v>732</v>
      </c>
      <c r="AC114" s="1231"/>
      <c r="AD114" s="1231"/>
      <c r="AE114" s="1231"/>
      <c r="AF114" s="1231"/>
      <c r="AG114" s="1233" t="s">
        <v>733</v>
      </c>
      <c r="AH114" s="1231"/>
      <c r="AI114" s="1231"/>
      <c r="AJ114" s="1149" t="s">
        <v>417</v>
      </c>
      <c r="AK114" s="1234" t="s">
        <v>734</v>
      </c>
      <c r="AL114" s="1231"/>
      <c r="AM114" s="1231"/>
      <c r="AN114" s="1231"/>
      <c r="AO114" s="1231"/>
      <c r="AP114" s="1231"/>
      <c r="AQ114" s="1150">
        <v>24382357</v>
      </c>
      <c r="AR114" s="1150">
        <v>9953337</v>
      </c>
      <c r="AS114" s="1151">
        <v>14429020</v>
      </c>
      <c r="AT114" s="1151">
        <v>0</v>
      </c>
      <c r="AU114" s="1150">
        <v>9953337</v>
      </c>
      <c r="AV114" s="1151">
        <v>0</v>
      </c>
      <c r="AW114" s="1150">
        <v>7071657</v>
      </c>
      <c r="AX114" s="1151">
        <v>2881680</v>
      </c>
      <c r="AY114" s="1150">
        <v>7071657</v>
      </c>
      <c r="AZ114" s="1151">
        <v>0</v>
      </c>
      <c r="BA114" s="1151">
        <v>7071657</v>
      </c>
      <c r="BB114" s="1151">
        <v>0</v>
      </c>
      <c r="BC114" s="1151">
        <v>432020</v>
      </c>
      <c r="BD114" s="1152">
        <f t="shared" si="10"/>
        <v>0.40821881986224712</v>
      </c>
    </row>
    <row r="115" spans="1:56" s="1153" customFormat="1" ht="18" x14ac:dyDescent="0.2">
      <c r="A115" s="1148" t="str">
        <f t="shared" si="11"/>
        <v>A2047510</v>
      </c>
      <c r="B115" s="1240" t="s">
        <v>361</v>
      </c>
      <c r="C115" s="1231"/>
      <c r="D115" s="1240" t="s">
        <v>741</v>
      </c>
      <c r="E115" s="1231"/>
      <c r="F115" s="1240" t="s">
        <v>739</v>
      </c>
      <c r="G115" s="1231"/>
      <c r="H115" s="1240" t="s">
        <v>742</v>
      </c>
      <c r="I115" s="1231"/>
      <c r="J115" s="1240" t="s">
        <v>754</v>
      </c>
      <c r="K115" s="1231"/>
      <c r="L115" s="1231"/>
      <c r="M115" s="1240" t="s">
        <v>743</v>
      </c>
      <c r="N115" s="1231"/>
      <c r="O115" s="1231"/>
      <c r="P115" s="1240"/>
      <c r="Q115" s="1231"/>
      <c r="R115" s="1240"/>
      <c r="S115" s="1231"/>
      <c r="T115" s="1241" t="s">
        <v>424</v>
      </c>
      <c r="U115" s="1231"/>
      <c r="V115" s="1231"/>
      <c r="W115" s="1231"/>
      <c r="X115" s="1231"/>
      <c r="Y115" s="1231"/>
      <c r="Z115" s="1231"/>
      <c r="AA115" s="1231"/>
      <c r="AB115" s="1242" t="s">
        <v>732</v>
      </c>
      <c r="AC115" s="1231"/>
      <c r="AD115" s="1231"/>
      <c r="AE115" s="1231"/>
      <c r="AF115" s="1231"/>
      <c r="AG115" s="1242" t="s">
        <v>733</v>
      </c>
      <c r="AH115" s="1231"/>
      <c r="AI115" s="1231"/>
      <c r="AJ115" s="1158" t="s">
        <v>417</v>
      </c>
      <c r="AK115" s="1243" t="s">
        <v>734</v>
      </c>
      <c r="AL115" s="1231"/>
      <c r="AM115" s="1231"/>
      <c r="AN115" s="1231"/>
      <c r="AO115" s="1231"/>
      <c r="AP115" s="1231"/>
      <c r="AQ115" s="1159">
        <v>20000000</v>
      </c>
      <c r="AR115" s="1159">
        <v>5803000</v>
      </c>
      <c r="AS115" s="1160">
        <v>14197000</v>
      </c>
      <c r="AT115" s="1160">
        <v>0</v>
      </c>
      <c r="AU115" s="1159">
        <v>5803000</v>
      </c>
      <c r="AV115" s="1160">
        <v>0</v>
      </c>
      <c r="AW115" s="1159">
        <v>5803000</v>
      </c>
      <c r="AX115" s="1160">
        <v>0</v>
      </c>
      <c r="AY115" s="1159">
        <v>5803000</v>
      </c>
      <c r="AZ115" s="1160">
        <v>0</v>
      </c>
      <c r="BA115" s="1160">
        <v>5803000</v>
      </c>
      <c r="BB115" s="1160">
        <v>0</v>
      </c>
      <c r="BC115" s="1160">
        <v>200000</v>
      </c>
      <c r="BD115" s="1161">
        <f t="shared" si="10"/>
        <v>0.29015000000000002</v>
      </c>
    </row>
    <row r="116" spans="1:56" s="1153" customFormat="1" ht="18" x14ac:dyDescent="0.2">
      <c r="A116" s="1148" t="str">
        <f t="shared" si="11"/>
        <v>A2047610</v>
      </c>
      <c r="B116" s="1240" t="s">
        <v>361</v>
      </c>
      <c r="C116" s="1231"/>
      <c r="D116" s="1240" t="s">
        <v>741</v>
      </c>
      <c r="E116" s="1231"/>
      <c r="F116" s="1240" t="s">
        <v>739</v>
      </c>
      <c r="G116" s="1231"/>
      <c r="H116" s="1240" t="s">
        <v>742</v>
      </c>
      <c r="I116" s="1231"/>
      <c r="J116" s="1240" t="s">
        <v>754</v>
      </c>
      <c r="K116" s="1231"/>
      <c r="L116" s="1231"/>
      <c r="M116" s="1240" t="s">
        <v>753</v>
      </c>
      <c r="N116" s="1231"/>
      <c r="O116" s="1231"/>
      <c r="P116" s="1240"/>
      <c r="Q116" s="1231"/>
      <c r="R116" s="1240"/>
      <c r="S116" s="1231"/>
      <c r="T116" s="1241" t="s">
        <v>425</v>
      </c>
      <c r="U116" s="1231"/>
      <c r="V116" s="1231"/>
      <c r="W116" s="1231"/>
      <c r="X116" s="1231"/>
      <c r="Y116" s="1231"/>
      <c r="Z116" s="1231"/>
      <c r="AA116" s="1231"/>
      <c r="AB116" s="1242" t="s">
        <v>732</v>
      </c>
      <c r="AC116" s="1231"/>
      <c r="AD116" s="1231"/>
      <c r="AE116" s="1231"/>
      <c r="AF116" s="1231"/>
      <c r="AG116" s="1242" t="s">
        <v>733</v>
      </c>
      <c r="AH116" s="1231"/>
      <c r="AI116" s="1231"/>
      <c r="AJ116" s="1158" t="s">
        <v>417</v>
      </c>
      <c r="AK116" s="1243" t="s">
        <v>734</v>
      </c>
      <c r="AL116" s="1231"/>
      <c r="AM116" s="1231"/>
      <c r="AN116" s="1231"/>
      <c r="AO116" s="1231"/>
      <c r="AP116" s="1231"/>
      <c r="AQ116" s="1159">
        <v>4382357</v>
      </c>
      <c r="AR116" s="1159">
        <v>4150337</v>
      </c>
      <c r="AS116" s="1160">
        <v>232020</v>
      </c>
      <c r="AT116" s="1160">
        <v>0</v>
      </c>
      <c r="AU116" s="1159">
        <v>4150337</v>
      </c>
      <c r="AV116" s="1160">
        <v>0</v>
      </c>
      <c r="AW116" s="1159">
        <v>1268657</v>
      </c>
      <c r="AX116" s="1160">
        <v>2881680</v>
      </c>
      <c r="AY116" s="1159">
        <v>1268657</v>
      </c>
      <c r="AZ116" s="1160">
        <v>0</v>
      </c>
      <c r="BA116" s="1160">
        <v>1268657</v>
      </c>
      <c r="BB116" s="1160">
        <v>0</v>
      </c>
      <c r="BC116" s="1160">
        <v>232020</v>
      </c>
      <c r="BD116" s="1161">
        <f t="shared" si="10"/>
        <v>0.94705588796166085</v>
      </c>
    </row>
    <row r="117" spans="1:56" s="1153" customFormat="1" ht="18" x14ac:dyDescent="0.2">
      <c r="A117" s="1148" t="str">
        <f t="shared" si="11"/>
        <v>A204810</v>
      </c>
      <c r="B117" s="1230" t="s">
        <v>361</v>
      </c>
      <c r="C117" s="1231"/>
      <c r="D117" s="1230" t="s">
        <v>741</v>
      </c>
      <c r="E117" s="1231"/>
      <c r="F117" s="1230" t="s">
        <v>739</v>
      </c>
      <c r="G117" s="1231"/>
      <c r="H117" s="1230" t="s">
        <v>742</v>
      </c>
      <c r="I117" s="1231"/>
      <c r="J117" s="1230" t="s">
        <v>755</v>
      </c>
      <c r="K117" s="1231"/>
      <c r="L117" s="1231"/>
      <c r="M117" s="1230"/>
      <c r="N117" s="1231"/>
      <c r="O117" s="1231"/>
      <c r="P117" s="1230"/>
      <c r="Q117" s="1231"/>
      <c r="R117" s="1230"/>
      <c r="S117" s="1231"/>
      <c r="T117" s="1232" t="s">
        <v>767</v>
      </c>
      <c r="U117" s="1231"/>
      <c r="V117" s="1231"/>
      <c r="W117" s="1231"/>
      <c r="X117" s="1231"/>
      <c r="Y117" s="1231"/>
      <c r="Z117" s="1231"/>
      <c r="AA117" s="1231"/>
      <c r="AB117" s="1233" t="s">
        <v>732</v>
      </c>
      <c r="AC117" s="1231"/>
      <c r="AD117" s="1231"/>
      <c r="AE117" s="1231"/>
      <c r="AF117" s="1231"/>
      <c r="AG117" s="1233" t="s">
        <v>733</v>
      </c>
      <c r="AH117" s="1231"/>
      <c r="AI117" s="1231"/>
      <c r="AJ117" s="1149" t="s">
        <v>417</v>
      </c>
      <c r="AK117" s="1234" t="s">
        <v>734</v>
      </c>
      <c r="AL117" s="1231"/>
      <c r="AM117" s="1231"/>
      <c r="AN117" s="1231"/>
      <c r="AO117" s="1231"/>
      <c r="AP117" s="1231"/>
      <c r="AQ117" s="1150">
        <v>1394740776</v>
      </c>
      <c r="AR117" s="1150">
        <v>1394740776</v>
      </c>
      <c r="AS117" s="1151">
        <v>0</v>
      </c>
      <c r="AT117" s="1151">
        <v>0</v>
      </c>
      <c r="AU117" s="1150">
        <v>1393714206</v>
      </c>
      <c r="AV117" s="1151">
        <v>1026570</v>
      </c>
      <c r="AW117" s="1150">
        <v>1393714206</v>
      </c>
      <c r="AX117" s="1151">
        <v>0</v>
      </c>
      <c r="AY117" s="1150">
        <v>1393714206</v>
      </c>
      <c r="AZ117" s="1151">
        <v>0</v>
      </c>
      <c r="BA117" s="1151">
        <v>1393714206</v>
      </c>
      <c r="BB117" s="1151">
        <v>0</v>
      </c>
      <c r="BC117" s="1151">
        <v>72000</v>
      </c>
      <c r="BD117" s="1152">
        <f t="shared" si="10"/>
        <v>0.99926397075523665</v>
      </c>
    </row>
    <row r="118" spans="1:56" s="1153" customFormat="1" ht="18" x14ac:dyDescent="0.2">
      <c r="A118" s="1148" t="str">
        <f t="shared" si="11"/>
        <v>A2048110</v>
      </c>
      <c r="B118" s="1240" t="s">
        <v>361</v>
      </c>
      <c r="C118" s="1231"/>
      <c r="D118" s="1240" t="s">
        <v>741</v>
      </c>
      <c r="E118" s="1231"/>
      <c r="F118" s="1240" t="s">
        <v>739</v>
      </c>
      <c r="G118" s="1231"/>
      <c r="H118" s="1240" t="s">
        <v>742</v>
      </c>
      <c r="I118" s="1231"/>
      <c r="J118" s="1240" t="s">
        <v>755</v>
      </c>
      <c r="K118" s="1231"/>
      <c r="L118" s="1231"/>
      <c r="M118" s="1240" t="s">
        <v>738</v>
      </c>
      <c r="N118" s="1231"/>
      <c r="O118" s="1231"/>
      <c r="P118" s="1240"/>
      <c r="Q118" s="1231"/>
      <c r="R118" s="1240"/>
      <c r="S118" s="1231"/>
      <c r="T118" s="1241" t="s">
        <v>426</v>
      </c>
      <c r="U118" s="1231"/>
      <c r="V118" s="1231"/>
      <c r="W118" s="1231"/>
      <c r="X118" s="1231"/>
      <c r="Y118" s="1231"/>
      <c r="Z118" s="1231"/>
      <c r="AA118" s="1231"/>
      <c r="AB118" s="1242" t="s">
        <v>732</v>
      </c>
      <c r="AC118" s="1231"/>
      <c r="AD118" s="1231"/>
      <c r="AE118" s="1231"/>
      <c r="AF118" s="1231"/>
      <c r="AG118" s="1242" t="s">
        <v>733</v>
      </c>
      <c r="AH118" s="1231"/>
      <c r="AI118" s="1231"/>
      <c r="AJ118" s="1158" t="s">
        <v>417</v>
      </c>
      <c r="AK118" s="1243" t="s">
        <v>734</v>
      </c>
      <c r="AL118" s="1231"/>
      <c r="AM118" s="1231"/>
      <c r="AN118" s="1231"/>
      <c r="AO118" s="1231"/>
      <c r="AP118" s="1231"/>
      <c r="AQ118" s="1159">
        <v>146666124</v>
      </c>
      <c r="AR118" s="1159">
        <v>146666124</v>
      </c>
      <c r="AS118" s="1160">
        <v>0</v>
      </c>
      <c r="AT118" s="1160">
        <v>0</v>
      </c>
      <c r="AU118" s="1159">
        <v>146666124</v>
      </c>
      <c r="AV118" s="1160">
        <v>0</v>
      </c>
      <c r="AW118" s="1159">
        <v>146666124</v>
      </c>
      <c r="AX118" s="1160">
        <v>0</v>
      </c>
      <c r="AY118" s="1159">
        <v>146666124</v>
      </c>
      <c r="AZ118" s="1160">
        <v>0</v>
      </c>
      <c r="BA118" s="1160">
        <v>146666124</v>
      </c>
      <c r="BB118" s="1160">
        <v>0</v>
      </c>
      <c r="BC118" s="1160">
        <v>1000</v>
      </c>
      <c r="BD118" s="1161">
        <f t="shared" si="10"/>
        <v>1</v>
      </c>
    </row>
    <row r="119" spans="1:56" s="1153" customFormat="1" ht="18" x14ac:dyDescent="0.2">
      <c r="A119" s="1148" t="str">
        <f t="shared" si="11"/>
        <v>A2048210</v>
      </c>
      <c r="B119" s="1240" t="s">
        <v>361</v>
      </c>
      <c r="C119" s="1231"/>
      <c r="D119" s="1240" t="s">
        <v>741</v>
      </c>
      <c r="E119" s="1231"/>
      <c r="F119" s="1240" t="s">
        <v>739</v>
      </c>
      <c r="G119" s="1231"/>
      <c r="H119" s="1240" t="s">
        <v>742</v>
      </c>
      <c r="I119" s="1231"/>
      <c r="J119" s="1240" t="s">
        <v>755</v>
      </c>
      <c r="K119" s="1231"/>
      <c r="L119" s="1231"/>
      <c r="M119" s="1240" t="s">
        <v>741</v>
      </c>
      <c r="N119" s="1231"/>
      <c r="O119" s="1231"/>
      <c r="P119" s="1240"/>
      <c r="Q119" s="1231"/>
      <c r="R119" s="1240"/>
      <c r="S119" s="1231"/>
      <c r="T119" s="1241" t="s">
        <v>427</v>
      </c>
      <c r="U119" s="1231"/>
      <c r="V119" s="1231"/>
      <c r="W119" s="1231"/>
      <c r="X119" s="1231"/>
      <c r="Y119" s="1231"/>
      <c r="Z119" s="1231"/>
      <c r="AA119" s="1231"/>
      <c r="AB119" s="1242" t="s">
        <v>732</v>
      </c>
      <c r="AC119" s="1231"/>
      <c r="AD119" s="1231"/>
      <c r="AE119" s="1231"/>
      <c r="AF119" s="1231"/>
      <c r="AG119" s="1242" t="s">
        <v>733</v>
      </c>
      <c r="AH119" s="1231"/>
      <c r="AI119" s="1231"/>
      <c r="AJ119" s="1158" t="s">
        <v>417</v>
      </c>
      <c r="AK119" s="1243" t="s">
        <v>734</v>
      </c>
      <c r="AL119" s="1231"/>
      <c r="AM119" s="1231"/>
      <c r="AN119" s="1231"/>
      <c r="AO119" s="1231"/>
      <c r="AP119" s="1231"/>
      <c r="AQ119" s="1159">
        <v>825782312</v>
      </c>
      <c r="AR119" s="1159">
        <v>825782312</v>
      </c>
      <c r="AS119" s="1160">
        <v>0</v>
      </c>
      <c r="AT119" s="1160">
        <v>0</v>
      </c>
      <c r="AU119" s="1159">
        <v>825782312</v>
      </c>
      <c r="AV119" s="1160">
        <v>0</v>
      </c>
      <c r="AW119" s="1159">
        <v>825782312</v>
      </c>
      <c r="AX119" s="1160">
        <v>0</v>
      </c>
      <c r="AY119" s="1159">
        <v>825782312</v>
      </c>
      <c r="AZ119" s="1160">
        <v>0</v>
      </c>
      <c r="BA119" s="1160">
        <v>825782312</v>
      </c>
      <c r="BB119" s="1160">
        <v>0</v>
      </c>
      <c r="BC119" s="1160">
        <v>0</v>
      </c>
      <c r="BD119" s="1161">
        <f t="shared" si="10"/>
        <v>1</v>
      </c>
    </row>
    <row r="120" spans="1:56" s="1153" customFormat="1" ht="18" x14ac:dyDescent="0.2">
      <c r="A120" s="1148" t="str">
        <f t="shared" si="11"/>
        <v>A2048310</v>
      </c>
      <c r="B120" s="1240" t="s">
        <v>361</v>
      </c>
      <c r="C120" s="1231"/>
      <c r="D120" s="1240" t="s">
        <v>741</v>
      </c>
      <c r="E120" s="1231"/>
      <c r="F120" s="1240" t="s">
        <v>739</v>
      </c>
      <c r="G120" s="1231"/>
      <c r="H120" s="1240" t="s">
        <v>742</v>
      </c>
      <c r="I120" s="1231"/>
      <c r="J120" s="1240" t="s">
        <v>755</v>
      </c>
      <c r="K120" s="1231"/>
      <c r="L120" s="1231"/>
      <c r="M120" s="1240" t="s">
        <v>748</v>
      </c>
      <c r="N120" s="1231"/>
      <c r="O120" s="1231"/>
      <c r="P120" s="1240"/>
      <c r="Q120" s="1231"/>
      <c r="R120" s="1240"/>
      <c r="S120" s="1231"/>
      <c r="T120" s="1241" t="s">
        <v>428</v>
      </c>
      <c r="U120" s="1231"/>
      <c r="V120" s="1231"/>
      <c r="W120" s="1231"/>
      <c r="X120" s="1231"/>
      <c r="Y120" s="1231"/>
      <c r="Z120" s="1231"/>
      <c r="AA120" s="1231"/>
      <c r="AB120" s="1242" t="s">
        <v>732</v>
      </c>
      <c r="AC120" s="1231"/>
      <c r="AD120" s="1231"/>
      <c r="AE120" s="1231"/>
      <c r="AF120" s="1231"/>
      <c r="AG120" s="1242" t="s">
        <v>733</v>
      </c>
      <c r="AH120" s="1231"/>
      <c r="AI120" s="1231"/>
      <c r="AJ120" s="1158" t="s">
        <v>417</v>
      </c>
      <c r="AK120" s="1243" t="s">
        <v>734</v>
      </c>
      <c r="AL120" s="1231"/>
      <c r="AM120" s="1231"/>
      <c r="AN120" s="1231"/>
      <c r="AO120" s="1231"/>
      <c r="AP120" s="1231"/>
      <c r="AQ120" s="1159">
        <v>274720</v>
      </c>
      <c r="AR120" s="1159">
        <v>274720</v>
      </c>
      <c r="AS120" s="1160">
        <v>0</v>
      </c>
      <c r="AT120" s="1160">
        <v>0</v>
      </c>
      <c r="AU120" s="1159">
        <v>274720</v>
      </c>
      <c r="AV120" s="1160">
        <v>0</v>
      </c>
      <c r="AW120" s="1159">
        <v>274720</v>
      </c>
      <c r="AX120" s="1160">
        <v>0</v>
      </c>
      <c r="AY120" s="1159">
        <v>274720</v>
      </c>
      <c r="AZ120" s="1160">
        <v>0</v>
      </c>
      <c r="BA120" s="1160">
        <v>274720</v>
      </c>
      <c r="BB120" s="1160">
        <v>0</v>
      </c>
      <c r="BC120" s="1160">
        <v>0</v>
      </c>
      <c r="BD120" s="1161">
        <f t="shared" si="10"/>
        <v>1</v>
      </c>
    </row>
    <row r="121" spans="1:56" s="1153" customFormat="1" ht="18" x14ac:dyDescent="0.2">
      <c r="A121" s="1148" t="str">
        <f t="shared" si="11"/>
        <v>A2048510</v>
      </c>
      <c r="B121" s="1240" t="s">
        <v>361</v>
      </c>
      <c r="C121" s="1231"/>
      <c r="D121" s="1240" t="s">
        <v>741</v>
      </c>
      <c r="E121" s="1231"/>
      <c r="F121" s="1240" t="s">
        <v>739</v>
      </c>
      <c r="G121" s="1231"/>
      <c r="H121" s="1240" t="s">
        <v>742</v>
      </c>
      <c r="I121" s="1231"/>
      <c r="J121" s="1240" t="s">
        <v>755</v>
      </c>
      <c r="K121" s="1231"/>
      <c r="L121" s="1231"/>
      <c r="M121" s="1240" t="s">
        <v>743</v>
      </c>
      <c r="N121" s="1231"/>
      <c r="O121" s="1231"/>
      <c r="P121" s="1240"/>
      <c r="Q121" s="1231"/>
      <c r="R121" s="1240"/>
      <c r="S121" s="1231"/>
      <c r="T121" s="1241" t="s">
        <v>429</v>
      </c>
      <c r="U121" s="1231"/>
      <c r="V121" s="1231"/>
      <c r="W121" s="1231"/>
      <c r="X121" s="1231"/>
      <c r="Y121" s="1231"/>
      <c r="Z121" s="1231"/>
      <c r="AA121" s="1231"/>
      <c r="AB121" s="1242" t="s">
        <v>732</v>
      </c>
      <c r="AC121" s="1231"/>
      <c r="AD121" s="1231"/>
      <c r="AE121" s="1231"/>
      <c r="AF121" s="1231"/>
      <c r="AG121" s="1242" t="s">
        <v>733</v>
      </c>
      <c r="AH121" s="1231"/>
      <c r="AI121" s="1231"/>
      <c r="AJ121" s="1158" t="s">
        <v>417</v>
      </c>
      <c r="AK121" s="1243" t="s">
        <v>734</v>
      </c>
      <c r="AL121" s="1231"/>
      <c r="AM121" s="1231"/>
      <c r="AN121" s="1231"/>
      <c r="AO121" s="1231"/>
      <c r="AP121" s="1231"/>
      <c r="AQ121" s="1159">
        <v>172017620</v>
      </c>
      <c r="AR121" s="1159">
        <v>172017620</v>
      </c>
      <c r="AS121" s="1160">
        <v>0</v>
      </c>
      <c r="AT121" s="1160">
        <v>0</v>
      </c>
      <c r="AU121" s="1159">
        <v>170991050</v>
      </c>
      <c r="AV121" s="1160">
        <v>1026570</v>
      </c>
      <c r="AW121" s="1159">
        <v>170991050</v>
      </c>
      <c r="AX121" s="1160">
        <v>0</v>
      </c>
      <c r="AY121" s="1159">
        <v>170991050</v>
      </c>
      <c r="AZ121" s="1160">
        <v>0</v>
      </c>
      <c r="BA121" s="1160">
        <v>170991050</v>
      </c>
      <c r="BB121" s="1160">
        <v>0</v>
      </c>
      <c r="BC121" s="1160">
        <v>35000</v>
      </c>
      <c r="BD121" s="1161">
        <f t="shared" si="10"/>
        <v>0.99403218112191061</v>
      </c>
    </row>
    <row r="122" spans="1:56" s="1153" customFormat="1" ht="18" x14ac:dyDescent="0.2">
      <c r="A122" s="1148" t="str">
        <f t="shared" si="11"/>
        <v>A2048610</v>
      </c>
      <c r="B122" s="1240" t="s">
        <v>361</v>
      </c>
      <c r="C122" s="1231"/>
      <c r="D122" s="1240" t="s">
        <v>741</v>
      </c>
      <c r="E122" s="1231"/>
      <c r="F122" s="1240" t="s">
        <v>739</v>
      </c>
      <c r="G122" s="1231"/>
      <c r="H122" s="1240" t="s">
        <v>742</v>
      </c>
      <c r="I122" s="1231"/>
      <c r="J122" s="1240" t="s">
        <v>755</v>
      </c>
      <c r="K122" s="1231"/>
      <c r="L122" s="1231"/>
      <c r="M122" s="1240" t="s">
        <v>753</v>
      </c>
      <c r="N122" s="1231"/>
      <c r="O122" s="1231"/>
      <c r="P122" s="1240"/>
      <c r="Q122" s="1231"/>
      <c r="R122" s="1240"/>
      <c r="S122" s="1231"/>
      <c r="T122" s="1241" t="s">
        <v>430</v>
      </c>
      <c r="U122" s="1231"/>
      <c r="V122" s="1231"/>
      <c r="W122" s="1231"/>
      <c r="X122" s="1231"/>
      <c r="Y122" s="1231"/>
      <c r="Z122" s="1231"/>
      <c r="AA122" s="1231"/>
      <c r="AB122" s="1242" t="s">
        <v>732</v>
      </c>
      <c r="AC122" s="1231"/>
      <c r="AD122" s="1231"/>
      <c r="AE122" s="1231"/>
      <c r="AF122" s="1231"/>
      <c r="AG122" s="1242" t="s">
        <v>733</v>
      </c>
      <c r="AH122" s="1231"/>
      <c r="AI122" s="1231"/>
      <c r="AJ122" s="1158" t="s">
        <v>417</v>
      </c>
      <c r="AK122" s="1243" t="s">
        <v>734</v>
      </c>
      <c r="AL122" s="1231"/>
      <c r="AM122" s="1231"/>
      <c r="AN122" s="1231"/>
      <c r="AO122" s="1231"/>
      <c r="AP122" s="1231"/>
      <c r="AQ122" s="1159">
        <v>250000000</v>
      </c>
      <c r="AR122" s="1159">
        <v>250000000</v>
      </c>
      <c r="AS122" s="1160">
        <v>0</v>
      </c>
      <c r="AT122" s="1160">
        <v>0</v>
      </c>
      <c r="AU122" s="1159">
        <v>250000000</v>
      </c>
      <c r="AV122" s="1160">
        <v>0</v>
      </c>
      <c r="AW122" s="1159">
        <v>250000000</v>
      </c>
      <c r="AX122" s="1160">
        <v>0</v>
      </c>
      <c r="AY122" s="1159">
        <v>250000000</v>
      </c>
      <c r="AZ122" s="1160">
        <v>0</v>
      </c>
      <c r="BA122" s="1160">
        <v>250000000</v>
      </c>
      <c r="BB122" s="1160">
        <v>0</v>
      </c>
      <c r="BC122" s="1160">
        <v>36000</v>
      </c>
      <c r="BD122" s="1161">
        <f t="shared" si="10"/>
        <v>1</v>
      </c>
    </row>
    <row r="123" spans="1:56" s="1153" customFormat="1" ht="18" x14ac:dyDescent="0.2">
      <c r="A123" s="1148" t="str">
        <f t="shared" si="11"/>
        <v>A204910</v>
      </c>
      <c r="B123" s="1230" t="s">
        <v>361</v>
      </c>
      <c r="C123" s="1231"/>
      <c r="D123" s="1230" t="s">
        <v>741</v>
      </c>
      <c r="E123" s="1231"/>
      <c r="F123" s="1230" t="s">
        <v>739</v>
      </c>
      <c r="G123" s="1231"/>
      <c r="H123" s="1230" t="s">
        <v>742</v>
      </c>
      <c r="I123" s="1231"/>
      <c r="J123" s="1230" t="s">
        <v>747</v>
      </c>
      <c r="K123" s="1231"/>
      <c r="L123" s="1231"/>
      <c r="M123" s="1230"/>
      <c r="N123" s="1231"/>
      <c r="O123" s="1231"/>
      <c r="P123" s="1230"/>
      <c r="Q123" s="1231"/>
      <c r="R123" s="1230"/>
      <c r="S123" s="1231"/>
      <c r="T123" s="1232" t="s">
        <v>648</v>
      </c>
      <c r="U123" s="1231"/>
      <c r="V123" s="1231"/>
      <c r="W123" s="1231"/>
      <c r="X123" s="1231"/>
      <c r="Y123" s="1231"/>
      <c r="Z123" s="1231"/>
      <c r="AA123" s="1231"/>
      <c r="AB123" s="1233" t="s">
        <v>732</v>
      </c>
      <c r="AC123" s="1231"/>
      <c r="AD123" s="1231"/>
      <c r="AE123" s="1231"/>
      <c r="AF123" s="1231"/>
      <c r="AG123" s="1233" t="s">
        <v>733</v>
      </c>
      <c r="AH123" s="1231"/>
      <c r="AI123" s="1231"/>
      <c r="AJ123" s="1149" t="s">
        <v>417</v>
      </c>
      <c r="AK123" s="1234" t="s">
        <v>734</v>
      </c>
      <c r="AL123" s="1231"/>
      <c r="AM123" s="1231"/>
      <c r="AN123" s="1231"/>
      <c r="AO123" s="1231"/>
      <c r="AP123" s="1231"/>
      <c r="AQ123" s="1150">
        <v>87766922</v>
      </c>
      <c r="AR123" s="1150">
        <v>87766922</v>
      </c>
      <c r="AS123" s="1151">
        <v>0</v>
      </c>
      <c r="AT123" s="1151">
        <v>0</v>
      </c>
      <c r="AU123" s="1150">
        <v>86781386</v>
      </c>
      <c r="AV123" s="1151">
        <v>985536</v>
      </c>
      <c r="AW123" s="1150">
        <v>86781386</v>
      </c>
      <c r="AX123" s="1151">
        <v>0</v>
      </c>
      <c r="AY123" s="1150">
        <v>86781386</v>
      </c>
      <c r="AZ123" s="1151">
        <v>0</v>
      </c>
      <c r="BA123" s="1151">
        <v>86781386</v>
      </c>
      <c r="BB123" s="1151">
        <v>0</v>
      </c>
      <c r="BC123" s="1151">
        <v>0</v>
      </c>
      <c r="BD123" s="1152">
        <f t="shared" si="10"/>
        <v>0.9887709859529995</v>
      </c>
    </row>
    <row r="124" spans="1:56" s="1153" customFormat="1" ht="18" x14ac:dyDescent="0.2">
      <c r="A124" s="1148" t="str">
        <f t="shared" si="11"/>
        <v>A2049110</v>
      </c>
      <c r="B124" s="1240" t="s">
        <v>361</v>
      </c>
      <c r="C124" s="1231"/>
      <c r="D124" s="1240" t="s">
        <v>741</v>
      </c>
      <c r="E124" s="1231"/>
      <c r="F124" s="1240" t="s">
        <v>739</v>
      </c>
      <c r="G124" s="1231"/>
      <c r="H124" s="1240" t="s">
        <v>742</v>
      </c>
      <c r="I124" s="1231"/>
      <c r="J124" s="1240" t="s">
        <v>747</v>
      </c>
      <c r="K124" s="1231"/>
      <c r="L124" s="1231"/>
      <c r="M124" s="1240" t="s">
        <v>738</v>
      </c>
      <c r="N124" s="1231"/>
      <c r="O124" s="1231"/>
      <c r="P124" s="1240"/>
      <c r="Q124" s="1231"/>
      <c r="R124" s="1240"/>
      <c r="S124" s="1231"/>
      <c r="T124" s="1241" t="s">
        <v>431</v>
      </c>
      <c r="U124" s="1231"/>
      <c r="V124" s="1231"/>
      <c r="W124" s="1231"/>
      <c r="X124" s="1231"/>
      <c r="Y124" s="1231"/>
      <c r="Z124" s="1231"/>
      <c r="AA124" s="1231"/>
      <c r="AB124" s="1242" t="s">
        <v>732</v>
      </c>
      <c r="AC124" s="1231"/>
      <c r="AD124" s="1231"/>
      <c r="AE124" s="1231"/>
      <c r="AF124" s="1231"/>
      <c r="AG124" s="1242" t="s">
        <v>733</v>
      </c>
      <c r="AH124" s="1231"/>
      <c r="AI124" s="1231"/>
      <c r="AJ124" s="1158" t="s">
        <v>417</v>
      </c>
      <c r="AK124" s="1243" t="s">
        <v>734</v>
      </c>
      <c r="AL124" s="1231"/>
      <c r="AM124" s="1231"/>
      <c r="AN124" s="1231"/>
      <c r="AO124" s="1231"/>
      <c r="AP124" s="1231"/>
      <c r="AQ124" s="1159">
        <v>45036508</v>
      </c>
      <c r="AR124" s="1159">
        <v>45036508</v>
      </c>
      <c r="AS124" s="1160">
        <v>0</v>
      </c>
      <c r="AT124" s="1160">
        <v>0</v>
      </c>
      <c r="AU124" s="1159">
        <v>45036508</v>
      </c>
      <c r="AV124" s="1160">
        <v>0</v>
      </c>
      <c r="AW124" s="1159">
        <v>45036508</v>
      </c>
      <c r="AX124" s="1160">
        <v>0</v>
      </c>
      <c r="AY124" s="1159">
        <v>45036508</v>
      </c>
      <c r="AZ124" s="1160">
        <v>0</v>
      </c>
      <c r="BA124" s="1160">
        <v>45036508</v>
      </c>
      <c r="BB124" s="1160">
        <v>0</v>
      </c>
      <c r="BC124" s="1160">
        <v>0</v>
      </c>
      <c r="BD124" s="1161">
        <f t="shared" si="10"/>
        <v>1</v>
      </c>
    </row>
    <row r="125" spans="1:56" s="1153" customFormat="1" ht="18" x14ac:dyDescent="0.2">
      <c r="A125" s="1148" t="str">
        <f t="shared" si="11"/>
        <v>A2049810</v>
      </c>
      <c r="B125" s="1240" t="s">
        <v>361</v>
      </c>
      <c r="C125" s="1231"/>
      <c r="D125" s="1240" t="s">
        <v>741</v>
      </c>
      <c r="E125" s="1231"/>
      <c r="F125" s="1240" t="s">
        <v>739</v>
      </c>
      <c r="G125" s="1231"/>
      <c r="H125" s="1240" t="s">
        <v>742</v>
      </c>
      <c r="I125" s="1231"/>
      <c r="J125" s="1240" t="s">
        <v>747</v>
      </c>
      <c r="K125" s="1231"/>
      <c r="L125" s="1231"/>
      <c r="M125" s="1240" t="s">
        <v>755</v>
      </c>
      <c r="N125" s="1231"/>
      <c r="O125" s="1231"/>
      <c r="P125" s="1240"/>
      <c r="Q125" s="1231"/>
      <c r="R125" s="1240"/>
      <c r="S125" s="1231"/>
      <c r="T125" s="1241" t="s">
        <v>432</v>
      </c>
      <c r="U125" s="1231"/>
      <c r="V125" s="1231"/>
      <c r="W125" s="1231"/>
      <c r="X125" s="1231"/>
      <c r="Y125" s="1231"/>
      <c r="Z125" s="1231"/>
      <c r="AA125" s="1231"/>
      <c r="AB125" s="1242" t="s">
        <v>732</v>
      </c>
      <c r="AC125" s="1231"/>
      <c r="AD125" s="1231"/>
      <c r="AE125" s="1231"/>
      <c r="AF125" s="1231"/>
      <c r="AG125" s="1242" t="s">
        <v>733</v>
      </c>
      <c r="AH125" s="1231"/>
      <c r="AI125" s="1231"/>
      <c r="AJ125" s="1158" t="s">
        <v>417</v>
      </c>
      <c r="AK125" s="1243" t="s">
        <v>734</v>
      </c>
      <c r="AL125" s="1231"/>
      <c r="AM125" s="1231"/>
      <c r="AN125" s="1231"/>
      <c r="AO125" s="1231"/>
      <c r="AP125" s="1231"/>
      <c r="AQ125" s="1159">
        <v>0</v>
      </c>
      <c r="AR125" s="1159">
        <v>0</v>
      </c>
      <c r="AS125" s="1160">
        <v>0</v>
      </c>
      <c r="AT125" s="1160">
        <v>0</v>
      </c>
      <c r="AU125" s="1159">
        <v>0</v>
      </c>
      <c r="AV125" s="1160">
        <v>0</v>
      </c>
      <c r="AW125" s="1159">
        <v>0</v>
      </c>
      <c r="AX125" s="1160">
        <v>0</v>
      </c>
      <c r="AY125" s="1159">
        <v>0</v>
      </c>
      <c r="AZ125" s="1160">
        <v>0</v>
      </c>
      <c r="BA125" s="1160">
        <v>0</v>
      </c>
      <c r="BB125" s="1160">
        <v>0</v>
      </c>
      <c r="BC125" s="1160">
        <v>0</v>
      </c>
      <c r="BD125" s="1161" t="e">
        <f t="shared" si="10"/>
        <v>#DIV/0!</v>
      </c>
    </row>
    <row r="126" spans="1:56" s="1153" customFormat="1" ht="18" x14ac:dyDescent="0.2">
      <c r="A126" s="1148" t="str">
        <f t="shared" si="11"/>
        <v>A20491110</v>
      </c>
      <c r="B126" s="1240" t="s">
        <v>361</v>
      </c>
      <c r="C126" s="1231"/>
      <c r="D126" s="1240" t="s">
        <v>741</v>
      </c>
      <c r="E126" s="1231"/>
      <c r="F126" s="1240" t="s">
        <v>739</v>
      </c>
      <c r="G126" s="1231"/>
      <c r="H126" s="1240" t="s">
        <v>742</v>
      </c>
      <c r="I126" s="1231"/>
      <c r="J126" s="1240" t="s">
        <v>747</v>
      </c>
      <c r="K126" s="1231"/>
      <c r="L126" s="1231"/>
      <c r="M126" s="1240" t="s">
        <v>433</v>
      </c>
      <c r="N126" s="1231"/>
      <c r="O126" s="1231"/>
      <c r="P126" s="1240"/>
      <c r="Q126" s="1231"/>
      <c r="R126" s="1240"/>
      <c r="S126" s="1231"/>
      <c r="T126" s="1241" t="s">
        <v>434</v>
      </c>
      <c r="U126" s="1231"/>
      <c r="V126" s="1231"/>
      <c r="W126" s="1231"/>
      <c r="X126" s="1231"/>
      <c r="Y126" s="1231"/>
      <c r="Z126" s="1231"/>
      <c r="AA126" s="1231"/>
      <c r="AB126" s="1242" t="s">
        <v>732</v>
      </c>
      <c r="AC126" s="1231"/>
      <c r="AD126" s="1231"/>
      <c r="AE126" s="1231"/>
      <c r="AF126" s="1231"/>
      <c r="AG126" s="1242" t="s">
        <v>733</v>
      </c>
      <c r="AH126" s="1231"/>
      <c r="AI126" s="1231"/>
      <c r="AJ126" s="1158" t="s">
        <v>417</v>
      </c>
      <c r="AK126" s="1243" t="s">
        <v>734</v>
      </c>
      <c r="AL126" s="1231"/>
      <c r="AM126" s="1231"/>
      <c r="AN126" s="1231"/>
      <c r="AO126" s="1231"/>
      <c r="AP126" s="1231"/>
      <c r="AQ126" s="1159">
        <v>42730414</v>
      </c>
      <c r="AR126" s="1159">
        <v>42730414</v>
      </c>
      <c r="AS126" s="1160">
        <v>0</v>
      </c>
      <c r="AT126" s="1160">
        <v>0</v>
      </c>
      <c r="AU126" s="1159">
        <v>41744878</v>
      </c>
      <c r="AV126" s="1160">
        <v>985536</v>
      </c>
      <c r="AW126" s="1159">
        <v>41744878</v>
      </c>
      <c r="AX126" s="1160">
        <v>0</v>
      </c>
      <c r="AY126" s="1159">
        <v>41744878</v>
      </c>
      <c r="AZ126" s="1160">
        <v>0</v>
      </c>
      <c r="BA126" s="1160">
        <v>41744878</v>
      </c>
      <c r="BB126" s="1160">
        <v>0</v>
      </c>
      <c r="BC126" s="1160">
        <v>0</v>
      </c>
      <c r="BD126" s="1161">
        <f t="shared" si="10"/>
        <v>0.97693595947841738</v>
      </c>
    </row>
    <row r="127" spans="1:56" s="1153" customFormat="1" ht="18" x14ac:dyDescent="0.2">
      <c r="A127" s="1148" t="str">
        <f t="shared" si="11"/>
        <v>A2041010</v>
      </c>
      <c r="B127" s="1230" t="s">
        <v>361</v>
      </c>
      <c r="C127" s="1231"/>
      <c r="D127" s="1230" t="s">
        <v>741</v>
      </c>
      <c r="E127" s="1231"/>
      <c r="F127" s="1230" t="s">
        <v>739</v>
      </c>
      <c r="G127" s="1231"/>
      <c r="H127" s="1230" t="s">
        <v>742</v>
      </c>
      <c r="I127" s="1231"/>
      <c r="J127" s="1230" t="s">
        <v>417</v>
      </c>
      <c r="K127" s="1231"/>
      <c r="L127" s="1231"/>
      <c r="M127" s="1230"/>
      <c r="N127" s="1231"/>
      <c r="O127" s="1231"/>
      <c r="P127" s="1230"/>
      <c r="Q127" s="1231"/>
      <c r="R127" s="1230"/>
      <c r="S127" s="1231"/>
      <c r="T127" s="1232" t="s">
        <v>650</v>
      </c>
      <c r="U127" s="1231"/>
      <c r="V127" s="1231"/>
      <c r="W127" s="1231"/>
      <c r="X127" s="1231"/>
      <c r="Y127" s="1231"/>
      <c r="Z127" s="1231"/>
      <c r="AA127" s="1231"/>
      <c r="AB127" s="1233" t="s">
        <v>732</v>
      </c>
      <c r="AC127" s="1231"/>
      <c r="AD127" s="1231"/>
      <c r="AE127" s="1231"/>
      <c r="AF127" s="1231"/>
      <c r="AG127" s="1233" t="s">
        <v>733</v>
      </c>
      <c r="AH127" s="1231"/>
      <c r="AI127" s="1231"/>
      <c r="AJ127" s="1149" t="s">
        <v>417</v>
      </c>
      <c r="AK127" s="1234" t="s">
        <v>734</v>
      </c>
      <c r="AL127" s="1231"/>
      <c r="AM127" s="1231"/>
      <c r="AN127" s="1231"/>
      <c r="AO127" s="1231"/>
      <c r="AP127" s="1231"/>
      <c r="AQ127" s="1150">
        <v>1121924264</v>
      </c>
      <c r="AR127" s="1150">
        <v>1121924264</v>
      </c>
      <c r="AS127" s="1151">
        <v>0</v>
      </c>
      <c r="AT127" s="1151">
        <v>0</v>
      </c>
      <c r="AU127" s="1150">
        <v>1121924264</v>
      </c>
      <c r="AV127" s="1151">
        <v>0</v>
      </c>
      <c r="AW127" s="1150">
        <v>1106860701</v>
      </c>
      <c r="AX127" s="1151">
        <v>15063563</v>
      </c>
      <c r="AY127" s="1150">
        <v>1099375341</v>
      </c>
      <c r="AZ127" s="1151">
        <v>7485360</v>
      </c>
      <c r="BA127" s="1151">
        <v>1099375341</v>
      </c>
      <c r="BB127" s="1151">
        <v>0</v>
      </c>
      <c r="BC127" s="1151">
        <v>0</v>
      </c>
      <c r="BD127" s="1152">
        <f t="shared" si="10"/>
        <v>1</v>
      </c>
    </row>
    <row r="128" spans="1:56" s="1153" customFormat="1" ht="18" x14ac:dyDescent="0.2">
      <c r="A128" s="1148" t="str">
        <f t="shared" si="11"/>
        <v>A20410210</v>
      </c>
      <c r="B128" s="1240" t="s">
        <v>361</v>
      </c>
      <c r="C128" s="1231"/>
      <c r="D128" s="1240" t="s">
        <v>741</v>
      </c>
      <c r="E128" s="1231"/>
      <c r="F128" s="1240" t="s">
        <v>739</v>
      </c>
      <c r="G128" s="1231"/>
      <c r="H128" s="1240" t="s">
        <v>742</v>
      </c>
      <c r="I128" s="1231"/>
      <c r="J128" s="1240" t="s">
        <v>417</v>
      </c>
      <c r="K128" s="1231"/>
      <c r="L128" s="1231"/>
      <c r="M128" s="1240" t="s">
        <v>741</v>
      </c>
      <c r="N128" s="1231"/>
      <c r="O128" s="1231"/>
      <c r="P128" s="1240"/>
      <c r="Q128" s="1231"/>
      <c r="R128" s="1240"/>
      <c r="S128" s="1231"/>
      <c r="T128" s="1241" t="s">
        <v>435</v>
      </c>
      <c r="U128" s="1231"/>
      <c r="V128" s="1231"/>
      <c r="W128" s="1231"/>
      <c r="X128" s="1231"/>
      <c r="Y128" s="1231"/>
      <c r="Z128" s="1231"/>
      <c r="AA128" s="1231"/>
      <c r="AB128" s="1242" t="s">
        <v>732</v>
      </c>
      <c r="AC128" s="1231"/>
      <c r="AD128" s="1231"/>
      <c r="AE128" s="1231"/>
      <c r="AF128" s="1231"/>
      <c r="AG128" s="1242" t="s">
        <v>733</v>
      </c>
      <c r="AH128" s="1231"/>
      <c r="AI128" s="1231"/>
      <c r="AJ128" s="1158" t="s">
        <v>417</v>
      </c>
      <c r="AK128" s="1243" t="s">
        <v>734</v>
      </c>
      <c r="AL128" s="1231"/>
      <c r="AM128" s="1231"/>
      <c r="AN128" s="1231"/>
      <c r="AO128" s="1231"/>
      <c r="AP128" s="1231"/>
      <c r="AQ128" s="1159">
        <v>1121924264</v>
      </c>
      <c r="AR128" s="1159">
        <v>1121924264</v>
      </c>
      <c r="AS128" s="1160">
        <v>0</v>
      </c>
      <c r="AT128" s="1160">
        <v>0</v>
      </c>
      <c r="AU128" s="1159">
        <v>1121924264</v>
      </c>
      <c r="AV128" s="1160">
        <v>0</v>
      </c>
      <c r="AW128" s="1159">
        <v>1106860701</v>
      </c>
      <c r="AX128" s="1160">
        <v>15063563</v>
      </c>
      <c r="AY128" s="1159">
        <v>1099375341</v>
      </c>
      <c r="AZ128" s="1160">
        <v>7485360</v>
      </c>
      <c r="BA128" s="1160">
        <v>1099375341</v>
      </c>
      <c r="BB128" s="1160">
        <v>0</v>
      </c>
      <c r="BC128" s="1160">
        <v>0</v>
      </c>
      <c r="BD128" s="1161">
        <f t="shared" si="10"/>
        <v>1</v>
      </c>
    </row>
    <row r="129" spans="1:56" s="1153" customFormat="1" ht="18" x14ac:dyDescent="0.2">
      <c r="A129" s="1148" t="str">
        <f t="shared" si="11"/>
        <v>A2041110</v>
      </c>
      <c r="B129" s="1230" t="s">
        <v>361</v>
      </c>
      <c r="C129" s="1231"/>
      <c r="D129" s="1230" t="s">
        <v>741</v>
      </c>
      <c r="E129" s="1231"/>
      <c r="F129" s="1230" t="s">
        <v>739</v>
      </c>
      <c r="G129" s="1231"/>
      <c r="H129" s="1230" t="s">
        <v>742</v>
      </c>
      <c r="I129" s="1231"/>
      <c r="J129" s="1230" t="s">
        <v>433</v>
      </c>
      <c r="K129" s="1231"/>
      <c r="L129" s="1231"/>
      <c r="M129" s="1230"/>
      <c r="N129" s="1231"/>
      <c r="O129" s="1231"/>
      <c r="P129" s="1230"/>
      <c r="Q129" s="1231"/>
      <c r="R129" s="1230"/>
      <c r="S129" s="1231"/>
      <c r="T129" s="1232" t="s">
        <v>651</v>
      </c>
      <c r="U129" s="1231"/>
      <c r="V129" s="1231"/>
      <c r="W129" s="1231"/>
      <c r="X129" s="1231"/>
      <c r="Y129" s="1231"/>
      <c r="Z129" s="1231"/>
      <c r="AA129" s="1231"/>
      <c r="AB129" s="1233" t="s">
        <v>732</v>
      </c>
      <c r="AC129" s="1231"/>
      <c r="AD129" s="1231"/>
      <c r="AE129" s="1231"/>
      <c r="AF129" s="1231"/>
      <c r="AG129" s="1233" t="s">
        <v>733</v>
      </c>
      <c r="AH129" s="1231"/>
      <c r="AI129" s="1231"/>
      <c r="AJ129" s="1149" t="s">
        <v>417</v>
      </c>
      <c r="AK129" s="1234" t="s">
        <v>734</v>
      </c>
      <c r="AL129" s="1231"/>
      <c r="AM129" s="1231"/>
      <c r="AN129" s="1231"/>
      <c r="AO129" s="1231"/>
      <c r="AP129" s="1231"/>
      <c r="AQ129" s="1150">
        <v>1325552609</v>
      </c>
      <c r="AR129" s="1150">
        <v>1322056525</v>
      </c>
      <c r="AS129" s="1151">
        <v>3496084</v>
      </c>
      <c r="AT129" s="1151">
        <v>0</v>
      </c>
      <c r="AU129" s="1150">
        <v>1281308196.5</v>
      </c>
      <c r="AV129" s="1151">
        <v>40748328.5</v>
      </c>
      <c r="AW129" s="1150">
        <v>1222941900.5</v>
      </c>
      <c r="AX129" s="1151">
        <v>58366296</v>
      </c>
      <c r="AY129" s="1150">
        <v>1222941900.5</v>
      </c>
      <c r="AZ129" s="1151">
        <v>0</v>
      </c>
      <c r="BA129" s="1151">
        <v>1222941900.5</v>
      </c>
      <c r="BB129" s="1151">
        <v>0</v>
      </c>
      <c r="BC129" s="1151">
        <v>2429500</v>
      </c>
      <c r="BD129" s="1152">
        <f t="shared" si="10"/>
        <v>0.96662191134505171</v>
      </c>
    </row>
    <row r="130" spans="1:56" s="1153" customFormat="1" ht="18" x14ac:dyDescent="0.2">
      <c r="A130" s="1148" t="str">
        <f t="shared" si="11"/>
        <v>A20411110</v>
      </c>
      <c r="B130" s="1240" t="s">
        <v>361</v>
      </c>
      <c r="C130" s="1231"/>
      <c r="D130" s="1240" t="s">
        <v>741</v>
      </c>
      <c r="E130" s="1231"/>
      <c r="F130" s="1240" t="s">
        <v>739</v>
      </c>
      <c r="G130" s="1231"/>
      <c r="H130" s="1240" t="s">
        <v>742</v>
      </c>
      <c r="I130" s="1231"/>
      <c r="J130" s="1240" t="s">
        <v>433</v>
      </c>
      <c r="K130" s="1231"/>
      <c r="L130" s="1231"/>
      <c r="M130" s="1240" t="s">
        <v>738</v>
      </c>
      <c r="N130" s="1231"/>
      <c r="O130" s="1231"/>
      <c r="P130" s="1240"/>
      <c r="Q130" s="1231"/>
      <c r="R130" s="1240"/>
      <c r="S130" s="1231"/>
      <c r="T130" s="1241" t="s">
        <v>436</v>
      </c>
      <c r="U130" s="1231"/>
      <c r="V130" s="1231"/>
      <c r="W130" s="1231"/>
      <c r="X130" s="1231"/>
      <c r="Y130" s="1231"/>
      <c r="Z130" s="1231"/>
      <c r="AA130" s="1231"/>
      <c r="AB130" s="1242" t="s">
        <v>732</v>
      </c>
      <c r="AC130" s="1231"/>
      <c r="AD130" s="1231"/>
      <c r="AE130" s="1231"/>
      <c r="AF130" s="1231"/>
      <c r="AG130" s="1242" t="s">
        <v>733</v>
      </c>
      <c r="AH130" s="1231"/>
      <c r="AI130" s="1231"/>
      <c r="AJ130" s="1158" t="s">
        <v>417</v>
      </c>
      <c r="AK130" s="1243" t="s">
        <v>734</v>
      </c>
      <c r="AL130" s="1231"/>
      <c r="AM130" s="1231"/>
      <c r="AN130" s="1231"/>
      <c r="AO130" s="1231"/>
      <c r="AP130" s="1231"/>
      <c r="AQ130" s="1159">
        <v>95000000</v>
      </c>
      <c r="AR130" s="1159">
        <v>91950000</v>
      </c>
      <c r="AS130" s="1160">
        <v>3050000</v>
      </c>
      <c r="AT130" s="1160">
        <v>0</v>
      </c>
      <c r="AU130" s="1159">
        <v>87365158.5</v>
      </c>
      <c r="AV130" s="1160">
        <v>4584841.5</v>
      </c>
      <c r="AW130" s="1159">
        <v>87365158.5</v>
      </c>
      <c r="AX130" s="1160">
        <v>0</v>
      </c>
      <c r="AY130" s="1159">
        <v>87365158.5</v>
      </c>
      <c r="AZ130" s="1160">
        <v>0</v>
      </c>
      <c r="BA130" s="1160">
        <v>87365158.5</v>
      </c>
      <c r="BB130" s="1160">
        <v>0</v>
      </c>
      <c r="BC130" s="1160">
        <v>688478</v>
      </c>
      <c r="BD130" s="1161">
        <f t="shared" si="10"/>
        <v>0.919633247368421</v>
      </c>
    </row>
    <row r="131" spans="1:56" s="1153" customFormat="1" ht="18" x14ac:dyDescent="0.2">
      <c r="A131" s="1148" t="str">
        <f t="shared" si="11"/>
        <v>A20411210</v>
      </c>
      <c r="B131" s="1240" t="s">
        <v>361</v>
      </c>
      <c r="C131" s="1231"/>
      <c r="D131" s="1240" t="s">
        <v>741</v>
      </c>
      <c r="E131" s="1231"/>
      <c r="F131" s="1240" t="s">
        <v>739</v>
      </c>
      <c r="G131" s="1231"/>
      <c r="H131" s="1240" t="s">
        <v>742</v>
      </c>
      <c r="I131" s="1231"/>
      <c r="J131" s="1240" t="s">
        <v>433</v>
      </c>
      <c r="K131" s="1231"/>
      <c r="L131" s="1231"/>
      <c r="M131" s="1240" t="s">
        <v>741</v>
      </c>
      <c r="N131" s="1231"/>
      <c r="O131" s="1231"/>
      <c r="P131" s="1240"/>
      <c r="Q131" s="1231"/>
      <c r="R131" s="1240"/>
      <c r="S131" s="1231"/>
      <c r="T131" s="1241" t="s">
        <v>437</v>
      </c>
      <c r="U131" s="1231"/>
      <c r="V131" s="1231"/>
      <c r="W131" s="1231"/>
      <c r="X131" s="1231"/>
      <c r="Y131" s="1231"/>
      <c r="Z131" s="1231"/>
      <c r="AA131" s="1231"/>
      <c r="AB131" s="1242" t="s">
        <v>732</v>
      </c>
      <c r="AC131" s="1231"/>
      <c r="AD131" s="1231"/>
      <c r="AE131" s="1231"/>
      <c r="AF131" s="1231"/>
      <c r="AG131" s="1242" t="s">
        <v>733</v>
      </c>
      <c r="AH131" s="1231"/>
      <c r="AI131" s="1231"/>
      <c r="AJ131" s="1158" t="s">
        <v>417</v>
      </c>
      <c r="AK131" s="1243" t="s">
        <v>734</v>
      </c>
      <c r="AL131" s="1231"/>
      <c r="AM131" s="1231"/>
      <c r="AN131" s="1231"/>
      <c r="AO131" s="1231"/>
      <c r="AP131" s="1231"/>
      <c r="AQ131" s="1159">
        <v>1230552609</v>
      </c>
      <c r="AR131" s="1159">
        <v>1230106525</v>
      </c>
      <c r="AS131" s="1160">
        <v>446084</v>
      </c>
      <c r="AT131" s="1160">
        <v>0</v>
      </c>
      <c r="AU131" s="1159">
        <v>1193943038</v>
      </c>
      <c r="AV131" s="1160">
        <v>36163487</v>
      </c>
      <c r="AW131" s="1159">
        <v>1135576742</v>
      </c>
      <c r="AX131" s="1160">
        <v>58366296</v>
      </c>
      <c r="AY131" s="1159">
        <v>1135576742</v>
      </c>
      <c r="AZ131" s="1160">
        <v>0</v>
      </c>
      <c r="BA131" s="1160">
        <v>1135576742</v>
      </c>
      <c r="BB131" s="1160">
        <v>0</v>
      </c>
      <c r="BC131" s="1160">
        <v>1741022</v>
      </c>
      <c r="BD131" s="1161">
        <f t="shared" si="10"/>
        <v>0.97024948731793714</v>
      </c>
    </row>
    <row r="132" spans="1:56" s="1153" customFormat="1" ht="18" x14ac:dyDescent="0.2">
      <c r="A132" s="1148" t="str">
        <f t="shared" si="11"/>
        <v>A2042110</v>
      </c>
      <c r="B132" s="1230" t="s">
        <v>361</v>
      </c>
      <c r="C132" s="1231"/>
      <c r="D132" s="1230" t="s">
        <v>741</v>
      </c>
      <c r="E132" s="1231"/>
      <c r="F132" s="1230" t="s">
        <v>739</v>
      </c>
      <c r="G132" s="1231"/>
      <c r="H132" s="1230" t="s">
        <v>742</v>
      </c>
      <c r="I132" s="1231"/>
      <c r="J132" s="1230" t="s">
        <v>763</v>
      </c>
      <c r="K132" s="1231"/>
      <c r="L132" s="1231"/>
      <c r="M132" s="1230"/>
      <c r="N132" s="1231"/>
      <c r="O132" s="1231"/>
      <c r="P132" s="1230"/>
      <c r="Q132" s="1231"/>
      <c r="R132" s="1230"/>
      <c r="S132" s="1231"/>
      <c r="T132" s="1232" t="s">
        <v>768</v>
      </c>
      <c r="U132" s="1231"/>
      <c r="V132" s="1231"/>
      <c r="W132" s="1231"/>
      <c r="X132" s="1231"/>
      <c r="Y132" s="1231"/>
      <c r="Z132" s="1231"/>
      <c r="AA132" s="1231"/>
      <c r="AB132" s="1233" t="s">
        <v>732</v>
      </c>
      <c r="AC132" s="1231"/>
      <c r="AD132" s="1231"/>
      <c r="AE132" s="1231"/>
      <c r="AF132" s="1231"/>
      <c r="AG132" s="1233" t="s">
        <v>733</v>
      </c>
      <c r="AH132" s="1231"/>
      <c r="AI132" s="1231"/>
      <c r="AJ132" s="1149" t="s">
        <v>417</v>
      </c>
      <c r="AK132" s="1234" t="s">
        <v>734</v>
      </c>
      <c r="AL132" s="1231"/>
      <c r="AM132" s="1231"/>
      <c r="AN132" s="1231"/>
      <c r="AO132" s="1231"/>
      <c r="AP132" s="1231"/>
      <c r="AQ132" s="1150">
        <v>196967926</v>
      </c>
      <c r="AR132" s="1150">
        <v>111098300</v>
      </c>
      <c r="AS132" s="1151">
        <v>85869626</v>
      </c>
      <c r="AT132" s="1151">
        <v>0</v>
      </c>
      <c r="AU132" s="1150">
        <v>111056540</v>
      </c>
      <c r="AV132" s="1151">
        <v>41760</v>
      </c>
      <c r="AW132" s="1150">
        <v>25924037</v>
      </c>
      <c r="AX132" s="1151">
        <v>85132503</v>
      </c>
      <c r="AY132" s="1150">
        <v>7408997</v>
      </c>
      <c r="AZ132" s="1151">
        <v>18515040</v>
      </c>
      <c r="BA132" s="1151">
        <v>7408997</v>
      </c>
      <c r="BB132" s="1151">
        <v>0</v>
      </c>
      <c r="BC132" s="1151">
        <v>1000000</v>
      </c>
      <c r="BD132" s="1152">
        <f t="shared" si="10"/>
        <v>0.56383058021334909</v>
      </c>
    </row>
    <row r="133" spans="1:56" s="1153" customFormat="1" ht="18" x14ac:dyDescent="0.2">
      <c r="A133" s="1148" t="str">
        <f t="shared" si="11"/>
        <v>A20421110</v>
      </c>
      <c r="B133" s="1240" t="s">
        <v>361</v>
      </c>
      <c r="C133" s="1231"/>
      <c r="D133" s="1240" t="s">
        <v>741</v>
      </c>
      <c r="E133" s="1231"/>
      <c r="F133" s="1240" t="s">
        <v>739</v>
      </c>
      <c r="G133" s="1231"/>
      <c r="H133" s="1240" t="s">
        <v>742</v>
      </c>
      <c r="I133" s="1231"/>
      <c r="J133" s="1240" t="s">
        <v>763</v>
      </c>
      <c r="K133" s="1231"/>
      <c r="L133" s="1231"/>
      <c r="M133" s="1240" t="s">
        <v>738</v>
      </c>
      <c r="N133" s="1231"/>
      <c r="O133" s="1231"/>
      <c r="P133" s="1240"/>
      <c r="Q133" s="1231"/>
      <c r="R133" s="1240"/>
      <c r="S133" s="1231"/>
      <c r="T133" s="1241" t="s">
        <v>438</v>
      </c>
      <c r="U133" s="1231"/>
      <c r="V133" s="1231"/>
      <c r="W133" s="1231"/>
      <c r="X133" s="1231"/>
      <c r="Y133" s="1231"/>
      <c r="Z133" s="1231"/>
      <c r="AA133" s="1231"/>
      <c r="AB133" s="1242" t="s">
        <v>732</v>
      </c>
      <c r="AC133" s="1231"/>
      <c r="AD133" s="1231"/>
      <c r="AE133" s="1231"/>
      <c r="AF133" s="1231"/>
      <c r="AG133" s="1242" t="s">
        <v>733</v>
      </c>
      <c r="AH133" s="1231"/>
      <c r="AI133" s="1231"/>
      <c r="AJ133" s="1158" t="s">
        <v>417</v>
      </c>
      <c r="AK133" s="1243" t="s">
        <v>734</v>
      </c>
      <c r="AL133" s="1231"/>
      <c r="AM133" s="1231"/>
      <c r="AN133" s="1231"/>
      <c r="AO133" s="1231"/>
      <c r="AP133" s="1231"/>
      <c r="AQ133" s="1159">
        <v>43066760</v>
      </c>
      <c r="AR133" s="1159">
        <v>42566760</v>
      </c>
      <c r="AS133" s="1160">
        <v>500000</v>
      </c>
      <c r="AT133" s="1160">
        <v>0</v>
      </c>
      <c r="AU133" s="1159">
        <v>42525000</v>
      </c>
      <c r="AV133" s="1160">
        <v>41760</v>
      </c>
      <c r="AW133" s="1159">
        <v>69000</v>
      </c>
      <c r="AX133" s="1160">
        <v>42456000</v>
      </c>
      <c r="AY133" s="1159">
        <v>69000</v>
      </c>
      <c r="AZ133" s="1160">
        <v>0</v>
      </c>
      <c r="BA133" s="1160">
        <v>69000</v>
      </c>
      <c r="BB133" s="1160">
        <v>0</v>
      </c>
      <c r="BC133" s="1160">
        <v>500000</v>
      </c>
      <c r="BD133" s="1161">
        <f t="shared" si="10"/>
        <v>0.98742046069869194</v>
      </c>
    </row>
    <row r="134" spans="1:56" s="1153" customFormat="1" ht="18" x14ac:dyDescent="0.2">
      <c r="A134" s="1148" t="str">
        <f t="shared" si="11"/>
        <v>A20421410</v>
      </c>
      <c r="B134" s="1240" t="s">
        <v>361</v>
      </c>
      <c r="C134" s="1231"/>
      <c r="D134" s="1240" t="s">
        <v>741</v>
      </c>
      <c r="E134" s="1231"/>
      <c r="F134" s="1240" t="s">
        <v>739</v>
      </c>
      <c r="G134" s="1231"/>
      <c r="H134" s="1240" t="s">
        <v>742</v>
      </c>
      <c r="I134" s="1231"/>
      <c r="J134" s="1240" t="s">
        <v>763</v>
      </c>
      <c r="K134" s="1231"/>
      <c r="L134" s="1231"/>
      <c r="M134" s="1240" t="s">
        <v>742</v>
      </c>
      <c r="N134" s="1231"/>
      <c r="O134" s="1231"/>
      <c r="P134" s="1240"/>
      <c r="Q134" s="1231"/>
      <c r="R134" s="1240"/>
      <c r="S134" s="1231"/>
      <c r="T134" s="1241" t="s">
        <v>439</v>
      </c>
      <c r="U134" s="1231"/>
      <c r="V134" s="1231"/>
      <c r="W134" s="1231"/>
      <c r="X134" s="1231"/>
      <c r="Y134" s="1231"/>
      <c r="Z134" s="1231"/>
      <c r="AA134" s="1231"/>
      <c r="AB134" s="1242" t="s">
        <v>732</v>
      </c>
      <c r="AC134" s="1231"/>
      <c r="AD134" s="1231"/>
      <c r="AE134" s="1231"/>
      <c r="AF134" s="1231"/>
      <c r="AG134" s="1242" t="s">
        <v>733</v>
      </c>
      <c r="AH134" s="1231"/>
      <c r="AI134" s="1231"/>
      <c r="AJ134" s="1158" t="s">
        <v>417</v>
      </c>
      <c r="AK134" s="1243" t="s">
        <v>734</v>
      </c>
      <c r="AL134" s="1231"/>
      <c r="AM134" s="1231"/>
      <c r="AN134" s="1231"/>
      <c r="AO134" s="1231"/>
      <c r="AP134" s="1231"/>
      <c r="AQ134" s="1159">
        <v>28100000</v>
      </c>
      <c r="AR134" s="1159">
        <v>27600000</v>
      </c>
      <c r="AS134" s="1160">
        <v>500000</v>
      </c>
      <c r="AT134" s="1160">
        <v>0</v>
      </c>
      <c r="AU134" s="1159">
        <v>27600000</v>
      </c>
      <c r="AV134" s="1160">
        <v>0</v>
      </c>
      <c r="AW134" s="1159">
        <v>4923497</v>
      </c>
      <c r="AX134" s="1160">
        <v>22676503</v>
      </c>
      <c r="AY134" s="1159">
        <v>4923497</v>
      </c>
      <c r="AZ134" s="1160">
        <v>0</v>
      </c>
      <c r="BA134" s="1160">
        <v>4923497</v>
      </c>
      <c r="BB134" s="1160">
        <v>0</v>
      </c>
      <c r="BC134" s="1160">
        <v>500000</v>
      </c>
      <c r="BD134" s="1161">
        <f t="shared" si="10"/>
        <v>0.98220640569395012</v>
      </c>
    </row>
    <row r="135" spans="1:56" s="1153" customFormat="1" ht="18" x14ac:dyDescent="0.2">
      <c r="A135" s="1148" t="str">
        <f t="shared" si="11"/>
        <v>A20421510</v>
      </c>
      <c r="B135" s="1240" t="s">
        <v>361</v>
      </c>
      <c r="C135" s="1231"/>
      <c r="D135" s="1240" t="s">
        <v>741</v>
      </c>
      <c r="E135" s="1231"/>
      <c r="F135" s="1240" t="s">
        <v>739</v>
      </c>
      <c r="G135" s="1231"/>
      <c r="H135" s="1240" t="s">
        <v>742</v>
      </c>
      <c r="I135" s="1231"/>
      <c r="J135" s="1240" t="s">
        <v>763</v>
      </c>
      <c r="K135" s="1231"/>
      <c r="L135" s="1231"/>
      <c r="M135" s="1240" t="s">
        <v>743</v>
      </c>
      <c r="N135" s="1231"/>
      <c r="O135" s="1231"/>
      <c r="P135" s="1240"/>
      <c r="Q135" s="1231"/>
      <c r="R135" s="1240"/>
      <c r="S135" s="1231"/>
      <c r="T135" s="1241" t="s">
        <v>440</v>
      </c>
      <c r="U135" s="1231"/>
      <c r="V135" s="1231"/>
      <c r="W135" s="1231"/>
      <c r="X135" s="1231"/>
      <c r="Y135" s="1231"/>
      <c r="Z135" s="1231"/>
      <c r="AA135" s="1231"/>
      <c r="AB135" s="1242" t="s">
        <v>732</v>
      </c>
      <c r="AC135" s="1231"/>
      <c r="AD135" s="1231"/>
      <c r="AE135" s="1231"/>
      <c r="AF135" s="1231"/>
      <c r="AG135" s="1242" t="s">
        <v>733</v>
      </c>
      <c r="AH135" s="1231"/>
      <c r="AI135" s="1231"/>
      <c r="AJ135" s="1158" t="s">
        <v>417</v>
      </c>
      <c r="AK135" s="1243" t="s">
        <v>734</v>
      </c>
      <c r="AL135" s="1231"/>
      <c r="AM135" s="1231"/>
      <c r="AN135" s="1231"/>
      <c r="AO135" s="1231"/>
      <c r="AP135" s="1231"/>
      <c r="AQ135" s="1159">
        <v>105801166</v>
      </c>
      <c r="AR135" s="1159">
        <v>20931540</v>
      </c>
      <c r="AS135" s="1160">
        <v>84869626</v>
      </c>
      <c r="AT135" s="1160">
        <v>0</v>
      </c>
      <c r="AU135" s="1159">
        <v>20931540</v>
      </c>
      <c r="AV135" s="1160">
        <v>0</v>
      </c>
      <c r="AW135" s="1159">
        <v>20931540</v>
      </c>
      <c r="AX135" s="1160">
        <v>0</v>
      </c>
      <c r="AY135" s="1159">
        <v>2416500</v>
      </c>
      <c r="AZ135" s="1160">
        <v>18515040</v>
      </c>
      <c r="BA135" s="1160">
        <v>2416500</v>
      </c>
      <c r="BB135" s="1160">
        <v>0</v>
      </c>
      <c r="BC135" s="1160">
        <v>0</v>
      </c>
      <c r="BD135" s="1161">
        <f t="shared" si="10"/>
        <v>0.19783846238518771</v>
      </c>
    </row>
    <row r="136" spans="1:56" s="1153" customFormat="1" ht="18" x14ac:dyDescent="0.2">
      <c r="A136" s="1148" t="str">
        <f t="shared" si="11"/>
        <v>A20421810</v>
      </c>
      <c r="B136" s="1240" t="s">
        <v>361</v>
      </c>
      <c r="C136" s="1231"/>
      <c r="D136" s="1240" t="s">
        <v>741</v>
      </c>
      <c r="E136" s="1231"/>
      <c r="F136" s="1240" t="s">
        <v>739</v>
      </c>
      <c r="G136" s="1231"/>
      <c r="H136" s="1240" t="s">
        <v>742</v>
      </c>
      <c r="I136" s="1231"/>
      <c r="J136" s="1240" t="s">
        <v>763</v>
      </c>
      <c r="K136" s="1231"/>
      <c r="L136" s="1231"/>
      <c r="M136" s="1240" t="s">
        <v>755</v>
      </c>
      <c r="N136" s="1231"/>
      <c r="O136" s="1231"/>
      <c r="P136" s="1240"/>
      <c r="Q136" s="1231"/>
      <c r="R136" s="1240"/>
      <c r="S136" s="1231"/>
      <c r="T136" s="1241" t="s">
        <v>441</v>
      </c>
      <c r="U136" s="1231"/>
      <c r="V136" s="1231"/>
      <c r="W136" s="1231"/>
      <c r="X136" s="1231"/>
      <c r="Y136" s="1231"/>
      <c r="Z136" s="1231"/>
      <c r="AA136" s="1231"/>
      <c r="AB136" s="1242" t="s">
        <v>732</v>
      </c>
      <c r="AC136" s="1231"/>
      <c r="AD136" s="1231"/>
      <c r="AE136" s="1231"/>
      <c r="AF136" s="1231"/>
      <c r="AG136" s="1242" t="s">
        <v>733</v>
      </c>
      <c r="AH136" s="1231"/>
      <c r="AI136" s="1231"/>
      <c r="AJ136" s="1158" t="s">
        <v>417</v>
      </c>
      <c r="AK136" s="1243" t="s">
        <v>734</v>
      </c>
      <c r="AL136" s="1231"/>
      <c r="AM136" s="1231"/>
      <c r="AN136" s="1231"/>
      <c r="AO136" s="1231"/>
      <c r="AP136" s="1231"/>
      <c r="AQ136" s="1159">
        <v>20000000</v>
      </c>
      <c r="AR136" s="1159">
        <v>20000000</v>
      </c>
      <c r="AS136" s="1160">
        <v>0</v>
      </c>
      <c r="AT136" s="1160">
        <v>0</v>
      </c>
      <c r="AU136" s="1159">
        <v>20000000</v>
      </c>
      <c r="AV136" s="1160">
        <v>0</v>
      </c>
      <c r="AW136" s="1159">
        <v>0</v>
      </c>
      <c r="AX136" s="1160">
        <v>20000000</v>
      </c>
      <c r="AY136" s="1159">
        <v>0</v>
      </c>
      <c r="AZ136" s="1160">
        <v>0</v>
      </c>
      <c r="BA136" s="1160">
        <v>0</v>
      </c>
      <c r="BB136" s="1160">
        <v>0</v>
      </c>
      <c r="BC136" s="1160">
        <v>0</v>
      </c>
      <c r="BD136" s="1161">
        <f t="shared" si="10"/>
        <v>1</v>
      </c>
    </row>
    <row r="137" spans="1:56" s="1153" customFormat="1" ht="18" x14ac:dyDescent="0.2">
      <c r="A137" s="1148" t="str">
        <f t="shared" si="11"/>
        <v>A2044010</v>
      </c>
      <c r="B137" s="1230" t="s">
        <v>361</v>
      </c>
      <c r="C137" s="1231"/>
      <c r="D137" s="1230" t="s">
        <v>741</v>
      </c>
      <c r="E137" s="1231"/>
      <c r="F137" s="1230" t="s">
        <v>739</v>
      </c>
      <c r="G137" s="1231"/>
      <c r="H137" s="1230" t="s">
        <v>742</v>
      </c>
      <c r="I137" s="1231"/>
      <c r="J137" s="1230" t="s">
        <v>769</v>
      </c>
      <c r="K137" s="1231"/>
      <c r="L137" s="1231"/>
      <c r="M137" s="1230"/>
      <c r="N137" s="1231"/>
      <c r="O137" s="1231"/>
      <c r="P137" s="1230"/>
      <c r="Q137" s="1231"/>
      <c r="R137" s="1230"/>
      <c r="S137" s="1231"/>
      <c r="T137" s="1232" t="s">
        <v>770</v>
      </c>
      <c r="U137" s="1231"/>
      <c r="V137" s="1231"/>
      <c r="W137" s="1231"/>
      <c r="X137" s="1231"/>
      <c r="Y137" s="1231"/>
      <c r="Z137" s="1231"/>
      <c r="AA137" s="1231"/>
      <c r="AB137" s="1233" t="s">
        <v>732</v>
      </c>
      <c r="AC137" s="1231"/>
      <c r="AD137" s="1231"/>
      <c r="AE137" s="1231"/>
      <c r="AF137" s="1231"/>
      <c r="AG137" s="1233" t="s">
        <v>733</v>
      </c>
      <c r="AH137" s="1231"/>
      <c r="AI137" s="1231"/>
      <c r="AJ137" s="1149" t="s">
        <v>417</v>
      </c>
      <c r="AK137" s="1234" t="s">
        <v>734</v>
      </c>
      <c r="AL137" s="1231"/>
      <c r="AM137" s="1231"/>
      <c r="AN137" s="1231"/>
      <c r="AO137" s="1231"/>
      <c r="AP137" s="1231"/>
      <c r="AQ137" s="1150">
        <v>669900</v>
      </c>
      <c r="AR137" s="1150">
        <v>169900</v>
      </c>
      <c r="AS137" s="1151">
        <v>500000</v>
      </c>
      <c r="AT137" s="1151">
        <v>0</v>
      </c>
      <c r="AU137" s="1150">
        <v>169900</v>
      </c>
      <c r="AV137" s="1151">
        <v>0</v>
      </c>
      <c r="AW137" s="1150">
        <v>169900</v>
      </c>
      <c r="AX137" s="1151">
        <v>0</v>
      </c>
      <c r="AY137" s="1150">
        <v>169900</v>
      </c>
      <c r="AZ137" s="1151">
        <v>0</v>
      </c>
      <c r="BA137" s="1151">
        <v>169900</v>
      </c>
      <c r="BB137" s="1151">
        <v>0</v>
      </c>
      <c r="BC137" s="1151">
        <v>500000</v>
      </c>
      <c r="BD137" s="1152">
        <f t="shared" si="10"/>
        <v>0.25361994327511567</v>
      </c>
    </row>
    <row r="138" spans="1:56" s="1153" customFormat="1" ht="18" x14ac:dyDescent="0.2">
      <c r="A138" s="1148" t="str">
        <f t="shared" si="11"/>
        <v>A204401510</v>
      </c>
      <c r="B138" s="1240" t="s">
        <v>361</v>
      </c>
      <c r="C138" s="1231"/>
      <c r="D138" s="1240" t="s">
        <v>741</v>
      </c>
      <c r="E138" s="1231"/>
      <c r="F138" s="1240" t="s">
        <v>739</v>
      </c>
      <c r="G138" s="1231"/>
      <c r="H138" s="1240" t="s">
        <v>742</v>
      </c>
      <c r="I138" s="1231"/>
      <c r="J138" s="1240" t="s">
        <v>769</v>
      </c>
      <c r="K138" s="1231"/>
      <c r="L138" s="1231"/>
      <c r="M138" s="1240" t="s">
        <v>745</v>
      </c>
      <c r="N138" s="1231"/>
      <c r="O138" s="1231"/>
      <c r="P138" s="1240"/>
      <c r="Q138" s="1231"/>
      <c r="R138" s="1240"/>
      <c r="S138" s="1231"/>
      <c r="T138" s="1241" t="s">
        <v>576</v>
      </c>
      <c r="U138" s="1231"/>
      <c r="V138" s="1231"/>
      <c r="W138" s="1231"/>
      <c r="X138" s="1231"/>
      <c r="Y138" s="1231"/>
      <c r="Z138" s="1231"/>
      <c r="AA138" s="1231"/>
      <c r="AB138" s="1242" t="s">
        <v>732</v>
      </c>
      <c r="AC138" s="1231"/>
      <c r="AD138" s="1231"/>
      <c r="AE138" s="1231"/>
      <c r="AF138" s="1231"/>
      <c r="AG138" s="1242" t="s">
        <v>733</v>
      </c>
      <c r="AH138" s="1231"/>
      <c r="AI138" s="1231"/>
      <c r="AJ138" s="1158" t="s">
        <v>417</v>
      </c>
      <c r="AK138" s="1243" t="s">
        <v>734</v>
      </c>
      <c r="AL138" s="1231"/>
      <c r="AM138" s="1231"/>
      <c r="AN138" s="1231"/>
      <c r="AO138" s="1231"/>
      <c r="AP138" s="1231"/>
      <c r="AQ138" s="1159">
        <v>669900</v>
      </c>
      <c r="AR138" s="1159">
        <v>169900</v>
      </c>
      <c r="AS138" s="1160">
        <v>500000</v>
      </c>
      <c r="AT138" s="1160">
        <v>0</v>
      </c>
      <c r="AU138" s="1159">
        <v>169900</v>
      </c>
      <c r="AV138" s="1160">
        <v>0</v>
      </c>
      <c r="AW138" s="1159">
        <v>169900</v>
      </c>
      <c r="AX138" s="1160">
        <v>0</v>
      </c>
      <c r="AY138" s="1159">
        <v>169900</v>
      </c>
      <c r="AZ138" s="1160">
        <v>0</v>
      </c>
      <c r="BA138" s="1160">
        <v>169900</v>
      </c>
      <c r="BB138" s="1160">
        <v>0</v>
      </c>
      <c r="BC138" s="1160">
        <v>500000</v>
      </c>
      <c r="BD138" s="1161">
        <f t="shared" si="10"/>
        <v>0.25361994327511567</v>
      </c>
    </row>
    <row r="139" spans="1:56" s="1153" customFormat="1" ht="18" x14ac:dyDescent="0.2">
      <c r="A139" s="1148" t="str">
        <f t="shared" si="11"/>
        <v>A2044110</v>
      </c>
      <c r="B139" s="1230" t="s">
        <v>361</v>
      </c>
      <c r="C139" s="1231"/>
      <c r="D139" s="1230" t="s">
        <v>741</v>
      </c>
      <c r="E139" s="1231"/>
      <c r="F139" s="1230" t="s">
        <v>739</v>
      </c>
      <c r="G139" s="1231"/>
      <c r="H139" s="1230" t="s">
        <v>742</v>
      </c>
      <c r="I139" s="1231"/>
      <c r="J139" s="1230" t="s">
        <v>771</v>
      </c>
      <c r="K139" s="1231"/>
      <c r="L139" s="1231"/>
      <c r="M139" s="1230"/>
      <c r="N139" s="1231"/>
      <c r="O139" s="1231"/>
      <c r="P139" s="1230"/>
      <c r="Q139" s="1231"/>
      <c r="R139" s="1230"/>
      <c r="S139" s="1231"/>
      <c r="T139" s="1232" t="s">
        <v>442</v>
      </c>
      <c r="U139" s="1231"/>
      <c r="V139" s="1231"/>
      <c r="W139" s="1231"/>
      <c r="X139" s="1231"/>
      <c r="Y139" s="1231"/>
      <c r="Z139" s="1231"/>
      <c r="AA139" s="1231"/>
      <c r="AB139" s="1233" t="s">
        <v>732</v>
      </c>
      <c r="AC139" s="1231"/>
      <c r="AD139" s="1231"/>
      <c r="AE139" s="1231"/>
      <c r="AF139" s="1231"/>
      <c r="AG139" s="1233" t="s">
        <v>733</v>
      </c>
      <c r="AH139" s="1231"/>
      <c r="AI139" s="1231"/>
      <c r="AJ139" s="1149" t="s">
        <v>417</v>
      </c>
      <c r="AK139" s="1234" t="s">
        <v>734</v>
      </c>
      <c r="AL139" s="1231"/>
      <c r="AM139" s="1231"/>
      <c r="AN139" s="1231"/>
      <c r="AO139" s="1231"/>
      <c r="AP139" s="1231"/>
      <c r="AQ139" s="1150">
        <v>108609830</v>
      </c>
      <c r="AR139" s="1150">
        <v>104109830</v>
      </c>
      <c r="AS139" s="1151">
        <v>4500000</v>
      </c>
      <c r="AT139" s="1151">
        <v>0</v>
      </c>
      <c r="AU139" s="1150">
        <v>104109830</v>
      </c>
      <c r="AV139" s="1151">
        <v>0</v>
      </c>
      <c r="AW139" s="1150">
        <v>66102913</v>
      </c>
      <c r="AX139" s="1151">
        <v>38006917</v>
      </c>
      <c r="AY139" s="1150">
        <v>66102913</v>
      </c>
      <c r="AZ139" s="1151">
        <v>0</v>
      </c>
      <c r="BA139" s="1151">
        <v>66102913</v>
      </c>
      <c r="BB139" s="1151">
        <v>0</v>
      </c>
      <c r="BC139" s="1151">
        <v>4500000</v>
      </c>
      <c r="BD139" s="1152">
        <f t="shared" si="10"/>
        <v>0.95856728622077758</v>
      </c>
    </row>
    <row r="140" spans="1:56" s="1153" customFormat="1" ht="18" x14ac:dyDescent="0.2">
      <c r="A140" s="1148" t="str">
        <f t="shared" si="11"/>
        <v>A20441210</v>
      </c>
      <c r="B140" s="1240" t="s">
        <v>361</v>
      </c>
      <c r="C140" s="1231"/>
      <c r="D140" s="1240" t="s">
        <v>741</v>
      </c>
      <c r="E140" s="1231"/>
      <c r="F140" s="1240" t="s">
        <v>739</v>
      </c>
      <c r="G140" s="1231"/>
      <c r="H140" s="1240" t="s">
        <v>742</v>
      </c>
      <c r="I140" s="1231"/>
      <c r="J140" s="1240" t="s">
        <v>771</v>
      </c>
      <c r="K140" s="1231"/>
      <c r="L140" s="1231"/>
      <c r="M140" s="1240" t="s">
        <v>741</v>
      </c>
      <c r="N140" s="1231"/>
      <c r="O140" s="1231"/>
      <c r="P140" s="1240"/>
      <c r="Q140" s="1231"/>
      <c r="R140" s="1240"/>
      <c r="S140" s="1231"/>
      <c r="T140" s="1241" t="s">
        <v>443</v>
      </c>
      <c r="U140" s="1231"/>
      <c r="V140" s="1231"/>
      <c r="W140" s="1231"/>
      <c r="X140" s="1231"/>
      <c r="Y140" s="1231"/>
      <c r="Z140" s="1231"/>
      <c r="AA140" s="1231"/>
      <c r="AB140" s="1242" t="s">
        <v>732</v>
      </c>
      <c r="AC140" s="1231"/>
      <c r="AD140" s="1231"/>
      <c r="AE140" s="1231"/>
      <c r="AF140" s="1231"/>
      <c r="AG140" s="1242" t="s">
        <v>733</v>
      </c>
      <c r="AH140" s="1231"/>
      <c r="AI140" s="1231"/>
      <c r="AJ140" s="1158" t="s">
        <v>417</v>
      </c>
      <c r="AK140" s="1243" t="s">
        <v>734</v>
      </c>
      <c r="AL140" s="1231"/>
      <c r="AM140" s="1231"/>
      <c r="AN140" s="1231"/>
      <c r="AO140" s="1231"/>
      <c r="AP140" s="1231"/>
      <c r="AQ140" s="1159">
        <v>83698834</v>
      </c>
      <c r="AR140" s="1159">
        <v>83698834</v>
      </c>
      <c r="AS140" s="1160">
        <v>0</v>
      </c>
      <c r="AT140" s="1160">
        <v>0</v>
      </c>
      <c r="AU140" s="1159">
        <v>83698834</v>
      </c>
      <c r="AV140" s="1160">
        <v>0</v>
      </c>
      <c r="AW140" s="1159">
        <v>45691917</v>
      </c>
      <c r="AX140" s="1160">
        <v>38006917</v>
      </c>
      <c r="AY140" s="1159">
        <v>45691917</v>
      </c>
      <c r="AZ140" s="1160">
        <v>0</v>
      </c>
      <c r="BA140" s="1160">
        <v>45691917</v>
      </c>
      <c r="BB140" s="1160">
        <v>0</v>
      </c>
      <c r="BC140" s="1160">
        <v>0</v>
      </c>
      <c r="BD140" s="1161">
        <f t="shared" si="10"/>
        <v>1</v>
      </c>
    </row>
    <row r="141" spans="1:56" s="1153" customFormat="1" ht="18" x14ac:dyDescent="0.2">
      <c r="A141" s="1148" t="str">
        <f t="shared" si="11"/>
        <v>A20441510</v>
      </c>
      <c r="B141" s="1240" t="s">
        <v>361</v>
      </c>
      <c r="C141" s="1231"/>
      <c r="D141" s="1240" t="s">
        <v>741</v>
      </c>
      <c r="E141" s="1231"/>
      <c r="F141" s="1240" t="s">
        <v>739</v>
      </c>
      <c r="G141" s="1231"/>
      <c r="H141" s="1240" t="s">
        <v>742</v>
      </c>
      <c r="I141" s="1231"/>
      <c r="J141" s="1240" t="s">
        <v>771</v>
      </c>
      <c r="K141" s="1231"/>
      <c r="L141" s="1231"/>
      <c r="M141" s="1240" t="s">
        <v>743</v>
      </c>
      <c r="N141" s="1231"/>
      <c r="O141" s="1231"/>
      <c r="P141" s="1240"/>
      <c r="Q141" s="1231"/>
      <c r="R141" s="1240"/>
      <c r="S141" s="1231"/>
      <c r="T141" s="1241" t="s">
        <v>444</v>
      </c>
      <c r="U141" s="1231"/>
      <c r="V141" s="1231"/>
      <c r="W141" s="1231"/>
      <c r="X141" s="1231"/>
      <c r="Y141" s="1231"/>
      <c r="Z141" s="1231"/>
      <c r="AA141" s="1231"/>
      <c r="AB141" s="1242" t="s">
        <v>732</v>
      </c>
      <c r="AC141" s="1231"/>
      <c r="AD141" s="1231"/>
      <c r="AE141" s="1231"/>
      <c r="AF141" s="1231"/>
      <c r="AG141" s="1242" t="s">
        <v>733</v>
      </c>
      <c r="AH141" s="1231"/>
      <c r="AI141" s="1231"/>
      <c r="AJ141" s="1158" t="s">
        <v>417</v>
      </c>
      <c r="AK141" s="1243" t="s">
        <v>734</v>
      </c>
      <c r="AL141" s="1231"/>
      <c r="AM141" s="1231"/>
      <c r="AN141" s="1231"/>
      <c r="AO141" s="1231"/>
      <c r="AP141" s="1231"/>
      <c r="AQ141" s="1159">
        <v>14591960</v>
      </c>
      <c r="AR141" s="1159">
        <v>11591960</v>
      </c>
      <c r="AS141" s="1160">
        <v>3000000</v>
      </c>
      <c r="AT141" s="1160">
        <v>0</v>
      </c>
      <c r="AU141" s="1159">
        <v>11591960</v>
      </c>
      <c r="AV141" s="1160">
        <v>0</v>
      </c>
      <c r="AW141" s="1159">
        <v>11591960</v>
      </c>
      <c r="AX141" s="1160">
        <v>0</v>
      </c>
      <c r="AY141" s="1159">
        <v>11591960</v>
      </c>
      <c r="AZ141" s="1160">
        <v>0</v>
      </c>
      <c r="BA141" s="1160">
        <v>11591960</v>
      </c>
      <c r="BB141" s="1160">
        <v>0</v>
      </c>
      <c r="BC141" s="1160">
        <v>3000000</v>
      </c>
      <c r="BD141" s="1161">
        <f t="shared" si="10"/>
        <v>0.79440733116044726</v>
      </c>
    </row>
    <row r="142" spans="1:56" s="1153" customFormat="1" ht="18" x14ac:dyDescent="0.2">
      <c r="A142" s="1148" t="str">
        <f t="shared" si="11"/>
        <v>A204411310</v>
      </c>
      <c r="B142" s="1240" t="s">
        <v>361</v>
      </c>
      <c r="C142" s="1231"/>
      <c r="D142" s="1240" t="s">
        <v>741</v>
      </c>
      <c r="E142" s="1231"/>
      <c r="F142" s="1240" t="s">
        <v>739</v>
      </c>
      <c r="G142" s="1231"/>
      <c r="H142" s="1240" t="s">
        <v>742</v>
      </c>
      <c r="I142" s="1231"/>
      <c r="J142" s="1240" t="s">
        <v>771</v>
      </c>
      <c r="K142" s="1231"/>
      <c r="L142" s="1231"/>
      <c r="M142" s="1240" t="s">
        <v>765</v>
      </c>
      <c r="N142" s="1231"/>
      <c r="O142" s="1231"/>
      <c r="P142" s="1240"/>
      <c r="Q142" s="1231"/>
      <c r="R142" s="1240"/>
      <c r="S142" s="1231"/>
      <c r="T142" s="1241" t="s">
        <v>442</v>
      </c>
      <c r="U142" s="1231"/>
      <c r="V142" s="1231"/>
      <c r="W142" s="1231"/>
      <c r="X142" s="1231"/>
      <c r="Y142" s="1231"/>
      <c r="Z142" s="1231"/>
      <c r="AA142" s="1231"/>
      <c r="AB142" s="1242" t="s">
        <v>732</v>
      </c>
      <c r="AC142" s="1231"/>
      <c r="AD142" s="1231"/>
      <c r="AE142" s="1231"/>
      <c r="AF142" s="1231"/>
      <c r="AG142" s="1242" t="s">
        <v>733</v>
      </c>
      <c r="AH142" s="1231"/>
      <c r="AI142" s="1231"/>
      <c r="AJ142" s="1158" t="s">
        <v>417</v>
      </c>
      <c r="AK142" s="1243" t="s">
        <v>734</v>
      </c>
      <c r="AL142" s="1231"/>
      <c r="AM142" s="1231"/>
      <c r="AN142" s="1231"/>
      <c r="AO142" s="1231"/>
      <c r="AP142" s="1231"/>
      <c r="AQ142" s="1159">
        <v>10319036</v>
      </c>
      <c r="AR142" s="1159">
        <v>8819036</v>
      </c>
      <c r="AS142" s="1160">
        <v>1500000</v>
      </c>
      <c r="AT142" s="1160">
        <v>0</v>
      </c>
      <c r="AU142" s="1159">
        <v>8819036</v>
      </c>
      <c r="AV142" s="1160">
        <v>0</v>
      </c>
      <c r="AW142" s="1159">
        <v>8819036</v>
      </c>
      <c r="AX142" s="1160">
        <v>0</v>
      </c>
      <c r="AY142" s="1159">
        <v>8819036</v>
      </c>
      <c r="AZ142" s="1160">
        <v>0</v>
      </c>
      <c r="BA142" s="1160">
        <v>8819036</v>
      </c>
      <c r="BB142" s="1160">
        <v>0</v>
      </c>
      <c r="BC142" s="1160">
        <v>1500000</v>
      </c>
      <c r="BD142" s="1161">
        <f t="shared" si="10"/>
        <v>0.85463758436350057</v>
      </c>
    </row>
    <row r="143" spans="1:56" s="1153" customFormat="1" ht="18" x14ac:dyDescent="0.2">
      <c r="A143" s="1148" t="str">
        <f t="shared" si="11"/>
        <v>A20499910</v>
      </c>
      <c r="B143" s="1240" t="s">
        <v>361</v>
      </c>
      <c r="C143" s="1231"/>
      <c r="D143" s="1240" t="s">
        <v>741</v>
      </c>
      <c r="E143" s="1231"/>
      <c r="F143" s="1240" t="s">
        <v>739</v>
      </c>
      <c r="G143" s="1231"/>
      <c r="H143" s="1240" t="s">
        <v>742</v>
      </c>
      <c r="I143" s="1231"/>
      <c r="J143" s="1240" t="s">
        <v>749</v>
      </c>
      <c r="K143" s="1231"/>
      <c r="L143" s="1231"/>
      <c r="M143" s="1240"/>
      <c r="N143" s="1231"/>
      <c r="O143" s="1231"/>
      <c r="P143" s="1240"/>
      <c r="Q143" s="1231"/>
      <c r="R143" s="1240"/>
      <c r="S143" s="1231"/>
      <c r="T143" s="1241" t="s">
        <v>750</v>
      </c>
      <c r="U143" s="1231"/>
      <c r="V143" s="1231"/>
      <c r="W143" s="1231"/>
      <c r="X143" s="1231"/>
      <c r="Y143" s="1231"/>
      <c r="Z143" s="1231"/>
      <c r="AA143" s="1231"/>
      <c r="AB143" s="1242" t="s">
        <v>732</v>
      </c>
      <c r="AC143" s="1231"/>
      <c r="AD143" s="1231"/>
      <c r="AE143" s="1231"/>
      <c r="AF143" s="1231"/>
      <c r="AG143" s="1242" t="s">
        <v>733</v>
      </c>
      <c r="AH143" s="1231"/>
      <c r="AI143" s="1231"/>
      <c r="AJ143" s="1158" t="s">
        <v>417</v>
      </c>
      <c r="AK143" s="1243" t="s">
        <v>734</v>
      </c>
      <c r="AL143" s="1231"/>
      <c r="AM143" s="1231"/>
      <c r="AN143" s="1231"/>
      <c r="AO143" s="1231"/>
      <c r="AP143" s="1231"/>
      <c r="AQ143" s="1159">
        <v>4295692</v>
      </c>
      <c r="AR143" s="1159">
        <v>4295692</v>
      </c>
      <c r="AS143" s="1160">
        <v>0</v>
      </c>
      <c r="AT143" s="1160">
        <v>0</v>
      </c>
      <c r="AU143" s="1159">
        <v>3950783</v>
      </c>
      <c r="AV143" s="1160">
        <v>344909</v>
      </c>
      <c r="AW143" s="1159">
        <v>3950783</v>
      </c>
      <c r="AX143" s="1160">
        <v>0</v>
      </c>
      <c r="AY143" s="1159">
        <v>3950783</v>
      </c>
      <c r="AZ143" s="1160">
        <v>0</v>
      </c>
      <c r="BA143" s="1160">
        <v>3950783</v>
      </c>
      <c r="BB143" s="1160">
        <v>0</v>
      </c>
      <c r="BC143" s="1160">
        <v>0</v>
      </c>
      <c r="BD143" s="1161">
        <f t="shared" si="10"/>
        <v>0.91970816343443618</v>
      </c>
    </row>
    <row r="144" spans="1:56" s="1148" customFormat="1" ht="18" x14ac:dyDescent="0.2">
      <c r="A144" s="1148" t="str">
        <f t="shared" si="11"/>
        <v>A310</v>
      </c>
      <c r="B144" s="1235" t="s">
        <v>361</v>
      </c>
      <c r="C144" s="1236"/>
      <c r="D144" s="1235" t="s">
        <v>748</v>
      </c>
      <c r="E144" s="1236"/>
      <c r="F144" s="1235"/>
      <c r="G144" s="1236"/>
      <c r="H144" s="1235"/>
      <c r="I144" s="1236"/>
      <c r="J144" s="1235"/>
      <c r="K144" s="1236"/>
      <c r="L144" s="1236"/>
      <c r="M144" s="1235"/>
      <c r="N144" s="1236"/>
      <c r="O144" s="1236"/>
      <c r="P144" s="1235"/>
      <c r="Q144" s="1236"/>
      <c r="R144" s="1235"/>
      <c r="S144" s="1236"/>
      <c r="T144" s="1237" t="s">
        <v>60</v>
      </c>
      <c r="U144" s="1236"/>
      <c r="V144" s="1236"/>
      <c r="W144" s="1236"/>
      <c r="X144" s="1236"/>
      <c r="Y144" s="1236"/>
      <c r="Z144" s="1236"/>
      <c r="AA144" s="1236"/>
      <c r="AB144" s="1238" t="s">
        <v>732</v>
      </c>
      <c r="AC144" s="1236"/>
      <c r="AD144" s="1236"/>
      <c r="AE144" s="1236"/>
      <c r="AF144" s="1236"/>
      <c r="AG144" s="1238" t="s">
        <v>733</v>
      </c>
      <c r="AH144" s="1236"/>
      <c r="AI144" s="1236"/>
      <c r="AJ144" s="1154" t="s">
        <v>417</v>
      </c>
      <c r="AK144" s="1239" t="s">
        <v>734</v>
      </c>
      <c r="AL144" s="1236"/>
      <c r="AM144" s="1236"/>
      <c r="AN144" s="1236"/>
      <c r="AO144" s="1236"/>
      <c r="AP144" s="1236"/>
      <c r="AQ144" s="1155">
        <v>194456797449</v>
      </c>
      <c r="AR144" s="1155">
        <v>194446216666</v>
      </c>
      <c r="AS144" s="1156">
        <v>10580783</v>
      </c>
      <c r="AT144" s="1156">
        <v>0</v>
      </c>
      <c r="AU144" s="1155">
        <v>194036332175</v>
      </c>
      <c r="AV144" s="1156">
        <v>409884491</v>
      </c>
      <c r="AW144" s="1155">
        <v>193700705125</v>
      </c>
      <c r="AX144" s="1156">
        <v>335627050</v>
      </c>
      <c r="AY144" s="1155">
        <v>174843122065</v>
      </c>
      <c r="AZ144" s="1156">
        <v>18857583060</v>
      </c>
      <c r="BA144" s="1156">
        <v>174843122065</v>
      </c>
      <c r="BB144" s="1156">
        <v>0</v>
      </c>
      <c r="BC144" s="1156">
        <v>2133333</v>
      </c>
      <c r="BD144" s="1157">
        <f t="shared" si="10"/>
        <v>0.99783774452980856</v>
      </c>
    </row>
    <row r="145" spans="1:56" s="1148" customFormat="1" ht="18" x14ac:dyDescent="0.2">
      <c r="A145" s="1148" t="str">
        <f t="shared" si="11"/>
        <v>A310</v>
      </c>
      <c r="B145" s="1235" t="s">
        <v>361</v>
      </c>
      <c r="C145" s="1236"/>
      <c r="D145" s="1235" t="s">
        <v>748</v>
      </c>
      <c r="E145" s="1236"/>
      <c r="F145" s="1235"/>
      <c r="G145" s="1236"/>
      <c r="H145" s="1235"/>
      <c r="I145" s="1236"/>
      <c r="J145" s="1235"/>
      <c r="K145" s="1236"/>
      <c r="L145" s="1236"/>
      <c r="M145" s="1235"/>
      <c r="N145" s="1236"/>
      <c r="O145" s="1236"/>
      <c r="P145" s="1235"/>
      <c r="Q145" s="1236"/>
      <c r="R145" s="1235"/>
      <c r="S145" s="1236"/>
      <c r="T145" s="1237" t="s">
        <v>60</v>
      </c>
      <c r="U145" s="1236"/>
      <c r="V145" s="1236"/>
      <c r="W145" s="1236"/>
      <c r="X145" s="1236"/>
      <c r="Y145" s="1236"/>
      <c r="Z145" s="1236"/>
      <c r="AA145" s="1236"/>
      <c r="AB145" s="1238" t="s">
        <v>732</v>
      </c>
      <c r="AC145" s="1236"/>
      <c r="AD145" s="1236"/>
      <c r="AE145" s="1236"/>
      <c r="AF145" s="1236"/>
      <c r="AG145" s="1238" t="s">
        <v>735</v>
      </c>
      <c r="AH145" s="1236"/>
      <c r="AI145" s="1236"/>
      <c r="AJ145" s="1154" t="s">
        <v>417</v>
      </c>
      <c r="AK145" s="1239" t="s">
        <v>734</v>
      </c>
      <c r="AL145" s="1236"/>
      <c r="AM145" s="1236"/>
      <c r="AN145" s="1236"/>
      <c r="AO145" s="1236"/>
      <c r="AP145" s="1236"/>
      <c r="AQ145" s="1155">
        <v>129817132</v>
      </c>
      <c r="AR145" s="1155">
        <v>129817132</v>
      </c>
      <c r="AS145" s="1156">
        <v>0</v>
      </c>
      <c r="AT145" s="1156">
        <v>0</v>
      </c>
      <c r="AU145" s="1155">
        <v>129817132</v>
      </c>
      <c r="AV145" s="1156">
        <v>0</v>
      </c>
      <c r="AW145" s="1155">
        <v>129817132</v>
      </c>
      <c r="AX145" s="1156">
        <v>0</v>
      </c>
      <c r="AY145" s="1155">
        <v>129817132</v>
      </c>
      <c r="AZ145" s="1156">
        <v>0</v>
      </c>
      <c r="BA145" s="1156">
        <v>129817132</v>
      </c>
      <c r="BB145" s="1156">
        <v>0</v>
      </c>
      <c r="BC145" s="1156">
        <v>0</v>
      </c>
      <c r="BD145" s="1157">
        <f t="shared" si="10"/>
        <v>1</v>
      </c>
    </row>
    <row r="146" spans="1:56" s="1148" customFormat="1" ht="18" x14ac:dyDescent="0.2">
      <c r="A146" s="1148" t="str">
        <f t="shared" si="11"/>
        <v>A311</v>
      </c>
      <c r="B146" s="1235" t="s">
        <v>361</v>
      </c>
      <c r="C146" s="1236"/>
      <c r="D146" s="1235" t="s">
        <v>748</v>
      </c>
      <c r="E146" s="1236"/>
      <c r="F146" s="1235"/>
      <c r="G146" s="1236"/>
      <c r="H146" s="1235"/>
      <c r="I146" s="1236"/>
      <c r="J146" s="1235"/>
      <c r="K146" s="1236"/>
      <c r="L146" s="1236"/>
      <c r="M146" s="1235"/>
      <c r="N146" s="1236"/>
      <c r="O146" s="1236"/>
      <c r="P146" s="1235"/>
      <c r="Q146" s="1236"/>
      <c r="R146" s="1235"/>
      <c r="S146" s="1236"/>
      <c r="T146" s="1237" t="s">
        <v>60</v>
      </c>
      <c r="U146" s="1236"/>
      <c r="V146" s="1236"/>
      <c r="W146" s="1236"/>
      <c r="X146" s="1236"/>
      <c r="Y146" s="1236"/>
      <c r="Z146" s="1236"/>
      <c r="AA146" s="1236"/>
      <c r="AB146" s="1238" t="s">
        <v>732</v>
      </c>
      <c r="AC146" s="1236"/>
      <c r="AD146" s="1236"/>
      <c r="AE146" s="1236"/>
      <c r="AF146" s="1236"/>
      <c r="AG146" s="1238" t="s">
        <v>735</v>
      </c>
      <c r="AH146" s="1236"/>
      <c r="AI146" s="1236"/>
      <c r="AJ146" s="1154" t="s">
        <v>433</v>
      </c>
      <c r="AK146" s="1239" t="s">
        <v>736</v>
      </c>
      <c r="AL146" s="1236"/>
      <c r="AM146" s="1236"/>
      <c r="AN146" s="1236"/>
      <c r="AO146" s="1236"/>
      <c r="AP146" s="1236"/>
      <c r="AQ146" s="1155">
        <v>519000000</v>
      </c>
      <c r="AR146" s="1155">
        <v>519000000</v>
      </c>
      <c r="AS146" s="1156">
        <v>0</v>
      </c>
      <c r="AT146" s="1156">
        <v>0</v>
      </c>
      <c r="AU146" s="1155">
        <v>519000000</v>
      </c>
      <c r="AV146" s="1156">
        <v>0</v>
      </c>
      <c r="AW146" s="1155">
        <v>519000000</v>
      </c>
      <c r="AX146" s="1156">
        <v>0</v>
      </c>
      <c r="AY146" s="1155">
        <v>519000000</v>
      </c>
      <c r="AZ146" s="1156">
        <v>0</v>
      </c>
      <c r="BA146" s="1156">
        <v>519000000</v>
      </c>
      <c r="BB146" s="1156">
        <v>0</v>
      </c>
      <c r="BC146" s="1156">
        <v>0</v>
      </c>
      <c r="BD146" s="1157">
        <f t="shared" si="10"/>
        <v>1</v>
      </c>
    </row>
    <row r="147" spans="1:56" s="1148" customFormat="1" ht="18" x14ac:dyDescent="0.2">
      <c r="A147" s="1148" t="str">
        <f t="shared" si="11"/>
        <v>A316</v>
      </c>
      <c r="B147" s="1235" t="s">
        <v>361</v>
      </c>
      <c r="C147" s="1236"/>
      <c r="D147" s="1235" t="s">
        <v>748</v>
      </c>
      <c r="E147" s="1236"/>
      <c r="F147" s="1235"/>
      <c r="G147" s="1236"/>
      <c r="H147" s="1235"/>
      <c r="I147" s="1236"/>
      <c r="J147" s="1235"/>
      <c r="K147" s="1236"/>
      <c r="L147" s="1236"/>
      <c r="M147" s="1235"/>
      <c r="N147" s="1236"/>
      <c r="O147" s="1236"/>
      <c r="P147" s="1235"/>
      <c r="Q147" s="1236"/>
      <c r="R147" s="1235"/>
      <c r="S147" s="1236"/>
      <c r="T147" s="1237" t="s">
        <v>60</v>
      </c>
      <c r="U147" s="1236"/>
      <c r="V147" s="1236"/>
      <c r="W147" s="1236"/>
      <c r="X147" s="1236"/>
      <c r="Y147" s="1236"/>
      <c r="Z147" s="1236"/>
      <c r="AA147" s="1236"/>
      <c r="AB147" s="1238" t="s">
        <v>732</v>
      </c>
      <c r="AC147" s="1236"/>
      <c r="AD147" s="1236"/>
      <c r="AE147" s="1236"/>
      <c r="AF147" s="1236"/>
      <c r="AG147" s="1238" t="s">
        <v>735</v>
      </c>
      <c r="AH147" s="1236"/>
      <c r="AI147" s="1236"/>
      <c r="AJ147" s="1154" t="s">
        <v>370</v>
      </c>
      <c r="AK147" s="1239" t="s">
        <v>737</v>
      </c>
      <c r="AL147" s="1236"/>
      <c r="AM147" s="1236"/>
      <c r="AN147" s="1236"/>
      <c r="AO147" s="1236"/>
      <c r="AP147" s="1236"/>
      <c r="AQ147" s="1155">
        <v>64477530000</v>
      </c>
      <c r="AR147" s="1155">
        <v>46786583021</v>
      </c>
      <c r="AS147" s="1156">
        <v>17690946979</v>
      </c>
      <c r="AT147" s="1156">
        <v>0</v>
      </c>
      <c r="AU147" s="1155">
        <v>45468599507</v>
      </c>
      <c r="AV147" s="1156">
        <v>1317983514</v>
      </c>
      <c r="AW147" s="1155">
        <v>44252339098</v>
      </c>
      <c r="AX147" s="1156">
        <v>1216260409</v>
      </c>
      <c r="AY147" s="1155">
        <v>43246990108</v>
      </c>
      <c r="AZ147" s="1156">
        <v>1005348990</v>
      </c>
      <c r="BA147" s="1156">
        <v>43246990108</v>
      </c>
      <c r="BB147" s="1156">
        <v>0</v>
      </c>
      <c r="BC147" s="1156">
        <v>0</v>
      </c>
      <c r="BD147" s="1157">
        <f t="shared" si="10"/>
        <v>0.70518519408234159</v>
      </c>
    </row>
    <row r="148" spans="1:56" s="1153" customFormat="1" ht="18" x14ac:dyDescent="0.2">
      <c r="A148" s="1148" t="str">
        <f t="shared" si="11"/>
        <v>A3210</v>
      </c>
      <c r="B148" s="1230" t="s">
        <v>361</v>
      </c>
      <c r="C148" s="1231"/>
      <c r="D148" s="1230" t="s">
        <v>748</v>
      </c>
      <c r="E148" s="1231"/>
      <c r="F148" s="1230" t="s">
        <v>741</v>
      </c>
      <c r="G148" s="1231"/>
      <c r="H148" s="1230"/>
      <c r="I148" s="1231"/>
      <c r="J148" s="1230"/>
      <c r="K148" s="1231"/>
      <c r="L148" s="1231"/>
      <c r="M148" s="1230"/>
      <c r="N148" s="1231"/>
      <c r="O148" s="1231"/>
      <c r="P148" s="1230"/>
      <c r="Q148" s="1231"/>
      <c r="R148" s="1230"/>
      <c r="S148" s="1231"/>
      <c r="T148" s="1232" t="s">
        <v>772</v>
      </c>
      <c r="U148" s="1231"/>
      <c r="V148" s="1231"/>
      <c r="W148" s="1231"/>
      <c r="X148" s="1231"/>
      <c r="Y148" s="1231"/>
      <c r="Z148" s="1231"/>
      <c r="AA148" s="1231"/>
      <c r="AB148" s="1233" t="s">
        <v>732</v>
      </c>
      <c r="AC148" s="1231"/>
      <c r="AD148" s="1231"/>
      <c r="AE148" s="1231"/>
      <c r="AF148" s="1231"/>
      <c r="AG148" s="1233" t="s">
        <v>733</v>
      </c>
      <c r="AH148" s="1231"/>
      <c r="AI148" s="1231"/>
      <c r="AJ148" s="1149" t="s">
        <v>417</v>
      </c>
      <c r="AK148" s="1234" t="s">
        <v>734</v>
      </c>
      <c r="AL148" s="1231"/>
      <c r="AM148" s="1231"/>
      <c r="AN148" s="1231"/>
      <c r="AO148" s="1231"/>
      <c r="AP148" s="1231"/>
      <c r="AQ148" s="1150">
        <v>0</v>
      </c>
      <c r="AR148" s="1150">
        <v>0</v>
      </c>
      <c r="AS148" s="1151">
        <v>0</v>
      </c>
      <c r="AT148" s="1151">
        <v>0</v>
      </c>
      <c r="AU148" s="1150">
        <v>0</v>
      </c>
      <c r="AV148" s="1151">
        <v>0</v>
      </c>
      <c r="AW148" s="1150">
        <v>0</v>
      </c>
      <c r="AX148" s="1151">
        <v>0</v>
      </c>
      <c r="AY148" s="1150">
        <v>0</v>
      </c>
      <c r="AZ148" s="1151">
        <v>0</v>
      </c>
      <c r="BA148" s="1151">
        <v>0</v>
      </c>
      <c r="BB148" s="1151">
        <v>0</v>
      </c>
      <c r="BC148" s="1151">
        <v>0</v>
      </c>
      <c r="BD148" s="1152" t="e">
        <f t="shared" si="10"/>
        <v>#DIV/0!</v>
      </c>
    </row>
    <row r="149" spans="1:56" s="1153" customFormat="1" ht="18" x14ac:dyDescent="0.2">
      <c r="A149" s="1148" t="str">
        <f t="shared" si="11"/>
        <v>A3210</v>
      </c>
      <c r="B149" s="1230" t="s">
        <v>361</v>
      </c>
      <c r="C149" s="1231"/>
      <c r="D149" s="1230" t="s">
        <v>748</v>
      </c>
      <c r="E149" s="1231"/>
      <c r="F149" s="1230" t="s">
        <v>741</v>
      </c>
      <c r="G149" s="1231"/>
      <c r="H149" s="1230"/>
      <c r="I149" s="1231"/>
      <c r="J149" s="1230"/>
      <c r="K149" s="1231"/>
      <c r="L149" s="1231"/>
      <c r="M149" s="1230"/>
      <c r="N149" s="1231"/>
      <c r="O149" s="1231"/>
      <c r="P149" s="1230"/>
      <c r="Q149" s="1231"/>
      <c r="R149" s="1230"/>
      <c r="S149" s="1231"/>
      <c r="T149" s="1232" t="s">
        <v>772</v>
      </c>
      <c r="U149" s="1231"/>
      <c r="V149" s="1231"/>
      <c r="W149" s="1231"/>
      <c r="X149" s="1231"/>
      <c r="Y149" s="1231"/>
      <c r="Z149" s="1231"/>
      <c r="AA149" s="1231"/>
      <c r="AB149" s="1233" t="s">
        <v>732</v>
      </c>
      <c r="AC149" s="1231"/>
      <c r="AD149" s="1231"/>
      <c r="AE149" s="1231"/>
      <c r="AF149" s="1231"/>
      <c r="AG149" s="1233" t="s">
        <v>735</v>
      </c>
      <c r="AH149" s="1231"/>
      <c r="AI149" s="1231"/>
      <c r="AJ149" s="1149" t="s">
        <v>417</v>
      </c>
      <c r="AK149" s="1234" t="s">
        <v>734</v>
      </c>
      <c r="AL149" s="1231"/>
      <c r="AM149" s="1231"/>
      <c r="AN149" s="1231"/>
      <c r="AO149" s="1231"/>
      <c r="AP149" s="1231"/>
      <c r="AQ149" s="1150">
        <v>129817132</v>
      </c>
      <c r="AR149" s="1150">
        <v>129817132</v>
      </c>
      <c r="AS149" s="1151">
        <v>0</v>
      </c>
      <c r="AT149" s="1151">
        <v>0</v>
      </c>
      <c r="AU149" s="1150">
        <v>129817132</v>
      </c>
      <c r="AV149" s="1151">
        <v>0</v>
      </c>
      <c r="AW149" s="1150">
        <v>129817132</v>
      </c>
      <c r="AX149" s="1151">
        <v>0</v>
      </c>
      <c r="AY149" s="1150">
        <v>129817132</v>
      </c>
      <c r="AZ149" s="1151">
        <v>0</v>
      </c>
      <c r="BA149" s="1151">
        <v>129817132</v>
      </c>
      <c r="BB149" s="1151">
        <v>0</v>
      </c>
      <c r="BC149" s="1151">
        <v>0</v>
      </c>
      <c r="BD149" s="1152">
        <f t="shared" si="10"/>
        <v>1</v>
      </c>
    </row>
    <row r="150" spans="1:56" s="1153" customFormat="1" ht="18" x14ac:dyDescent="0.2">
      <c r="A150" s="1148" t="str">
        <f t="shared" si="11"/>
        <v>A3211</v>
      </c>
      <c r="B150" s="1230" t="s">
        <v>361</v>
      </c>
      <c r="C150" s="1231"/>
      <c r="D150" s="1230" t="s">
        <v>748</v>
      </c>
      <c r="E150" s="1231"/>
      <c r="F150" s="1230" t="s">
        <v>741</v>
      </c>
      <c r="G150" s="1231"/>
      <c r="H150" s="1230"/>
      <c r="I150" s="1231"/>
      <c r="J150" s="1230"/>
      <c r="K150" s="1231"/>
      <c r="L150" s="1231"/>
      <c r="M150" s="1230"/>
      <c r="N150" s="1231"/>
      <c r="O150" s="1231"/>
      <c r="P150" s="1230"/>
      <c r="Q150" s="1231"/>
      <c r="R150" s="1230"/>
      <c r="S150" s="1231"/>
      <c r="T150" s="1232" t="s">
        <v>772</v>
      </c>
      <c r="U150" s="1231"/>
      <c r="V150" s="1231"/>
      <c r="W150" s="1231"/>
      <c r="X150" s="1231"/>
      <c r="Y150" s="1231"/>
      <c r="Z150" s="1231"/>
      <c r="AA150" s="1231"/>
      <c r="AB150" s="1233" t="s">
        <v>732</v>
      </c>
      <c r="AC150" s="1231"/>
      <c r="AD150" s="1231"/>
      <c r="AE150" s="1231"/>
      <c r="AF150" s="1231"/>
      <c r="AG150" s="1233" t="s">
        <v>735</v>
      </c>
      <c r="AH150" s="1231"/>
      <c r="AI150" s="1231"/>
      <c r="AJ150" s="1149" t="s">
        <v>433</v>
      </c>
      <c r="AK150" s="1234" t="s">
        <v>736</v>
      </c>
      <c r="AL150" s="1231"/>
      <c r="AM150" s="1231"/>
      <c r="AN150" s="1231"/>
      <c r="AO150" s="1231"/>
      <c r="AP150" s="1231"/>
      <c r="AQ150" s="1150">
        <v>519000000</v>
      </c>
      <c r="AR150" s="1150">
        <v>519000000</v>
      </c>
      <c r="AS150" s="1151">
        <v>0</v>
      </c>
      <c r="AT150" s="1151">
        <v>0</v>
      </c>
      <c r="AU150" s="1150">
        <v>519000000</v>
      </c>
      <c r="AV150" s="1151">
        <v>0</v>
      </c>
      <c r="AW150" s="1150">
        <v>519000000</v>
      </c>
      <c r="AX150" s="1151">
        <v>0</v>
      </c>
      <c r="AY150" s="1150">
        <v>519000000</v>
      </c>
      <c r="AZ150" s="1151">
        <v>0</v>
      </c>
      <c r="BA150" s="1151">
        <v>519000000</v>
      </c>
      <c r="BB150" s="1151">
        <v>0</v>
      </c>
      <c r="BC150" s="1151">
        <v>0</v>
      </c>
      <c r="BD150" s="1152">
        <f t="shared" si="10"/>
        <v>1</v>
      </c>
    </row>
    <row r="151" spans="1:56" s="1170" customFormat="1" ht="18" x14ac:dyDescent="0.2">
      <c r="A151" s="1167"/>
      <c r="B151" s="1251" t="s">
        <v>361</v>
      </c>
      <c r="C151" s="1250"/>
      <c r="D151" s="1251" t="s">
        <v>748</v>
      </c>
      <c r="E151" s="1250"/>
      <c r="F151" s="1251" t="s">
        <v>741</v>
      </c>
      <c r="G151" s="1250"/>
      <c r="H151" s="1251" t="s">
        <v>738</v>
      </c>
      <c r="I151" s="1250"/>
      <c r="J151" s="1251"/>
      <c r="K151" s="1250"/>
      <c r="L151" s="1250"/>
      <c r="M151" s="1251"/>
      <c r="N151" s="1250"/>
      <c r="O151" s="1250"/>
      <c r="P151" s="1251"/>
      <c r="Q151" s="1250"/>
      <c r="R151" s="1251"/>
      <c r="S151" s="1250"/>
      <c r="T151" s="1252" t="s">
        <v>773</v>
      </c>
      <c r="U151" s="1250"/>
      <c r="V151" s="1250"/>
      <c r="W151" s="1250"/>
      <c r="X151" s="1250"/>
      <c r="Y151" s="1250"/>
      <c r="Z151" s="1250"/>
      <c r="AA151" s="1250"/>
      <c r="AB151" s="1253" t="s">
        <v>732</v>
      </c>
      <c r="AC151" s="1250"/>
      <c r="AD151" s="1250"/>
      <c r="AE151" s="1250"/>
      <c r="AF151" s="1250"/>
      <c r="AG151" s="1253" t="s">
        <v>733</v>
      </c>
      <c r="AH151" s="1250"/>
      <c r="AI151" s="1250"/>
      <c r="AJ151" s="1168" t="s">
        <v>417</v>
      </c>
      <c r="AK151" s="1249" t="s">
        <v>734</v>
      </c>
      <c r="AL151" s="1250"/>
      <c r="AM151" s="1250"/>
      <c r="AN151" s="1250"/>
      <c r="AO151" s="1250"/>
      <c r="AP151" s="1250"/>
      <c r="AQ151" s="1150">
        <v>0</v>
      </c>
      <c r="AR151" s="1150">
        <v>0</v>
      </c>
      <c r="AS151" s="1150">
        <v>0</v>
      </c>
      <c r="AT151" s="1150">
        <v>0</v>
      </c>
      <c r="AU151" s="1150">
        <v>0</v>
      </c>
      <c r="AV151" s="1150">
        <v>0</v>
      </c>
      <c r="AW151" s="1150">
        <v>0</v>
      </c>
      <c r="AX151" s="1150">
        <v>0</v>
      </c>
      <c r="AY151" s="1150">
        <v>0</v>
      </c>
      <c r="AZ151" s="1150">
        <v>0</v>
      </c>
      <c r="BA151" s="1150">
        <v>0</v>
      </c>
      <c r="BB151" s="1150">
        <v>0</v>
      </c>
      <c r="BC151" s="1150">
        <v>0</v>
      </c>
      <c r="BD151" s="1169" t="e">
        <f t="shared" si="10"/>
        <v>#DIV/0!</v>
      </c>
    </row>
    <row r="152" spans="1:56" s="1170" customFormat="1" ht="18" x14ac:dyDescent="0.2">
      <c r="A152" s="1167" t="str">
        <f t="shared" si="11"/>
        <v>A32110</v>
      </c>
      <c r="B152" s="1251" t="s">
        <v>361</v>
      </c>
      <c r="C152" s="1250"/>
      <c r="D152" s="1251" t="s">
        <v>748</v>
      </c>
      <c r="E152" s="1250"/>
      <c r="F152" s="1251" t="s">
        <v>741</v>
      </c>
      <c r="G152" s="1250"/>
      <c r="H152" s="1251" t="s">
        <v>738</v>
      </c>
      <c r="I152" s="1250"/>
      <c r="J152" s="1251"/>
      <c r="K152" s="1250"/>
      <c r="L152" s="1250"/>
      <c r="M152" s="1251"/>
      <c r="N152" s="1250"/>
      <c r="O152" s="1250"/>
      <c r="P152" s="1251"/>
      <c r="Q152" s="1250"/>
      <c r="R152" s="1251"/>
      <c r="S152" s="1250"/>
      <c r="T152" s="1252" t="s">
        <v>773</v>
      </c>
      <c r="U152" s="1250"/>
      <c r="V152" s="1250"/>
      <c r="W152" s="1250"/>
      <c r="X152" s="1250"/>
      <c r="Y152" s="1250"/>
      <c r="Z152" s="1250"/>
      <c r="AA152" s="1250"/>
      <c r="AB152" s="1253" t="s">
        <v>732</v>
      </c>
      <c r="AC152" s="1250"/>
      <c r="AD152" s="1250"/>
      <c r="AE152" s="1250"/>
      <c r="AF152" s="1250"/>
      <c r="AG152" s="1253" t="s">
        <v>735</v>
      </c>
      <c r="AH152" s="1250"/>
      <c r="AI152" s="1250"/>
      <c r="AJ152" s="1168" t="s">
        <v>417</v>
      </c>
      <c r="AK152" s="1249" t="s">
        <v>734</v>
      </c>
      <c r="AL152" s="1250"/>
      <c r="AM152" s="1250"/>
      <c r="AN152" s="1250"/>
      <c r="AO152" s="1250"/>
      <c r="AP152" s="1250"/>
      <c r="AQ152" s="1150">
        <v>129817132</v>
      </c>
      <c r="AR152" s="1150">
        <v>129817132</v>
      </c>
      <c r="AS152" s="1150">
        <v>0</v>
      </c>
      <c r="AT152" s="1150">
        <v>0</v>
      </c>
      <c r="AU152" s="1150">
        <v>129817132</v>
      </c>
      <c r="AV152" s="1150">
        <v>0</v>
      </c>
      <c r="AW152" s="1150">
        <v>129817132</v>
      </c>
      <c r="AX152" s="1150">
        <v>0</v>
      </c>
      <c r="AY152" s="1150">
        <v>129817132</v>
      </c>
      <c r="AZ152" s="1150">
        <v>0</v>
      </c>
      <c r="BA152" s="1150">
        <v>129817132</v>
      </c>
      <c r="BB152" s="1150">
        <v>0</v>
      </c>
      <c r="BC152" s="1150">
        <v>0</v>
      </c>
      <c r="BD152" s="1169">
        <f t="shared" si="10"/>
        <v>1</v>
      </c>
    </row>
    <row r="153" spans="1:56" s="1153" customFormat="1" ht="18" x14ac:dyDescent="0.2">
      <c r="A153" s="1148" t="str">
        <f t="shared" si="11"/>
        <v>A32111</v>
      </c>
      <c r="B153" s="1230" t="s">
        <v>361</v>
      </c>
      <c r="C153" s="1231"/>
      <c r="D153" s="1230" t="s">
        <v>748</v>
      </c>
      <c r="E153" s="1231"/>
      <c r="F153" s="1230" t="s">
        <v>741</v>
      </c>
      <c r="G153" s="1231"/>
      <c r="H153" s="1230" t="s">
        <v>738</v>
      </c>
      <c r="I153" s="1231"/>
      <c r="J153" s="1230"/>
      <c r="K153" s="1231"/>
      <c r="L153" s="1231"/>
      <c r="M153" s="1230"/>
      <c r="N153" s="1231"/>
      <c r="O153" s="1231"/>
      <c r="P153" s="1230"/>
      <c r="Q153" s="1231"/>
      <c r="R153" s="1230"/>
      <c r="S153" s="1231"/>
      <c r="T153" s="1232" t="s">
        <v>773</v>
      </c>
      <c r="U153" s="1231"/>
      <c r="V153" s="1231"/>
      <c r="W153" s="1231"/>
      <c r="X153" s="1231"/>
      <c r="Y153" s="1231"/>
      <c r="Z153" s="1231"/>
      <c r="AA153" s="1231"/>
      <c r="AB153" s="1233" t="s">
        <v>732</v>
      </c>
      <c r="AC153" s="1231"/>
      <c r="AD153" s="1231"/>
      <c r="AE153" s="1231"/>
      <c r="AF153" s="1231"/>
      <c r="AG153" s="1233" t="s">
        <v>735</v>
      </c>
      <c r="AH153" s="1231"/>
      <c r="AI153" s="1231"/>
      <c r="AJ153" s="1149" t="s">
        <v>433</v>
      </c>
      <c r="AK153" s="1234" t="s">
        <v>736</v>
      </c>
      <c r="AL153" s="1231"/>
      <c r="AM153" s="1231"/>
      <c r="AN153" s="1231"/>
      <c r="AO153" s="1231"/>
      <c r="AP153" s="1231"/>
      <c r="AQ153" s="1150">
        <v>519000000</v>
      </c>
      <c r="AR153" s="1150">
        <v>519000000</v>
      </c>
      <c r="AS153" s="1151">
        <v>0</v>
      </c>
      <c r="AT153" s="1151">
        <v>0</v>
      </c>
      <c r="AU153" s="1150">
        <v>519000000</v>
      </c>
      <c r="AV153" s="1151">
        <v>0</v>
      </c>
      <c r="AW153" s="1150">
        <v>519000000</v>
      </c>
      <c r="AX153" s="1151">
        <v>0</v>
      </c>
      <c r="AY153" s="1150">
        <v>519000000</v>
      </c>
      <c r="AZ153" s="1151">
        <v>0</v>
      </c>
      <c r="BA153" s="1151">
        <v>519000000</v>
      </c>
      <c r="BB153" s="1151">
        <v>0</v>
      </c>
      <c r="BC153" s="1151">
        <v>0</v>
      </c>
      <c r="BD153" s="1152">
        <f t="shared" si="10"/>
        <v>1</v>
      </c>
    </row>
    <row r="154" spans="1:56" s="1153" customFormat="1" ht="18" x14ac:dyDescent="0.2">
      <c r="A154" s="1148"/>
      <c r="B154" s="1240" t="s">
        <v>361</v>
      </c>
      <c r="C154" s="1231"/>
      <c r="D154" s="1240" t="s">
        <v>748</v>
      </c>
      <c r="E154" s="1231"/>
      <c r="F154" s="1240" t="s">
        <v>741</v>
      </c>
      <c r="G154" s="1231"/>
      <c r="H154" s="1240" t="s">
        <v>738</v>
      </c>
      <c r="I154" s="1231"/>
      <c r="J154" s="1240" t="s">
        <v>738</v>
      </c>
      <c r="K154" s="1231"/>
      <c r="L154" s="1231"/>
      <c r="M154" s="1240"/>
      <c r="N154" s="1231"/>
      <c r="O154" s="1231"/>
      <c r="P154" s="1240"/>
      <c r="Q154" s="1231"/>
      <c r="R154" s="1240"/>
      <c r="S154" s="1231"/>
      <c r="T154" s="1241" t="s">
        <v>445</v>
      </c>
      <c r="U154" s="1231"/>
      <c r="V154" s="1231"/>
      <c r="W154" s="1231"/>
      <c r="X154" s="1231"/>
      <c r="Y154" s="1231"/>
      <c r="Z154" s="1231"/>
      <c r="AA154" s="1231"/>
      <c r="AB154" s="1242" t="s">
        <v>732</v>
      </c>
      <c r="AC154" s="1231"/>
      <c r="AD154" s="1231"/>
      <c r="AE154" s="1231"/>
      <c r="AF154" s="1231"/>
      <c r="AG154" s="1242" t="s">
        <v>733</v>
      </c>
      <c r="AH154" s="1231"/>
      <c r="AI154" s="1231"/>
      <c r="AJ154" s="1158" t="s">
        <v>417</v>
      </c>
      <c r="AK154" s="1243" t="s">
        <v>734</v>
      </c>
      <c r="AL154" s="1231"/>
      <c r="AM154" s="1231"/>
      <c r="AN154" s="1231"/>
      <c r="AO154" s="1231"/>
      <c r="AP154" s="1231"/>
      <c r="AQ154" s="1159">
        <v>0</v>
      </c>
      <c r="AR154" s="1159">
        <v>0</v>
      </c>
      <c r="AS154" s="1160">
        <v>0</v>
      </c>
      <c r="AT154" s="1160">
        <v>0</v>
      </c>
      <c r="AU154" s="1159">
        <v>0</v>
      </c>
      <c r="AV154" s="1160">
        <v>0</v>
      </c>
      <c r="AW154" s="1159">
        <v>0</v>
      </c>
      <c r="AX154" s="1160">
        <v>0</v>
      </c>
      <c r="AY154" s="1159">
        <v>0</v>
      </c>
      <c r="AZ154" s="1160">
        <v>0</v>
      </c>
      <c r="BA154" s="1160">
        <v>0</v>
      </c>
      <c r="BB154" s="1160">
        <v>0</v>
      </c>
      <c r="BC154" s="1160">
        <v>0</v>
      </c>
      <c r="BD154" s="1161" t="e">
        <f t="shared" ref="BD154:BD217" si="12">+AU154/AQ154</f>
        <v>#DIV/0!</v>
      </c>
    </row>
    <row r="155" spans="1:56" s="1153" customFormat="1" ht="18" x14ac:dyDescent="0.2">
      <c r="A155" s="1148" t="str">
        <f t="shared" si="11"/>
        <v>A321110</v>
      </c>
      <c r="B155" s="1240" t="s">
        <v>361</v>
      </c>
      <c r="C155" s="1231"/>
      <c r="D155" s="1240" t="s">
        <v>748</v>
      </c>
      <c r="E155" s="1231"/>
      <c r="F155" s="1240" t="s">
        <v>741</v>
      </c>
      <c r="G155" s="1231"/>
      <c r="H155" s="1240" t="s">
        <v>738</v>
      </c>
      <c r="I155" s="1231"/>
      <c r="J155" s="1240" t="s">
        <v>738</v>
      </c>
      <c r="K155" s="1231"/>
      <c r="L155" s="1231"/>
      <c r="M155" s="1240"/>
      <c r="N155" s="1231"/>
      <c r="O155" s="1231"/>
      <c r="P155" s="1240"/>
      <c r="Q155" s="1231"/>
      <c r="R155" s="1240"/>
      <c r="S155" s="1231"/>
      <c r="T155" s="1241" t="s">
        <v>445</v>
      </c>
      <c r="U155" s="1231"/>
      <c r="V155" s="1231"/>
      <c r="W155" s="1231"/>
      <c r="X155" s="1231"/>
      <c r="Y155" s="1231"/>
      <c r="Z155" s="1231"/>
      <c r="AA155" s="1231"/>
      <c r="AB155" s="1242" t="s">
        <v>732</v>
      </c>
      <c r="AC155" s="1231"/>
      <c r="AD155" s="1231"/>
      <c r="AE155" s="1231"/>
      <c r="AF155" s="1231"/>
      <c r="AG155" s="1242" t="s">
        <v>735</v>
      </c>
      <c r="AH155" s="1231"/>
      <c r="AI155" s="1231"/>
      <c r="AJ155" s="1158" t="s">
        <v>417</v>
      </c>
      <c r="AK155" s="1243" t="s">
        <v>734</v>
      </c>
      <c r="AL155" s="1231"/>
      <c r="AM155" s="1231"/>
      <c r="AN155" s="1231"/>
      <c r="AO155" s="1231"/>
      <c r="AP155" s="1231"/>
      <c r="AQ155" s="1159">
        <v>129817132</v>
      </c>
      <c r="AR155" s="1159">
        <v>129817132</v>
      </c>
      <c r="AS155" s="1160">
        <v>0</v>
      </c>
      <c r="AT155" s="1160">
        <v>0</v>
      </c>
      <c r="AU155" s="1159">
        <v>129817132</v>
      </c>
      <c r="AV155" s="1160">
        <v>0</v>
      </c>
      <c r="AW155" s="1159">
        <v>129817132</v>
      </c>
      <c r="AX155" s="1160">
        <v>0</v>
      </c>
      <c r="AY155" s="1159">
        <v>129817132</v>
      </c>
      <c r="AZ155" s="1160">
        <v>0</v>
      </c>
      <c r="BA155" s="1160">
        <v>129817132</v>
      </c>
      <c r="BB155" s="1160">
        <v>0</v>
      </c>
      <c r="BC155" s="1160">
        <v>0</v>
      </c>
      <c r="BD155" s="1161">
        <f t="shared" si="12"/>
        <v>1</v>
      </c>
    </row>
    <row r="156" spans="1:56" s="1153" customFormat="1" ht="18" x14ac:dyDescent="0.2">
      <c r="A156" s="1148" t="str">
        <f t="shared" si="11"/>
        <v>A321111</v>
      </c>
      <c r="B156" s="1240" t="s">
        <v>361</v>
      </c>
      <c r="C156" s="1231"/>
      <c r="D156" s="1240" t="s">
        <v>748</v>
      </c>
      <c r="E156" s="1231"/>
      <c r="F156" s="1240" t="s">
        <v>741</v>
      </c>
      <c r="G156" s="1231"/>
      <c r="H156" s="1240" t="s">
        <v>738</v>
      </c>
      <c r="I156" s="1231"/>
      <c r="J156" s="1240" t="s">
        <v>738</v>
      </c>
      <c r="K156" s="1231"/>
      <c r="L156" s="1231"/>
      <c r="M156" s="1240"/>
      <c r="N156" s="1231"/>
      <c r="O156" s="1231"/>
      <c r="P156" s="1240"/>
      <c r="Q156" s="1231"/>
      <c r="R156" s="1240"/>
      <c r="S156" s="1231"/>
      <c r="T156" s="1241" t="s">
        <v>445</v>
      </c>
      <c r="U156" s="1231"/>
      <c r="V156" s="1231"/>
      <c r="W156" s="1231"/>
      <c r="X156" s="1231"/>
      <c r="Y156" s="1231"/>
      <c r="Z156" s="1231"/>
      <c r="AA156" s="1231"/>
      <c r="AB156" s="1242" t="s">
        <v>732</v>
      </c>
      <c r="AC156" s="1231"/>
      <c r="AD156" s="1231"/>
      <c r="AE156" s="1231"/>
      <c r="AF156" s="1231"/>
      <c r="AG156" s="1242" t="s">
        <v>735</v>
      </c>
      <c r="AH156" s="1231"/>
      <c r="AI156" s="1231"/>
      <c r="AJ156" s="1158" t="s">
        <v>433</v>
      </c>
      <c r="AK156" s="1243" t="s">
        <v>736</v>
      </c>
      <c r="AL156" s="1231"/>
      <c r="AM156" s="1231"/>
      <c r="AN156" s="1231"/>
      <c r="AO156" s="1231"/>
      <c r="AP156" s="1231"/>
      <c r="AQ156" s="1159">
        <v>519000000</v>
      </c>
      <c r="AR156" s="1159">
        <v>519000000</v>
      </c>
      <c r="AS156" s="1160">
        <v>0</v>
      </c>
      <c r="AT156" s="1160">
        <v>0</v>
      </c>
      <c r="AU156" s="1159">
        <v>519000000</v>
      </c>
      <c r="AV156" s="1160">
        <v>0</v>
      </c>
      <c r="AW156" s="1159">
        <v>519000000</v>
      </c>
      <c r="AX156" s="1160">
        <v>0</v>
      </c>
      <c r="AY156" s="1159">
        <v>519000000</v>
      </c>
      <c r="AZ156" s="1160">
        <v>0</v>
      </c>
      <c r="BA156" s="1160">
        <v>519000000</v>
      </c>
      <c r="BB156" s="1160">
        <v>0</v>
      </c>
      <c r="BC156" s="1160">
        <v>0</v>
      </c>
      <c r="BD156" s="1161">
        <f t="shared" si="12"/>
        <v>1</v>
      </c>
    </row>
    <row r="157" spans="1:56" s="1153" customFormat="1" ht="18" x14ac:dyDescent="0.2">
      <c r="A157" s="1148" t="str">
        <f t="shared" si="11"/>
        <v>A3510</v>
      </c>
      <c r="B157" s="1230" t="s">
        <v>361</v>
      </c>
      <c r="C157" s="1231"/>
      <c r="D157" s="1230" t="s">
        <v>748</v>
      </c>
      <c r="E157" s="1231"/>
      <c r="F157" s="1230" t="s">
        <v>743</v>
      </c>
      <c r="G157" s="1231"/>
      <c r="H157" s="1230"/>
      <c r="I157" s="1231"/>
      <c r="J157" s="1230"/>
      <c r="K157" s="1231"/>
      <c r="L157" s="1231"/>
      <c r="M157" s="1230"/>
      <c r="N157" s="1231"/>
      <c r="O157" s="1231"/>
      <c r="P157" s="1230"/>
      <c r="Q157" s="1231"/>
      <c r="R157" s="1230"/>
      <c r="S157" s="1231"/>
      <c r="T157" s="1232" t="s">
        <v>774</v>
      </c>
      <c r="U157" s="1231"/>
      <c r="V157" s="1231"/>
      <c r="W157" s="1231"/>
      <c r="X157" s="1231"/>
      <c r="Y157" s="1231"/>
      <c r="Z157" s="1231"/>
      <c r="AA157" s="1231"/>
      <c r="AB157" s="1233" t="s">
        <v>732</v>
      </c>
      <c r="AC157" s="1231"/>
      <c r="AD157" s="1231"/>
      <c r="AE157" s="1231"/>
      <c r="AF157" s="1231"/>
      <c r="AG157" s="1233" t="s">
        <v>733</v>
      </c>
      <c r="AH157" s="1231"/>
      <c r="AI157" s="1231"/>
      <c r="AJ157" s="1149" t="s">
        <v>417</v>
      </c>
      <c r="AK157" s="1234" t="s">
        <v>734</v>
      </c>
      <c r="AL157" s="1231"/>
      <c r="AM157" s="1231"/>
      <c r="AN157" s="1231"/>
      <c r="AO157" s="1231"/>
      <c r="AP157" s="1231"/>
      <c r="AQ157" s="1150">
        <v>6200000</v>
      </c>
      <c r="AR157" s="1150">
        <v>0</v>
      </c>
      <c r="AS157" s="1151">
        <v>6200000</v>
      </c>
      <c r="AT157" s="1151">
        <v>0</v>
      </c>
      <c r="AU157" s="1150">
        <v>0</v>
      </c>
      <c r="AV157" s="1151">
        <v>0</v>
      </c>
      <c r="AW157" s="1150">
        <v>0</v>
      </c>
      <c r="AX157" s="1151">
        <v>0</v>
      </c>
      <c r="AY157" s="1150">
        <v>0</v>
      </c>
      <c r="AZ157" s="1151">
        <v>0</v>
      </c>
      <c r="BA157" s="1151">
        <v>0</v>
      </c>
      <c r="BB157" s="1151">
        <v>0</v>
      </c>
      <c r="BC157" s="1151">
        <v>0</v>
      </c>
      <c r="BD157" s="1152">
        <f t="shared" si="12"/>
        <v>0</v>
      </c>
    </row>
    <row r="158" spans="1:56" s="1153" customFormat="1" ht="18" x14ac:dyDescent="0.2">
      <c r="A158" s="1148" t="str">
        <f t="shared" si="11"/>
        <v>A35310</v>
      </c>
      <c r="B158" s="1230" t="s">
        <v>361</v>
      </c>
      <c r="C158" s="1231"/>
      <c r="D158" s="1230" t="s">
        <v>748</v>
      </c>
      <c r="E158" s="1231"/>
      <c r="F158" s="1230" t="s">
        <v>743</v>
      </c>
      <c r="G158" s="1231"/>
      <c r="H158" s="1230" t="s">
        <v>748</v>
      </c>
      <c r="I158" s="1231"/>
      <c r="J158" s="1230"/>
      <c r="K158" s="1231"/>
      <c r="L158" s="1231"/>
      <c r="M158" s="1230"/>
      <c r="N158" s="1231"/>
      <c r="O158" s="1231"/>
      <c r="P158" s="1230"/>
      <c r="Q158" s="1231"/>
      <c r="R158" s="1230"/>
      <c r="S158" s="1231"/>
      <c r="T158" s="1232" t="s">
        <v>775</v>
      </c>
      <c r="U158" s="1231"/>
      <c r="V158" s="1231"/>
      <c r="W158" s="1231"/>
      <c r="X158" s="1231"/>
      <c r="Y158" s="1231"/>
      <c r="Z158" s="1231"/>
      <c r="AA158" s="1231"/>
      <c r="AB158" s="1233" t="s">
        <v>732</v>
      </c>
      <c r="AC158" s="1231"/>
      <c r="AD158" s="1231"/>
      <c r="AE158" s="1231"/>
      <c r="AF158" s="1231"/>
      <c r="AG158" s="1233" t="s">
        <v>733</v>
      </c>
      <c r="AH158" s="1231"/>
      <c r="AI158" s="1231"/>
      <c r="AJ158" s="1149" t="s">
        <v>417</v>
      </c>
      <c r="AK158" s="1234" t="s">
        <v>734</v>
      </c>
      <c r="AL158" s="1231"/>
      <c r="AM158" s="1231"/>
      <c r="AN158" s="1231"/>
      <c r="AO158" s="1231"/>
      <c r="AP158" s="1231"/>
      <c r="AQ158" s="1150">
        <v>6200000</v>
      </c>
      <c r="AR158" s="1150">
        <v>0</v>
      </c>
      <c r="AS158" s="1151">
        <v>6200000</v>
      </c>
      <c r="AT158" s="1151">
        <v>0</v>
      </c>
      <c r="AU158" s="1150">
        <v>0</v>
      </c>
      <c r="AV158" s="1151">
        <v>0</v>
      </c>
      <c r="AW158" s="1150">
        <v>0</v>
      </c>
      <c r="AX158" s="1151">
        <v>0</v>
      </c>
      <c r="AY158" s="1150">
        <v>0</v>
      </c>
      <c r="AZ158" s="1151">
        <v>0</v>
      </c>
      <c r="BA158" s="1151">
        <v>0</v>
      </c>
      <c r="BB158" s="1151">
        <v>0</v>
      </c>
      <c r="BC158" s="1151">
        <v>0</v>
      </c>
      <c r="BD158" s="1152">
        <f t="shared" si="12"/>
        <v>0</v>
      </c>
    </row>
    <row r="159" spans="1:56" s="1153" customFormat="1" ht="18" x14ac:dyDescent="0.2">
      <c r="A159" s="1148" t="str">
        <f t="shared" si="11"/>
        <v>A3534410</v>
      </c>
      <c r="B159" s="1240" t="s">
        <v>361</v>
      </c>
      <c r="C159" s="1231"/>
      <c r="D159" s="1240" t="s">
        <v>748</v>
      </c>
      <c r="E159" s="1231"/>
      <c r="F159" s="1240" t="s">
        <v>743</v>
      </c>
      <c r="G159" s="1231"/>
      <c r="H159" s="1240" t="s">
        <v>748</v>
      </c>
      <c r="I159" s="1231"/>
      <c r="J159" s="1240" t="s">
        <v>776</v>
      </c>
      <c r="K159" s="1231"/>
      <c r="L159" s="1231"/>
      <c r="M159" s="1240"/>
      <c r="N159" s="1231"/>
      <c r="O159" s="1231"/>
      <c r="P159" s="1240"/>
      <c r="Q159" s="1231"/>
      <c r="R159" s="1240"/>
      <c r="S159" s="1231"/>
      <c r="T159" s="1241" t="s">
        <v>446</v>
      </c>
      <c r="U159" s="1231"/>
      <c r="V159" s="1231"/>
      <c r="W159" s="1231"/>
      <c r="X159" s="1231"/>
      <c r="Y159" s="1231"/>
      <c r="Z159" s="1231"/>
      <c r="AA159" s="1231"/>
      <c r="AB159" s="1242" t="s">
        <v>732</v>
      </c>
      <c r="AC159" s="1231"/>
      <c r="AD159" s="1231"/>
      <c r="AE159" s="1231"/>
      <c r="AF159" s="1231"/>
      <c r="AG159" s="1242" t="s">
        <v>733</v>
      </c>
      <c r="AH159" s="1231"/>
      <c r="AI159" s="1231"/>
      <c r="AJ159" s="1158" t="s">
        <v>417</v>
      </c>
      <c r="AK159" s="1243" t="s">
        <v>734</v>
      </c>
      <c r="AL159" s="1231"/>
      <c r="AM159" s="1231"/>
      <c r="AN159" s="1231"/>
      <c r="AO159" s="1231"/>
      <c r="AP159" s="1231"/>
      <c r="AQ159" s="1159">
        <v>6200000</v>
      </c>
      <c r="AR159" s="1159">
        <v>0</v>
      </c>
      <c r="AS159" s="1160">
        <v>6200000</v>
      </c>
      <c r="AT159" s="1160">
        <v>0</v>
      </c>
      <c r="AU159" s="1159">
        <v>0</v>
      </c>
      <c r="AV159" s="1160">
        <v>0</v>
      </c>
      <c r="AW159" s="1159">
        <v>0</v>
      </c>
      <c r="AX159" s="1160">
        <v>0</v>
      </c>
      <c r="AY159" s="1159">
        <v>0</v>
      </c>
      <c r="AZ159" s="1160">
        <v>0</v>
      </c>
      <c r="BA159" s="1160">
        <v>0</v>
      </c>
      <c r="BB159" s="1160">
        <v>0</v>
      </c>
      <c r="BC159" s="1160">
        <v>0</v>
      </c>
      <c r="BD159" s="1161">
        <f t="shared" si="12"/>
        <v>0</v>
      </c>
    </row>
    <row r="160" spans="1:56" s="1153" customFormat="1" ht="18" x14ac:dyDescent="0.2">
      <c r="A160" s="1148" t="str">
        <f t="shared" si="11"/>
        <v>A3610</v>
      </c>
      <c r="B160" s="1230" t="s">
        <v>361</v>
      </c>
      <c r="C160" s="1231"/>
      <c r="D160" s="1230" t="s">
        <v>748</v>
      </c>
      <c r="E160" s="1231"/>
      <c r="F160" s="1230" t="s">
        <v>753</v>
      </c>
      <c r="G160" s="1231"/>
      <c r="H160" s="1230"/>
      <c r="I160" s="1231"/>
      <c r="J160" s="1230"/>
      <c r="K160" s="1231"/>
      <c r="L160" s="1231"/>
      <c r="M160" s="1230"/>
      <c r="N160" s="1231"/>
      <c r="O160" s="1231"/>
      <c r="P160" s="1230"/>
      <c r="Q160" s="1231"/>
      <c r="R160" s="1230"/>
      <c r="S160" s="1231"/>
      <c r="T160" s="1232" t="s">
        <v>777</v>
      </c>
      <c r="U160" s="1231"/>
      <c r="V160" s="1231"/>
      <c r="W160" s="1231"/>
      <c r="X160" s="1231"/>
      <c r="Y160" s="1231"/>
      <c r="Z160" s="1231"/>
      <c r="AA160" s="1231"/>
      <c r="AB160" s="1233" t="s">
        <v>732</v>
      </c>
      <c r="AC160" s="1231"/>
      <c r="AD160" s="1231"/>
      <c r="AE160" s="1231"/>
      <c r="AF160" s="1231"/>
      <c r="AG160" s="1233" t="s">
        <v>733</v>
      </c>
      <c r="AH160" s="1231"/>
      <c r="AI160" s="1231"/>
      <c r="AJ160" s="1149" t="s">
        <v>417</v>
      </c>
      <c r="AK160" s="1234" t="s">
        <v>734</v>
      </c>
      <c r="AL160" s="1231"/>
      <c r="AM160" s="1231"/>
      <c r="AN160" s="1231"/>
      <c r="AO160" s="1231"/>
      <c r="AP160" s="1231"/>
      <c r="AQ160" s="1150">
        <v>194450597449</v>
      </c>
      <c r="AR160" s="1150">
        <v>194446216666</v>
      </c>
      <c r="AS160" s="1151">
        <v>4380783</v>
      </c>
      <c r="AT160" s="1151">
        <v>0</v>
      </c>
      <c r="AU160" s="1150">
        <v>194036332175</v>
      </c>
      <c r="AV160" s="1151">
        <v>409884491</v>
      </c>
      <c r="AW160" s="1150">
        <v>193700705125</v>
      </c>
      <c r="AX160" s="1151">
        <v>335627050</v>
      </c>
      <c r="AY160" s="1150">
        <v>174843122065</v>
      </c>
      <c r="AZ160" s="1151">
        <v>18857583060</v>
      </c>
      <c r="BA160" s="1151">
        <v>174843122065</v>
      </c>
      <c r="BB160" s="1151">
        <v>0</v>
      </c>
      <c r="BC160" s="1151">
        <v>2133333</v>
      </c>
      <c r="BD160" s="1152">
        <f t="shared" si="12"/>
        <v>0.99786956029225549</v>
      </c>
    </row>
    <row r="161" spans="1:56" s="1153" customFormat="1" ht="18" x14ac:dyDescent="0.2">
      <c r="A161" s="1148" t="str">
        <f t="shared" si="11"/>
        <v>A3616</v>
      </c>
      <c r="B161" s="1230" t="s">
        <v>361</v>
      </c>
      <c r="C161" s="1231"/>
      <c r="D161" s="1230" t="s">
        <v>748</v>
      </c>
      <c r="E161" s="1231"/>
      <c r="F161" s="1230" t="s">
        <v>753</v>
      </c>
      <c r="G161" s="1231"/>
      <c r="H161" s="1230"/>
      <c r="I161" s="1231"/>
      <c r="J161" s="1230"/>
      <c r="K161" s="1231"/>
      <c r="L161" s="1231"/>
      <c r="M161" s="1230"/>
      <c r="N161" s="1231"/>
      <c r="O161" s="1231"/>
      <c r="P161" s="1230"/>
      <c r="Q161" s="1231"/>
      <c r="R161" s="1230"/>
      <c r="S161" s="1231"/>
      <c r="T161" s="1232" t="s">
        <v>777</v>
      </c>
      <c r="U161" s="1231"/>
      <c r="V161" s="1231"/>
      <c r="W161" s="1231"/>
      <c r="X161" s="1231"/>
      <c r="Y161" s="1231"/>
      <c r="Z161" s="1231"/>
      <c r="AA161" s="1231"/>
      <c r="AB161" s="1233" t="s">
        <v>732</v>
      </c>
      <c r="AC161" s="1231"/>
      <c r="AD161" s="1231"/>
      <c r="AE161" s="1231"/>
      <c r="AF161" s="1231"/>
      <c r="AG161" s="1233" t="s">
        <v>735</v>
      </c>
      <c r="AH161" s="1231"/>
      <c r="AI161" s="1231"/>
      <c r="AJ161" s="1149" t="s">
        <v>370</v>
      </c>
      <c r="AK161" s="1234" t="s">
        <v>737</v>
      </c>
      <c r="AL161" s="1231"/>
      <c r="AM161" s="1231"/>
      <c r="AN161" s="1231"/>
      <c r="AO161" s="1231"/>
      <c r="AP161" s="1231"/>
      <c r="AQ161" s="1150">
        <v>64477530000</v>
      </c>
      <c r="AR161" s="1150">
        <v>46786583021</v>
      </c>
      <c r="AS161" s="1151">
        <v>17690946979</v>
      </c>
      <c r="AT161" s="1151">
        <v>0</v>
      </c>
      <c r="AU161" s="1150">
        <v>45468599507</v>
      </c>
      <c r="AV161" s="1151">
        <v>1317983514</v>
      </c>
      <c r="AW161" s="1150">
        <v>44252339098</v>
      </c>
      <c r="AX161" s="1151">
        <v>1216260409</v>
      </c>
      <c r="AY161" s="1150">
        <v>43246990108</v>
      </c>
      <c r="AZ161" s="1151">
        <v>1005348990</v>
      </c>
      <c r="BA161" s="1151">
        <v>43246990108</v>
      </c>
      <c r="BB161" s="1151">
        <v>0</v>
      </c>
      <c r="BC161" s="1151">
        <v>0</v>
      </c>
      <c r="BD161" s="1152">
        <f t="shared" si="12"/>
        <v>0.70518519408234159</v>
      </c>
    </row>
    <row r="162" spans="1:56" s="1153" customFormat="1" ht="18" x14ac:dyDescent="0.2">
      <c r="A162" s="1148" t="str">
        <f t="shared" si="11"/>
        <v>A36110</v>
      </c>
      <c r="B162" s="1230" t="s">
        <v>361</v>
      </c>
      <c r="C162" s="1231"/>
      <c r="D162" s="1230" t="s">
        <v>748</v>
      </c>
      <c r="E162" s="1231"/>
      <c r="F162" s="1230" t="s">
        <v>753</v>
      </c>
      <c r="G162" s="1231"/>
      <c r="H162" s="1230" t="s">
        <v>738</v>
      </c>
      <c r="I162" s="1231"/>
      <c r="J162" s="1230"/>
      <c r="K162" s="1231"/>
      <c r="L162" s="1231"/>
      <c r="M162" s="1230"/>
      <c r="N162" s="1231"/>
      <c r="O162" s="1231"/>
      <c r="P162" s="1230"/>
      <c r="Q162" s="1231"/>
      <c r="R162" s="1230"/>
      <c r="S162" s="1231"/>
      <c r="T162" s="1232" t="s">
        <v>447</v>
      </c>
      <c r="U162" s="1231"/>
      <c r="V162" s="1231"/>
      <c r="W162" s="1231"/>
      <c r="X162" s="1231"/>
      <c r="Y162" s="1231"/>
      <c r="Z162" s="1231"/>
      <c r="AA162" s="1231"/>
      <c r="AB162" s="1233" t="s">
        <v>732</v>
      </c>
      <c r="AC162" s="1231"/>
      <c r="AD162" s="1231"/>
      <c r="AE162" s="1231"/>
      <c r="AF162" s="1231"/>
      <c r="AG162" s="1233" t="s">
        <v>733</v>
      </c>
      <c r="AH162" s="1231"/>
      <c r="AI162" s="1231"/>
      <c r="AJ162" s="1149" t="s">
        <v>417</v>
      </c>
      <c r="AK162" s="1234" t="s">
        <v>734</v>
      </c>
      <c r="AL162" s="1231"/>
      <c r="AM162" s="1231"/>
      <c r="AN162" s="1231"/>
      <c r="AO162" s="1231"/>
      <c r="AP162" s="1231"/>
      <c r="AQ162" s="1150">
        <v>764000000</v>
      </c>
      <c r="AR162" s="1150">
        <v>764000000</v>
      </c>
      <c r="AS162" s="1151">
        <v>0</v>
      </c>
      <c r="AT162" s="1151">
        <v>0</v>
      </c>
      <c r="AU162" s="1150">
        <v>762298475</v>
      </c>
      <c r="AV162" s="1151">
        <v>1701525</v>
      </c>
      <c r="AW162" s="1150">
        <v>762298475</v>
      </c>
      <c r="AX162" s="1151">
        <v>0</v>
      </c>
      <c r="AY162" s="1150">
        <v>762298475</v>
      </c>
      <c r="AZ162" s="1151">
        <v>0</v>
      </c>
      <c r="BA162" s="1151">
        <v>762298475</v>
      </c>
      <c r="BB162" s="1151">
        <v>0</v>
      </c>
      <c r="BC162" s="1151">
        <v>0</v>
      </c>
      <c r="BD162" s="1152">
        <f t="shared" si="12"/>
        <v>0.99777287303664919</v>
      </c>
    </row>
    <row r="163" spans="1:56" s="1153" customFormat="1" ht="18" x14ac:dyDescent="0.2">
      <c r="A163" s="1148" t="str">
        <f t="shared" ref="A163:A208" si="13">+B163&amp;D163&amp;F163&amp;H163&amp;J163&amp;M163&amp;AJ163</f>
        <v>A361110</v>
      </c>
      <c r="B163" s="1240" t="s">
        <v>361</v>
      </c>
      <c r="C163" s="1231"/>
      <c r="D163" s="1240" t="s">
        <v>748</v>
      </c>
      <c r="E163" s="1231"/>
      <c r="F163" s="1240" t="s">
        <v>753</v>
      </c>
      <c r="G163" s="1231"/>
      <c r="H163" s="1240" t="s">
        <v>738</v>
      </c>
      <c r="I163" s="1231"/>
      <c r="J163" s="1240" t="s">
        <v>738</v>
      </c>
      <c r="K163" s="1231"/>
      <c r="L163" s="1231"/>
      <c r="M163" s="1240"/>
      <c r="N163" s="1231"/>
      <c r="O163" s="1231"/>
      <c r="P163" s="1240"/>
      <c r="Q163" s="1231"/>
      <c r="R163" s="1240"/>
      <c r="S163" s="1231"/>
      <c r="T163" s="1241" t="s">
        <v>447</v>
      </c>
      <c r="U163" s="1231"/>
      <c r="V163" s="1231"/>
      <c r="W163" s="1231"/>
      <c r="X163" s="1231"/>
      <c r="Y163" s="1231"/>
      <c r="Z163" s="1231"/>
      <c r="AA163" s="1231"/>
      <c r="AB163" s="1242" t="s">
        <v>732</v>
      </c>
      <c r="AC163" s="1231"/>
      <c r="AD163" s="1231"/>
      <c r="AE163" s="1231"/>
      <c r="AF163" s="1231"/>
      <c r="AG163" s="1242" t="s">
        <v>733</v>
      </c>
      <c r="AH163" s="1231"/>
      <c r="AI163" s="1231"/>
      <c r="AJ163" s="1158" t="s">
        <v>417</v>
      </c>
      <c r="AK163" s="1243" t="s">
        <v>734</v>
      </c>
      <c r="AL163" s="1231"/>
      <c r="AM163" s="1231"/>
      <c r="AN163" s="1231"/>
      <c r="AO163" s="1231"/>
      <c r="AP163" s="1231"/>
      <c r="AQ163" s="1159">
        <v>764000000</v>
      </c>
      <c r="AR163" s="1159">
        <v>764000000</v>
      </c>
      <c r="AS163" s="1160">
        <v>0</v>
      </c>
      <c r="AT163" s="1160">
        <v>0</v>
      </c>
      <c r="AU163" s="1159">
        <v>762298475</v>
      </c>
      <c r="AV163" s="1160">
        <v>1701525</v>
      </c>
      <c r="AW163" s="1159">
        <v>762298475</v>
      </c>
      <c r="AX163" s="1160">
        <v>0</v>
      </c>
      <c r="AY163" s="1159">
        <v>762298475</v>
      </c>
      <c r="AZ163" s="1160">
        <v>0</v>
      </c>
      <c r="BA163" s="1160">
        <v>762298475</v>
      </c>
      <c r="BB163" s="1160">
        <v>0</v>
      </c>
      <c r="BC163" s="1160">
        <v>0</v>
      </c>
      <c r="BD163" s="1161">
        <f t="shared" si="12"/>
        <v>0.99777287303664919</v>
      </c>
    </row>
    <row r="164" spans="1:56" s="1153" customFormat="1" ht="18" x14ac:dyDescent="0.2">
      <c r="A164" s="1148" t="str">
        <f t="shared" si="13"/>
        <v>A3611210</v>
      </c>
      <c r="B164" s="1240" t="s">
        <v>361</v>
      </c>
      <c r="C164" s="1231"/>
      <c r="D164" s="1240" t="s">
        <v>748</v>
      </c>
      <c r="E164" s="1231"/>
      <c r="F164" s="1240" t="s">
        <v>753</v>
      </c>
      <c r="G164" s="1231"/>
      <c r="H164" s="1240" t="s">
        <v>738</v>
      </c>
      <c r="I164" s="1231"/>
      <c r="J164" s="1240" t="s">
        <v>738</v>
      </c>
      <c r="K164" s="1231"/>
      <c r="L164" s="1231"/>
      <c r="M164" s="1240" t="s">
        <v>741</v>
      </c>
      <c r="N164" s="1231"/>
      <c r="O164" s="1231"/>
      <c r="P164" s="1240"/>
      <c r="Q164" s="1231"/>
      <c r="R164" s="1240"/>
      <c r="S164" s="1231"/>
      <c r="T164" s="1241" t="s">
        <v>577</v>
      </c>
      <c r="U164" s="1231"/>
      <c r="V164" s="1231"/>
      <c r="W164" s="1231"/>
      <c r="X164" s="1231"/>
      <c r="Y164" s="1231"/>
      <c r="Z164" s="1231"/>
      <c r="AA164" s="1231"/>
      <c r="AB164" s="1242" t="s">
        <v>732</v>
      </c>
      <c r="AC164" s="1231"/>
      <c r="AD164" s="1231"/>
      <c r="AE164" s="1231"/>
      <c r="AF164" s="1231"/>
      <c r="AG164" s="1242" t="s">
        <v>733</v>
      </c>
      <c r="AH164" s="1231"/>
      <c r="AI164" s="1231"/>
      <c r="AJ164" s="1158" t="s">
        <v>417</v>
      </c>
      <c r="AK164" s="1243" t="s">
        <v>734</v>
      </c>
      <c r="AL164" s="1231"/>
      <c r="AM164" s="1231"/>
      <c r="AN164" s="1231"/>
      <c r="AO164" s="1231"/>
      <c r="AP164" s="1231"/>
      <c r="AQ164" s="1159">
        <v>764000000</v>
      </c>
      <c r="AR164" s="1159">
        <v>764000000</v>
      </c>
      <c r="AS164" s="1160">
        <v>0</v>
      </c>
      <c r="AT164" s="1160">
        <v>0</v>
      </c>
      <c r="AU164" s="1159">
        <v>762298475</v>
      </c>
      <c r="AV164" s="1160">
        <v>1701525</v>
      </c>
      <c r="AW164" s="1159">
        <v>762298475</v>
      </c>
      <c r="AX164" s="1160">
        <v>0</v>
      </c>
      <c r="AY164" s="1159">
        <v>762298475</v>
      </c>
      <c r="AZ164" s="1160">
        <v>0</v>
      </c>
      <c r="BA164" s="1160">
        <v>762298475</v>
      </c>
      <c r="BB164" s="1160">
        <v>0</v>
      </c>
      <c r="BC164" s="1160">
        <v>0</v>
      </c>
      <c r="BD164" s="1161">
        <f t="shared" si="12"/>
        <v>0.99777287303664919</v>
      </c>
    </row>
    <row r="165" spans="1:56" s="1153" customFormat="1" ht="18" x14ac:dyDescent="0.2">
      <c r="A165" s="1148" t="str">
        <f t="shared" si="13"/>
        <v>A36310</v>
      </c>
      <c r="B165" s="1230" t="s">
        <v>361</v>
      </c>
      <c r="C165" s="1231"/>
      <c r="D165" s="1230" t="s">
        <v>748</v>
      </c>
      <c r="E165" s="1231"/>
      <c r="F165" s="1230" t="s">
        <v>753</v>
      </c>
      <c r="G165" s="1231"/>
      <c r="H165" s="1230" t="s">
        <v>748</v>
      </c>
      <c r="I165" s="1231"/>
      <c r="J165" s="1230"/>
      <c r="K165" s="1231"/>
      <c r="L165" s="1231"/>
      <c r="M165" s="1230"/>
      <c r="N165" s="1231"/>
      <c r="O165" s="1231"/>
      <c r="P165" s="1230"/>
      <c r="Q165" s="1231"/>
      <c r="R165" s="1230"/>
      <c r="S165" s="1231"/>
      <c r="T165" s="1232" t="s">
        <v>778</v>
      </c>
      <c r="U165" s="1231"/>
      <c r="V165" s="1231"/>
      <c r="W165" s="1231"/>
      <c r="X165" s="1231"/>
      <c r="Y165" s="1231"/>
      <c r="Z165" s="1231"/>
      <c r="AA165" s="1231"/>
      <c r="AB165" s="1233" t="s">
        <v>732</v>
      </c>
      <c r="AC165" s="1231"/>
      <c r="AD165" s="1231"/>
      <c r="AE165" s="1231"/>
      <c r="AF165" s="1231"/>
      <c r="AG165" s="1233" t="s">
        <v>733</v>
      </c>
      <c r="AH165" s="1231"/>
      <c r="AI165" s="1231"/>
      <c r="AJ165" s="1149" t="s">
        <v>417</v>
      </c>
      <c r="AK165" s="1234" t="s">
        <v>734</v>
      </c>
      <c r="AL165" s="1231"/>
      <c r="AM165" s="1231"/>
      <c r="AN165" s="1231"/>
      <c r="AO165" s="1231"/>
      <c r="AP165" s="1231"/>
      <c r="AQ165" s="1150">
        <v>193686597449</v>
      </c>
      <c r="AR165" s="1150">
        <v>193682216666</v>
      </c>
      <c r="AS165" s="1151">
        <v>4380783</v>
      </c>
      <c r="AT165" s="1151">
        <v>0</v>
      </c>
      <c r="AU165" s="1150">
        <v>193274033700</v>
      </c>
      <c r="AV165" s="1151">
        <v>408182966</v>
      </c>
      <c r="AW165" s="1150">
        <v>192938406650</v>
      </c>
      <c r="AX165" s="1151">
        <v>335627050</v>
      </c>
      <c r="AY165" s="1150">
        <v>174080823590</v>
      </c>
      <c r="AZ165" s="1151">
        <v>18857583060</v>
      </c>
      <c r="BA165" s="1151">
        <v>174080823590</v>
      </c>
      <c r="BB165" s="1151">
        <v>0</v>
      </c>
      <c r="BC165" s="1151">
        <v>2133333</v>
      </c>
      <c r="BD165" s="1152">
        <f t="shared" si="12"/>
        <v>0.99786994167674081</v>
      </c>
    </row>
    <row r="166" spans="1:56" s="1153" customFormat="1" ht="18" x14ac:dyDescent="0.2">
      <c r="A166" s="1148" t="str">
        <f t="shared" si="13"/>
        <v>A36316</v>
      </c>
      <c r="B166" s="1230" t="s">
        <v>361</v>
      </c>
      <c r="C166" s="1231"/>
      <c r="D166" s="1230" t="s">
        <v>748</v>
      </c>
      <c r="E166" s="1231"/>
      <c r="F166" s="1230" t="s">
        <v>753</v>
      </c>
      <c r="G166" s="1231"/>
      <c r="H166" s="1230" t="s">
        <v>748</v>
      </c>
      <c r="I166" s="1231"/>
      <c r="J166" s="1230"/>
      <c r="K166" s="1231"/>
      <c r="L166" s="1231"/>
      <c r="M166" s="1230"/>
      <c r="N166" s="1231"/>
      <c r="O166" s="1231"/>
      <c r="P166" s="1230"/>
      <c r="Q166" s="1231"/>
      <c r="R166" s="1230"/>
      <c r="S166" s="1231"/>
      <c r="T166" s="1232" t="s">
        <v>778</v>
      </c>
      <c r="U166" s="1231"/>
      <c r="V166" s="1231"/>
      <c r="W166" s="1231"/>
      <c r="X166" s="1231"/>
      <c r="Y166" s="1231"/>
      <c r="Z166" s="1231"/>
      <c r="AA166" s="1231"/>
      <c r="AB166" s="1233" t="s">
        <v>732</v>
      </c>
      <c r="AC166" s="1231"/>
      <c r="AD166" s="1231"/>
      <c r="AE166" s="1231"/>
      <c r="AF166" s="1231"/>
      <c r="AG166" s="1233" t="s">
        <v>735</v>
      </c>
      <c r="AH166" s="1231"/>
      <c r="AI166" s="1231"/>
      <c r="AJ166" s="1149" t="s">
        <v>370</v>
      </c>
      <c r="AK166" s="1234" t="s">
        <v>737</v>
      </c>
      <c r="AL166" s="1231"/>
      <c r="AM166" s="1231"/>
      <c r="AN166" s="1231"/>
      <c r="AO166" s="1231"/>
      <c r="AP166" s="1231"/>
      <c r="AQ166" s="1150">
        <v>64477530000</v>
      </c>
      <c r="AR166" s="1150">
        <v>46786583021</v>
      </c>
      <c r="AS166" s="1151">
        <v>17690946979</v>
      </c>
      <c r="AT166" s="1151">
        <v>0</v>
      </c>
      <c r="AU166" s="1150">
        <v>45468599507</v>
      </c>
      <c r="AV166" s="1151">
        <v>1317983514</v>
      </c>
      <c r="AW166" s="1150">
        <v>44252339098</v>
      </c>
      <c r="AX166" s="1151">
        <v>1216260409</v>
      </c>
      <c r="AY166" s="1150">
        <v>43246990108</v>
      </c>
      <c r="AZ166" s="1151">
        <v>1005348990</v>
      </c>
      <c r="BA166" s="1151">
        <v>43246990108</v>
      </c>
      <c r="BB166" s="1151">
        <v>0</v>
      </c>
      <c r="BC166" s="1151">
        <v>0</v>
      </c>
      <c r="BD166" s="1152">
        <f t="shared" si="12"/>
        <v>0.70518519408234159</v>
      </c>
    </row>
    <row r="167" spans="1:56" s="1153" customFormat="1" ht="18" x14ac:dyDescent="0.2">
      <c r="A167" s="1148" t="str">
        <f t="shared" si="13"/>
        <v>A363410</v>
      </c>
      <c r="B167" s="1240" t="s">
        <v>361</v>
      </c>
      <c r="C167" s="1231"/>
      <c r="D167" s="1240" t="s">
        <v>748</v>
      </c>
      <c r="E167" s="1231"/>
      <c r="F167" s="1240" t="s">
        <v>753</v>
      </c>
      <c r="G167" s="1231"/>
      <c r="H167" s="1240" t="s">
        <v>748</v>
      </c>
      <c r="I167" s="1231"/>
      <c r="J167" s="1240" t="s">
        <v>742</v>
      </c>
      <c r="K167" s="1231"/>
      <c r="L167" s="1231"/>
      <c r="M167" s="1240"/>
      <c r="N167" s="1231"/>
      <c r="O167" s="1231"/>
      <c r="P167" s="1240"/>
      <c r="Q167" s="1231"/>
      <c r="R167" s="1240"/>
      <c r="S167" s="1231"/>
      <c r="T167" s="1241" t="s">
        <v>448</v>
      </c>
      <c r="U167" s="1231"/>
      <c r="V167" s="1231"/>
      <c r="W167" s="1231"/>
      <c r="X167" s="1231"/>
      <c r="Y167" s="1231"/>
      <c r="Z167" s="1231"/>
      <c r="AA167" s="1231"/>
      <c r="AB167" s="1242" t="s">
        <v>732</v>
      </c>
      <c r="AC167" s="1231"/>
      <c r="AD167" s="1231"/>
      <c r="AE167" s="1231"/>
      <c r="AF167" s="1231"/>
      <c r="AG167" s="1242" t="s">
        <v>733</v>
      </c>
      <c r="AH167" s="1231"/>
      <c r="AI167" s="1231"/>
      <c r="AJ167" s="1158" t="s">
        <v>417</v>
      </c>
      <c r="AK167" s="1243" t="s">
        <v>734</v>
      </c>
      <c r="AL167" s="1231"/>
      <c r="AM167" s="1231"/>
      <c r="AN167" s="1231"/>
      <c r="AO167" s="1231"/>
      <c r="AP167" s="1231"/>
      <c r="AQ167" s="1159">
        <v>355500000</v>
      </c>
      <c r="AR167" s="1159">
        <v>355500000</v>
      </c>
      <c r="AS167" s="1160">
        <v>0</v>
      </c>
      <c r="AT167" s="1160">
        <v>0</v>
      </c>
      <c r="AU167" s="1159">
        <v>307125000</v>
      </c>
      <c r="AV167" s="1160">
        <v>48375000</v>
      </c>
      <c r="AW167" s="1159">
        <v>274390213</v>
      </c>
      <c r="AX167" s="1160">
        <v>32734787</v>
      </c>
      <c r="AY167" s="1159">
        <v>255890213</v>
      </c>
      <c r="AZ167" s="1160">
        <v>18500000</v>
      </c>
      <c r="BA167" s="1160">
        <v>255890213</v>
      </c>
      <c r="BB167" s="1160">
        <v>0</v>
      </c>
      <c r="BC167" s="1160">
        <v>0</v>
      </c>
      <c r="BD167" s="1161">
        <f t="shared" si="12"/>
        <v>0.86392405063291144</v>
      </c>
    </row>
    <row r="168" spans="1:56" s="1153" customFormat="1" ht="18" x14ac:dyDescent="0.2">
      <c r="A168" s="1148" t="str">
        <f t="shared" si="13"/>
        <v>A363710</v>
      </c>
      <c r="B168" s="1240" t="s">
        <v>361</v>
      </c>
      <c r="C168" s="1231"/>
      <c r="D168" s="1240" t="s">
        <v>748</v>
      </c>
      <c r="E168" s="1231"/>
      <c r="F168" s="1240" t="s">
        <v>753</v>
      </c>
      <c r="G168" s="1231"/>
      <c r="H168" s="1240" t="s">
        <v>748</v>
      </c>
      <c r="I168" s="1231"/>
      <c r="J168" s="1240" t="s">
        <v>754</v>
      </c>
      <c r="K168" s="1231"/>
      <c r="L168" s="1231"/>
      <c r="M168" s="1240"/>
      <c r="N168" s="1231"/>
      <c r="O168" s="1231"/>
      <c r="P168" s="1240"/>
      <c r="Q168" s="1231"/>
      <c r="R168" s="1240"/>
      <c r="S168" s="1231"/>
      <c r="T168" s="1241" t="s">
        <v>449</v>
      </c>
      <c r="U168" s="1231"/>
      <c r="V168" s="1231"/>
      <c r="W168" s="1231"/>
      <c r="X168" s="1231"/>
      <c r="Y168" s="1231"/>
      <c r="Z168" s="1231"/>
      <c r="AA168" s="1231"/>
      <c r="AB168" s="1242" t="s">
        <v>732</v>
      </c>
      <c r="AC168" s="1231"/>
      <c r="AD168" s="1231"/>
      <c r="AE168" s="1231"/>
      <c r="AF168" s="1231"/>
      <c r="AG168" s="1242" t="s">
        <v>733</v>
      </c>
      <c r="AH168" s="1231"/>
      <c r="AI168" s="1231"/>
      <c r="AJ168" s="1158" t="s">
        <v>417</v>
      </c>
      <c r="AK168" s="1243" t="s">
        <v>734</v>
      </c>
      <c r="AL168" s="1231"/>
      <c r="AM168" s="1231"/>
      <c r="AN168" s="1231"/>
      <c r="AO168" s="1231"/>
      <c r="AP168" s="1231"/>
      <c r="AQ168" s="1159">
        <v>193327310782</v>
      </c>
      <c r="AR168" s="1159">
        <v>193322929999</v>
      </c>
      <c r="AS168" s="1160">
        <v>4380783</v>
      </c>
      <c r="AT168" s="1160">
        <v>0</v>
      </c>
      <c r="AU168" s="1159">
        <v>192963122033</v>
      </c>
      <c r="AV168" s="1160">
        <v>359807966</v>
      </c>
      <c r="AW168" s="1159">
        <v>192660229770</v>
      </c>
      <c r="AX168" s="1160">
        <v>302892263</v>
      </c>
      <c r="AY168" s="1159">
        <v>173821146710</v>
      </c>
      <c r="AZ168" s="1160">
        <v>18839083060</v>
      </c>
      <c r="BA168" s="1160">
        <v>173821146710</v>
      </c>
      <c r="BB168" s="1160">
        <v>0</v>
      </c>
      <c r="BC168" s="1160">
        <v>2133333</v>
      </c>
      <c r="BD168" s="1161">
        <f t="shared" si="12"/>
        <v>0.99811620640908483</v>
      </c>
    </row>
    <row r="169" spans="1:56" s="1148" customFormat="1" ht="18" x14ac:dyDescent="0.2">
      <c r="A169" s="1148" t="str">
        <f t="shared" si="13"/>
        <v>A3631116</v>
      </c>
      <c r="B169" s="1235" t="s">
        <v>361</v>
      </c>
      <c r="C169" s="1236"/>
      <c r="D169" s="1235" t="s">
        <v>748</v>
      </c>
      <c r="E169" s="1236"/>
      <c r="F169" s="1235" t="s">
        <v>753</v>
      </c>
      <c r="G169" s="1236"/>
      <c r="H169" s="1235" t="s">
        <v>748</v>
      </c>
      <c r="I169" s="1236"/>
      <c r="J169" s="1235" t="s">
        <v>433</v>
      </c>
      <c r="K169" s="1236"/>
      <c r="L169" s="1236"/>
      <c r="M169" s="1235"/>
      <c r="N169" s="1236"/>
      <c r="O169" s="1236"/>
      <c r="P169" s="1235"/>
      <c r="Q169" s="1236"/>
      <c r="R169" s="1235"/>
      <c r="S169" s="1236"/>
      <c r="T169" s="1237" t="s">
        <v>578</v>
      </c>
      <c r="U169" s="1236"/>
      <c r="V169" s="1236"/>
      <c r="W169" s="1236"/>
      <c r="X169" s="1236"/>
      <c r="Y169" s="1236"/>
      <c r="Z169" s="1236"/>
      <c r="AA169" s="1236"/>
      <c r="AB169" s="1238" t="s">
        <v>732</v>
      </c>
      <c r="AC169" s="1236"/>
      <c r="AD169" s="1236"/>
      <c r="AE169" s="1236"/>
      <c r="AF169" s="1236"/>
      <c r="AG169" s="1238" t="s">
        <v>735</v>
      </c>
      <c r="AH169" s="1236"/>
      <c r="AI169" s="1236"/>
      <c r="AJ169" s="1154" t="s">
        <v>370</v>
      </c>
      <c r="AK169" s="1239" t="s">
        <v>737</v>
      </c>
      <c r="AL169" s="1236"/>
      <c r="AM169" s="1236"/>
      <c r="AN169" s="1236"/>
      <c r="AO169" s="1236"/>
      <c r="AP169" s="1236"/>
      <c r="AQ169" s="1155">
        <v>63972630000</v>
      </c>
      <c r="AR169" s="1155">
        <v>46786583021</v>
      </c>
      <c r="AS169" s="1156">
        <v>17186046979</v>
      </c>
      <c r="AT169" s="1156">
        <v>0</v>
      </c>
      <c r="AU169" s="1155">
        <v>45468599507</v>
      </c>
      <c r="AV169" s="1156">
        <v>1317983514</v>
      </c>
      <c r="AW169" s="1155">
        <v>44252339098</v>
      </c>
      <c r="AX169" s="1156">
        <v>1216260409</v>
      </c>
      <c r="AY169" s="1155">
        <v>43246990108</v>
      </c>
      <c r="AZ169" s="1156">
        <v>1005348990</v>
      </c>
      <c r="BA169" s="1156">
        <v>43246990108</v>
      </c>
      <c r="BB169" s="1156">
        <v>0</v>
      </c>
      <c r="BC169" s="1156">
        <v>0</v>
      </c>
      <c r="BD169" s="1157">
        <f t="shared" si="12"/>
        <v>0.71075082432909198</v>
      </c>
    </row>
    <row r="170" spans="1:56" s="1153" customFormat="1" ht="18" x14ac:dyDescent="0.2">
      <c r="A170" s="1148" t="str">
        <f t="shared" si="13"/>
        <v>A36311116</v>
      </c>
      <c r="B170" s="1240" t="s">
        <v>361</v>
      </c>
      <c r="C170" s="1231"/>
      <c r="D170" s="1240" t="s">
        <v>748</v>
      </c>
      <c r="E170" s="1231"/>
      <c r="F170" s="1240" t="s">
        <v>753</v>
      </c>
      <c r="G170" s="1231"/>
      <c r="H170" s="1240" t="s">
        <v>748</v>
      </c>
      <c r="I170" s="1231"/>
      <c r="J170" s="1240" t="s">
        <v>433</v>
      </c>
      <c r="K170" s="1231"/>
      <c r="L170" s="1231"/>
      <c r="M170" s="1240" t="s">
        <v>738</v>
      </c>
      <c r="N170" s="1231"/>
      <c r="O170" s="1231"/>
      <c r="P170" s="1240" t="s">
        <v>685</v>
      </c>
      <c r="Q170" s="1231"/>
      <c r="R170" s="1240" t="s">
        <v>685</v>
      </c>
      <c r="S170" s="1231"/>
      <c r="T170" s="1241" t="s">
        <v>450</v>
      </c>
      <c r="U170" s="1231"/>
      <c r="V170" s="1231"/>
      <c r="W170" s="1231"/>
      <c r="X170" s="1231"/>
      <c r="Y170" s="1231"/>
      <c r="Z170" s="1231"/>
      <c r="AA170" s="1231"/>
      <c r="AB170" s="1242" t="s">
        <v>732</v>
      </c>
      <c r="AC170" s="1231"/>
      <c r="AD170" s="1231"/>
      <c r="AE170" s="1231"/>
      <c r="AF170" s="1231"/>
      <c r="AG170" s="1242" t="s">
        <v>735</v>
      </c>
      <c r="AH170" s="1231"/>
      <c r="AI170" s="1231"/>
      <c r="AJ170" s="1158" t="s">
        <v>370</v>
      </c>
      <c r="AK170" s="1243" t="s">
        <v>737</v>
      </c>
      <c r="AL170" s="1231"/>
      <c r="AM170" s="1231"/>
      <c r="AN170" s="1231"/>
      <c r="AO170" s="1231"/>
      <c r="AP170" s="1231"/>
      <c r="AQ170" s="1159">
        <v>55823130000</v>
      </c>
      <c r="AR170" s="1159">
        <v>38637083021</v>
      </c>
      <c r="AS170" s="1160">
        <v>17186046979</v>
      </c>
      <c r="AT170" s="1160">
        <v>0</v>
      </c>
      <c r="AU170" s="1159">
        <v>37461818373</v>
      </c>
      <c r="AV170" s="1160">
        <v>1175264648</v>
      </c>
      <c r="AW170" s="1159">
        <v>36311872369</v>
      </c>
      <c r="AX170" s="1160">
        <v>1149946004</v>
      </c>
      <c r="AY170" s="1159">
        <v>35306523379</v>
      </c>
      <c r="AZ170" s="1160">
        <v>1005348990</v>
      </c>
      <c r="BA170" s="1160">
        <v>35306523379</v>
      </c>
      <c r="BB170" s="1160">
        <v>0</v>
      </c>
      <c r="BC170" s="1160">
        <v>0</v>
      </c>
      <c r="BD170" s="1161">
        <f t="shared" si="12"/>
        <v>0.67108057848064051</v>
      </c>
    </row>
    <row r="171" spans="1:56" s="1153" customFormat="1" ht="18" x14ac:dyDescent="0.2">
      <c r="A171" s="1148" t="str">
        <f>+B171&amp;D171&amp;F171&amp;H171&amp;J171&amp;M171&amp;AJ171</f>
        <v>A36311216</v>
      </c>
      <c r="B171" s="1240" t="s">
        <v>361</v>
      </c>
      <c r="C171" s="1231"/>
      <c r="D171" s="1240" t="s">
        <v>748</v>
      </c>
      <c r="E171" s="1231"/>
      <c r="F171" s="1240" t="s">
        <v>753</v>
      </c>
      <c r="G171" s="1231"/>
      <c r="H171" s="1240" t="s">
        <v>748</v>
      </c>
      <c r="I171" s="1231"/>
      <c r="J171" s="1240" t="s">
        <v>433</v>
      </c>
      <c r="K171" s="1231"/>
      <c r="L171" s="1231"/>
      <c r="M171" s="1240" t="s">
        <v>741</v>
      </c>
      <c r="N171" s="1231"/>
      <c r="O171" s="1231"/>
      <c r="P171" s="1240" t="s">
        <v>685</v>
      </c>
      <c r="Q171" s="1231"/>
      <c r="R171" s="1240" t="s">
        <v>685</v>
      </c>
      <c r="S171" s="1231"/>
      <c r="T171" s="1241" t="s">
        <v>451</v>
      </c>
      <c r="U171" s="1231"/>
      <c r="V171" s="1231"/>
      <c r="W171" s="1231"/>
      <c r="X171" s="1231"/>
      <c r="Y171" s="1231"/>
      <c r="Z171" s="1231"/>
      <c r="AA171" s="1231"/>
      <c r="AB171" s="1242" t="s">
        <v>732</v>
      </c>
      <c r="AC171" s="1231"/>
      <c r="AD171" s="1231"/>
      <c r="AE171" s="1231"/>
      <c r="AF171" s="1231"/>
      <c r="AG171" s="1242" t="s">
        <v>735</v>
      </c>
      <c r="AH171" s="1231"/>
      <c r="AI171" s="1231"/>
      <c r="AJ171" s="1158" t="s">
        <v>370</v>
      </c>
      <c r="AK171" s="1243" t="s">
        <v>737</v>
      </c>
      <c r="AL171" s="1231"/>
      <c r="AM171" s="1231"/>
      <c r="AN171" s="1231"/>
      <c r="AO171" s="1231"/>
      <c r="AP171" s="1231"/>
      <c r="AQ171" s="1159">
        <v>8149500000</v>
      </c>
      <c r="AR171" s="1159">
        <v>8149500000</v>
      </c>
      <c r="AS171" s="1160">
        <v>0</v>
      </c>
      <c r="AT171" s="1160">
        <v>0</v>
      </c>
      <c r="AU171" s="1159">
        <v>8006781134</v>
      </c>
      <c r="AV171" s="1160">
        <v>142718866</v>
      </c>
      <c r="AW171" s="1159">
        <v>7940466729</v>
      </c>
      <c r="AX171" s="1160">
        <v>66314405</v>
      </c>
      <c r="AY171" s="1159">
        <v>7940466729</v>
      </c>
      <c r="AZ171" s="1160">
        <v>0</v>
      </c>
      <c r="BA171" s="1160">
        <v>7940466729</v>
      </c>
      <c r="BB171" s="1160">
        <v>0</v>
      </c>
      <c r="BC171" s="1160">
        <v>0</v>
      </c>
      <c r="BD171" s="1161">
        <f t="shared" si="12"/>
        <v>0.98248740830725811</v>
      </c>
    </row>
    <row r="172" spans="1:56" s="1153" customFormat="1" ht="18" x14ac:dyDescent="0.2">
      <c r="A172" s="1148" t="str">
        <f t="shared" si="13"/>
        <v>A3631910</v>
      </c>
      <c r="B172" s="1240" t="s">
        <v>361</v>
      </c>
      <c r="C172" s="1231"/>
      <c r="D172" s="1240" t="s">
        <v>748</v>
      </c>
      <c r="E172" s="1231"/>
      <c r="F172" s="1240" t="s">
        <v>753</v>
      </c>
      <c r="G172" s="1231"/>
      <c r="H172" s="1240" t="s">
        <v>748</v>
      </c>
      <c r="I172" s="1231"/>
      <c r="J172" s="1240" t="s">
        <v>823</v>
      </c>
      <c r="K172" s="1231"/>
      <c r="L172" s="1231"/>
      <c r="M172" s="1240"/>
      <c r="N172" s="1231"/>
      <c r="O172" s="1231"/>
      <c r="P172" s="1240"/>
      <c r="Q172" s="1231"/>
      <c r="R172" s="1240"/>
      <c r="S172" s="1231"/>
      <c r="T172" s="1241" t="s">
        <v>824</v>
      </c>
      <c r="U172" s="1231"/>
      <c r="V172" s="1231"/>
      <c r="W172" s="1231"/>
      <c r="X172" s="1231"/>
      <c r="Y172" s="1231"/>
      <c r="Z172" s="1231"/>
      <c r="AA172" s="1231"/>
      <c r="AB172" s="1242" t="s">
        <v>732</v>
      </c>
      <c r="AC172" s="1231"/>
      <c r="AD172" s="1231"/>
      <c r="AE172" s="1231"/>
      <c r="AF172" s="1231"/>
      <c r="AG172" s="1242" t="s">
        <v>733</v>
      </c>
      <c r="AH172" s="1231"/>
      <c r="AI172" s="1231"/>
      <c r="AJ172" s="1158" t="s">
        <v>417</v>
      </c>
      <c r="AK172" s="1243" t="s">
        <v>734</v>
      </c>
      <c r="AL172" s="1231"/>
      <c r="AM172" s="1231"/>
      <c r="AN172" s="1231"/>
      <c r="AO172" s="1231"/>
      <c r="AP172" s="1231"/>
      <c r="AQ172" s="1159">
        <v>0</v>
      </c>
      <c r="AR172" s="1159">
        <v>0</v>
      </c>
      <c r="AS172" s="1160">
        <v>0</v>
      </c>
      <c r="AT172" s="1160">
        <v>0</v>
      </c>
      <c r="AU172" s="1159">
        <v>0</v>
      </c>
      <c r="AV172" s="1160">
        <v>0</v>
      </c>
      <c r="AW172" s="1159">
        <v>0</v>
      </c>
      <c r="AX172" s="1160">
        <v>0</v>
      </c>
      <c r="AY172" s="1159">
        <v>0</v>
      </c>
      <c r="AZ172" s="1160">
        <v>0</v>
      </c>
      <c r="BA172" s="1160">
        <v>0</v>
      </c>
      <c r="BB172" s="1160">
        <v>0</v>
      </c>
      <c r="BC172" s="1160">
        <v>0</v>
      </c>
      <c r="BD172" s="1161" t="e">
        <f t="shared" si="12"/>
        <v>#DIV/0!</v>
      </c>
    </row>
    <row r="173" spans="1:56" s="1148" customFormat="1" ht="18" x14ac:dyDescent="0.2">
      <c r="A173" s="1148" t="str">
        <f t="shared" si="13"/>
        <v>A3636616</v>
      </c>
      <c r="B173" s="1235" t="s">
        <v>361</v>
      </c>
      <c r="C173" s="1236"/>
      <c r="D173" s="1235" t="s">
        <v>748</v>
      </c>
      <c r="E173" s="1236"/>
      <c r="F173" s="1235" t="s">
        <v>753</v>
      </c>
      <c r="G173" s="1236"/>
      <c r="H173" s="1235" t="s">
        <v>748</v>
      </c>
      <c r="I173" s="1236"/>
      <c r="J173" s="1235" t="s">
        <v>779</v>
      </c>
      <c r="K173" s="1236"/>
      <c r="L173" s="1236"/>
      <c r="M173" s="1235"/>
      <c r="N173" s="1236"/>
      <c r="O173" s="1236"/>
      <c r="P173" s="1235"/>
      <c r="Q173" s="1236"/>
      <c r="R173" s="1235"/>
      <c r="S173" s="1236"/>
      <c r="T173" s="1237" t="s">
        <v>452</v>
      </c>
      <c r="U173" s="1236"/>
      <c r="V173" s="1236"/>
      <c r="W173" s="1236"/>
      <c r="X173" s="1236"/>
      <c r="Y173" s="1236"/>
      <c r="Z173" s="1236"/>
      <c r="AA173" s="1236"/>
      <c r="AB173" s="1238" t="s">
        <v>732</v>
      </c>
      <c r="AC173" s="1236"/>
      <c r="AD173" s="1236"/>
      <c r="AE173" s="1236"/>
      <c r="AF173" s="1236"/>
      <c r="AG173" s="1238" t="s">
        <v>735</v>
      </c>
      <c r="AH173" s="1236"/>
      <c r="AI173" s="1236"/>
      <c r="AJ173" s="1154" t="s">
        <v>370</v>
      </c>
      <c r="AK173" s="1239" t="s">
        <v>737</v>
      </c>
      <c r="AL173" s="1236"/>
      <c r="AM173" s="1236"/>
      <c r="AN173" s="1236"/>
      <c r="AO173" s="1236"/>
      <c r="AP173" s="1236"/>
      <c r="AQ173" s="1155">
        <v>504900000</v>
      </c>
      <c r="AR173" s="1155">
        <v>0</v>
      </c>
      <c r="AS173" s="1156">
        <v>504900000</v>
      </c>
      <c r="AT173" s="1156">
        <v>0</v>
      </c>
      <c r="AU173" s="1155">
        <v>0</v>
      </c>
      <c r="AV173" s="1156">
        <v>0</v>
      </c>
      <c r="AW173" s="1155">
        <v>0</v>
      </c>
      <c r="AX173" s="1156">
        <v>0</v>
      </c>
      <c r="AY173" s="1155">
        <v>0</v>
      </c>
      <c r="AZ173" s="1156">
        <v>0</v>
      </c>
      <c r="BA173" s="1156">
        <v>0</v>
      </c>
      <c r="BB173" s="1156">
        <v>0</v>
      </c>
      <c r="BC173" s="1156">
        <v>0</v>
      </c>
      <c r="BD173" s="1157">
        <f t="shared" si="12"/>
        <v>0</v>
      </c>
    </row>
    <row r="174" spans="1:56" s="1153" customFormat="1" ht="18" x14ac:dyDescent="0.2">
      <c r="A174" s="1148" t="str">
        <f t="shared" si="13"/>
        <v>A36399910</v>
      </c>
      <c r="B174" s="1240" t="s">
        <v>361</v>
      </c>
      <c r="C174" s="1231"/>
      <c r="D174" s="1240" t="s">
        <v>748</v>
      </c>
      <c r="E174" s="1231"/>
      <c r="F174" s="1240" t="s">
        <v>753</v>
      </c>
      <c r="G174" s="1231"/>
      <c r="H174" s="1240" t="s">
        <v>748</v>
      </c>
      <c r="I174" s="1231"/>
      <c r="J174" s="1240" t="s">
        <v>749</v>
      </c>
      <c r="K174" s="1231"/>
      <c r="L174" s="1231"/>
      <c r="M174" s="1240"/>
      <c r="N174" s="1231"/>
      <c r="O174" s="1231"/>
      <c r="P174" s="1240"/>
      <c r="Q174" s="1231"/>
      <c r="R174" s="1240"/>
      <c r="S174" s="1231"/>
      <c r="T174" s="1241" t="s">
        <v>780</v>
      </c>
      <c r="U174" s="1231"/>
      <c r="V174" s="1231"/>
      <c r="W174" s="1231"/>
      <c r="X174" s="1231"/>
      <c r="Y174" s="1231"/>
      <c r="Z174" s="1231"/>
      <c r="AA174" s="1231"/>
      <c r="AB174" s="1242" t="s">
        <v>732</v>
      </c>
      <c r="AC174" s="1231"/>
      <c r="AD174" s="1231"/>
      <c r="AE174" s="1231"/>
      <c r="AF174" s="1231"/>
      <c r="AG174" s="1242" t="s">
        <v>733</v>
      </c>
      <c r="AH174" s="1231"/>
      <c r="AI174" s="1231"/>
      <c r="AJ174" s="1158" t="s">
        <v>417</v>
      </c>
      <c r="AK174" s="1243" t="s">
        <v>734</v>
      </c>
      <c r="AL174" s="1231"/>
      <c r="AM174" s="1231"/>
      <c r="AN174" s="1231"/>
      <c r="AO174" s="1231"/>
      <c r="AP174" s="1231"/>
      <c r="AQ174" s="1159">
        <v>3786667</v>
      </c>
      <c r="AR174" s="1159">
        <v>3786667</v>
      </c>
      <c r="AS174" s="1160">
        <v>0</v>
      </c>
      <c r="AT174" s="1160">
        <v>0</v>
      </c>
      <c r="AU174" s="1159">
        <v>3786667</v>
      </c>
      <c r="AV174" s="1160">
        <v>0</v>
      </c>
      <c r="AW174" s="1159">
        <v>3786667</v>
      </c>
      <c r="AX174" s="1160">
        <v>0</v>
      </c>
      <c r="AY174" s="1159">
        <v>3786667</v>
      </c>
      <c r="AZ174" s="1160">
        <v>0</v>
      </c>
      <c r="BA174" s="1160">
        <v>3786667</v>
      </c>
      <c r="BB174" s="1160">
        <v>0</v>
      </c>
      <c r="BC174" s="1160">
        <v>0</v>
      </c>
      <c r="BD174" s="1161">
        <f t="shared" si="12"/>
        <v>1</v>
      </c>
    </row>
    <row r="175" spans="1:56" s="1148" customFormat="1" ht="18" x14ac:dyDescent="0.2">
      <c r="A175" s="1148" t="str">
        <f t="shared" si="13"/>
        <v>C10</v>
      </c>
      <c r="B175" s="1235" t="s">
        <v>453</v>
      </c>
      <c r="C175" s="1236"/>
      <c r="D175" s="1235"/>
      <c r="E175" s="1236"/>
      <c r="F175" s="1235"/>
      <c r="G175" s="1236"/>
      <c r="H175" s="1235"/>
      <c r="I175" s="1236"/>
      <c r="J175" s="1235"/>
      <c r="K175" s="1236"/>
      <c r="L175" s="1236"/>
      <c r="M175" s="1235"/>
      <c r="N175" s="1236"/>
      <c r="O175" s="1236"/>
      <c r="P175" s="1235"/>
      <c r="Q175" s="1236"/>
      <c r="R175" s="1235"/>
      <c r="S175" s="1236"/>
      <c r="T175" s="1237" t="s">
        <v>61</v>
      </c>
      <c r="U175" s="1236"/>
      <c r="V175" s="1236"/>
      <c r="W175" s="1236"/>
      <c r="X175" s="1236"/>
      <c r="Y175" s="1236"/>
      <c r="Z175" s="1236"/>
      <c r="AA175" s="1236"/>
      <c r="AB175" s="1238" t="s">
        <v>732</v>
      </c>
      <c r="AC175" s="1236"/>
      <c r="AD175" s="1236"/>
      <c r="AE175" s="1236"/>
      <c r="AF175" s="1236"/>
      <c r="AG175" s="1238" t="s">
        <v>733</v>
      </c>
      <c r="AH175" s="1236"/>
      <c r="AI175" s="1236"/>
      <c r="AJ175" s="1154" t="s">
        <v>417</v>
      </c>
      <c r="AK175" s="1239" t="s">
        <v>734</v>
      </c>
      <c r="AL175" s="1236"/>
      <c r="AM175" s="1236"/>
      <c r="AN175" s="1236"/>
      <c r="AO175" s="1236"/>
      <c r="AP175" s="1236"/>
      <c r="AQ175" s="1155">
        <v>34205984504</v>
      </c>
      <c r="AR175" s="1155">
        <v>33809151528</v>
      </c>
      <c r="AS175" s="1156">
        <v>396832976</v>
      </c>
      <c r="AT175" s="1156">
        <v>0</v>
      </c>
      <c r="AU175" s="1155">
        <v>33144491090</v>
      </c>
      <c r="AV175" s="1156">
        <v>664660438</v>
      </c>
      <c r="AW175" s="1155">
        <v>25150490053.470001</v>
      </c>
      <c r="AX175" s="1156">
        <v>7994001036.5299997</v>
      </c>
      <c r="AY175" s="1155">
        <v>15723860925</v>
      </c>
      <c r="AZ175" s="1156">
        <v>9426629128.4699993</v>
      </c>
      <c r="BA175" s="1156">
        <v>15723860925</v>
      </c>
      <c r="BB175" s="1156">
        <v>0</v>
      </c>
      <c r="BC175" s="1156">
        <v>178283074</v>
      </c>
      <c r="BD175" s="1157">
        <f t="shared" si="12"/>
        <v>0.96896761109519092</v>
      </c>
    </row>
    <row r="176" spans="1:56" s="1148" customFormat="1" ht="18" x14ac:dyDescent="0.2">
      <c r="A176" s="1148" t="str">
        <f t="shared" si="13"/>
        <v>C15</v>
      </c>
      <c r="B176" s="1235" t="s">
        <v>453</v>
      </c>
      <c r="C176" s="1236"/>
      <c r="D176" s="1235"/>
      <c r="E176" s="1236"/>
      <c r="F176" s="1235"/>
      <c r="G176" s="1236"/>
      <c r="H176" s="1235"/>
      <c r="I176" s="1236"/>
      <c r="J176" s="1235"/>
      <c r="K176" s="1236"/>
      <c r="L176" s="1236"/>
      <c r="M176" s="1235"/>
      <c r="N176" s="1236"/>
      <c r="O176" s="1236"/>
      <c r="P176" s="1235"/>
      <c r="Q176" s="1236"/>
      <c r="R176" s="1235"/>
      <c r="S176" s="1236"/>
      <c r="T176" s="1237" t="s">
        <v>61</v>
      </c>
      <c r="U176" s="1236"/>
      <c r="V176" s="1236"/>
      <c r="W176" s="1236"/>
      <c r="X176" s="1236"/>
      <c r="Y176" s="1236"/>
      <c r="Z176" s="1236"/>
      <c r="AA176" s="1236"/>
      <c r="AB176" s="1238" t="s">
        <v>732</v>
      </c>
      <c r="AC176" s="1236"/>
      <c r="AD176" s="1236"/>
      <c r="AE176" s="1236"/>
      <c r="AF176" s="1236"/>
      <c r="AG176" s="1238" t="s">
        <v>733</v>
      </c>
      <c r="AH176" s="1236"/>
      <c r="AI176" s="1236"/>
      <c r="AJ176" s="1154" t="s">
        <v>745</v>
      </c>
      <c r="AK176" s="1239" t="s">
        <v>781</v>
      </c>
      <c r="AL176" s="1236"/>
      <c r="AM176" s="1236"/>
      <c r="AN176" s="1236"/>
      <c r="AO176" s="1236"/>
      <c r="AP176" s="1236"/>
      <c r="AQ176" s="1155">
        <v>1140000000</v>
      </c>
      <c r="AR176" s="1155">
        <v>0</v>
      </c>
      <c r="AS176" s="1156">
        <v>1140000000</v>
      </c>
      <c r="AT176" s="1156">
        <v>0</v>
      </c>
      <c r="AU176" s="1155">
        <v>0</v>
      </c>
      <c r="AV176" s="1156">
        <v>0</v>
      </c>
      <c r="AW176" s="1155">
        <v>0</v>
      </c>
      <c r="AX176" s="1156">
        <v>0</v>
      </c>
      <c r="AY176" s="1155">
        <v>0</v>
      </c>
      <c r="AZ176" s="1156">
        <v>0</v>
      </c>
      <c r="BA176" s="1156">
        <v>0</v>
      </c>
      <c r="BB176" s="1156">
        <v>0</v>
      </c>
      <c r="BC176" s="1156">
        <v>0</v>
      </c>
      <c r="BD176" s="1157">
        <f t="shared" si="12"/>
        <v>0</v>
      </c>
    </row>
    <row r="177" spans="1:56" s="1153" customFormat="1" ht="18" x14ac:dyDescent="0.2">
      <c r="A177" s="1148" t="str">
        <f t="shared" si="13"/>
        <v>C12110</v>
      </c>
      <c r="B177" s="1230" t="s">
        <v>453</v>
      </c>
      <c r="C177" s="1231"/>
      <c r="D177" s="1230" t="s">
        <v>782</v>
      </c>
      <c r="E177" s="1231"/>
      <c r="F177" s="1230"/>
      <c r="G177" s="1231"/>
      <c r="H177" s="1230"/>
      <c r="I177" s="1231"/>
      <c r="J177" s="1230"/>
      <c r="K177" s="1231"/>
      <c r="L177" s="1231"/>
      <c r="M177" s="1230"/>
      <c r="N177" s="1231"/>
      <c r="O177" s="1231"/>
      <c r="P177" s="1230"/>
      <c r="Q177" s="1231"/>
      <c r="R177" s="1230"/>
      <c r="S177" s="1231"/>
      <c r="T177" s="1232" t="s">
        <v>783</v>
      </c>
      <c r="U177" s="1231"/>
      <c r="V177" s="1231"/>
      <c r="W177" s="1231"/>
      <c r="X177" s="1231"/>
      <c r="Y177" s="1231"/>
      <c r="Z177" s="1231"/>
      <c r="AA177" s="1231"/>
      <c r="AB177" s="1233" t="s">
        <v>732</v>
      </c>
      <c r="AC177" s="1231"/>
      <c r="AD177" s="1231"/>
      <c r="AE177" s="1231"/>
      <c r="AF177" s="1231"/>
      <c r="AG177" s="1233" t="s">
        <v>733</v>
      </c>
      <c r="AH177" s="1231"/>
      <c r="AI177" s="1231"/>
      <c r="AJ177" s="1149" t="s">
        <v>417</v>
      </c>
      <c r="AK177" s="1234" t="s">
        <v>734</v>
      </c>
      <c r="AL177" s="1231"/>
      <c r="AM177" s="1231"/>
      <c r="AN177" s="1231"/>
      <c r="AO177" s="1231"/>
      <c r="AP177" s="1231"/>
      <c r="AQ177" s="1150">
        <v>16000000000</v>
      </c>
      <c r="AR177" s="1150">
        <v>16000000000</v>
      </c>
      <c r="AS177" s="1151">
        <v>0</v>
      </c>
      <c r="AT177" s="1151">
        <v>0</v>
      </c>
      <c r="AU177" s="1150">
        <v>16000000000</v>
      </c>
      <c r="AV177" s="1151">
        <v>0</v>
      </c>
      <c r="AW177" s="1150">
        <v>9464694030.4699993</v>
      </c>
      <c r="AX177" s="1151">
        <v>6535305969.5299997</v>
      </c>
      <c r="AY177" s="1150">
        <v>1251266530</v>
      </c>
      <c r="AZ177" s="1151">
        <v>8213427500.4700003</v>
      </c>
      <c r="BA177" s="1151">
        <v>1251266530</v>
      </c>
      <c r="BB177" s="1151">
        <v>0</v>
      </c>
      <c r="BC177" s="1151">
        <v>0</v>
      </c>
      <c r="BD177" s="1152">
        <f t="shared" si="12"/>
        <v>1</v>
      </c>
    </row>
    <row r="178" spans="1:56" s="1153" customFormat="1" ht="18" x14ac:dyDescent="0.2">
      <c r="A178" s="1148" t="str">
        <f t="shared" si="13"/>
        <v>C12180010</v>
      </c>
      <c r="B178" s="1230" t="s">
        <v>453</v>
      </c>
      <c r="C178" s="1231"/>
      <c r="D178" s="1230" t="s">
        <v>782</v>
      </c>
      <c r="E178" s="1231"/>
      <c r="F178" s="1230" t="s">
        <v>784</v>
      </c>
      <c r="G178" s="1231"/>
      <c r="H178" s="1230"/>
      <c r="I178" s="1231"/>
      <c r="J178" s="1230"/>
      <c r="K178" s="1231"/>
      <c r="L178" s="1231"/>
      <c r="M178" s="1230"/>
      <c r="N178" s="1231"/>
      <c r="O178" s="1231"/>
      <c r="P178" s="1230"/>
      <c r="Q178" s="1231"/>
      <c r="R178" s="1230"/>
      <c r="S178" s="1231"/>
      <c r="T178" s="1232" t="s">
        <v>785</v>
      </c>
      <c r="U178" s="1231"/>
      <c r="V178" s="1231"/>
      <c r="W178" s="1231"/>
      <c r="X178" s="1231"/>
      <c r="Y178" s="1231"/>
      <c r="Z178" s="1231"/>
      <c r="AA178" s="1231"/>
      <c r="AB178" s="1233" t="s">
        <v>732</v>
      </c>
      <c r="AC178" s="1231"/>
      <c r="AD178" s="1231"/>
      <c r="AE178" s="1231"/>
      <c r="AF178" s="1231"/>
      <c r="AG178" s="1233" t="s">
        <v>733</v>
      </c>
      <c r="AH178" s="1231"/>
      <c r="AI178" s="1231"/>
      <c r="AJ178" s="1149" t="s">
        <v>417</v>
      </c>
      <c r="AK178" s="1234" t="s">
        <v>734</v>
      </c>
      <c r="AL178" s="1231"/>
      <c r="AM178" s="1231"/>
      <c r="AN178" s="1231"/>
      <c r="AO178" s="1231"/>
      <c r="AP178" s="1231"/>
      <c r="AQ178" s="1150">
        <v>16000000000</v>
      </c>
      <c r="AR178" s="1150">
        <v>16000000000</v>
      </c>
      <c r="AS178" s="1151">
        <v>0</v>
      </c>
      <c r="AT178" s="1151">
        <v>0</v>
      </c>
      <c r="AU178" s="1150">
        <v>16000000000</v>
      </c>
      <c r="AV178" s="1151">
        <v>0</v>
      </c>
      <c r="AW178" s="1150">
        <v>9464694030.4699993</v>
      </c>
      <c r="AX178" s="1151">
        <v>6535305969.5299997</v>
      </c>
      <c r="AY178" s="1150">
        <v>1251266530</v>
      </c>
      <c r="AZ178" s="1151">
        <v>8213427500.4700003</v>
      </c>
      <c r="BA178" s="1151">
        <v>1251266530</v>
      </c>
      <c r="BB178" s="1151">
        <v>0</v>
      </c>
      <c r="BC178" s="1151">
        <v>0</v>
      </c>
      <c r="BD178" s="1152">
        <f t="shared" si="12"/>
        <v>1</v>
      </c>
    </row>
    <row r="179" spans="1:56" s="1153" customFormat="1" ht="18" x14ac:dyDescent="0.2">
      <c r="A179" s="1148" t="str">
        <f t="shared" si="13"/>
        <v>C121800110</v>
      </c>
      <c r="B179" s="1240" t="s">
        <v>453</v>
      </c>
      <c r="C179" s="1231"/>
      <c r="D179" s="1240" t="s">
        <v>782</v>
      </c>
      <c r="E179" s="1231"/>
      <c r="F179" s="1240" t="s">
        <v>784</v>
      </c>
      <c r="G179" s="1231"/>
      <c r="H179" s="1240" t="s">
        <v>738</v>
      </c>
      <c r="I179" s="1231"/>
      <c r="J179" s="1240" t="s">
        <v>685</v>
      </c>
      <c r="K179" s="1231"/>
      <c r="L179" s="1231"/>
      <c r="M179" s="1240" t="s">
        <v>685</v>
      </c>
      <c r="N179" s="1231"/>
      <c r="O179" s="1231"/>
      <c r="P179" s="1240" t="s">
        <v>685</v>
      </c>
      <c r="Q179" s="1231"/>
      <c r="R179" s="1240" t="s">
        <v>685</v>
      </c>
      <c r="S179" s="1231"/>
      <c r="T179" s="1241" t="s">
        <v>579</v>
      </c>
      <c r="U179" s="1231"/>
      <c r="V179" s="1231"/>
      <c r="W179" s="1231"/>
      <c r="X179" s="1231"/>
      <c r="Y179" s="1231"/>
      <c r="Z179" s="1231"/>
      <c r="AA179" s="1231"/>
      <c r="AB179" s="1242" t="s">
        <v>732</v>
      </c>
      <c r="AC179" s="1231"/>
      <c r="AD179" s="1231"/>
      <c r="AE179" s="1231"/>
      <c r="AF179" s="1231"/>
      <c r="AG179" s="1242" t="s">
        <v>733</v>
      </c>
      <c r="AH179" s="1231"/>
      <c r="AI179" s="1231"/>
      <c r="AJ179" s="1158" t="s">
        <v>417</v>
      </c>
      <c r="AK179" s="1243" t="s">
        <v>734</v>
      </c>
      <c r="AL179" s="1231"/>
      <c r="AM179" s="1231"/>
      <c r="AN179" s="1231"/>
      <c r="AO179" s="1231"/>
      <c r="AP179" s="1231"/>
      <c r="AQ179" s="1159">
        <v>16000000000</v>
      </c>
      <c r="AR179" s="1159">
        <v>16000000000</v>
      </c>
      <c r="AS179" s="1160">
        <v>0</v>
      </c>
      <c r="AT179" s="1160">
        <v>0</v>
      </c>
      <c r="AU179" s="1159">
        <v>16000000000</v>
      </c>
      <c r="AV179" s="1160">
        <v>0</v>
      </c>
      <c r="AW179" s="1159">
        <v>9464694030.4699993</v>
      </c>
      <c r="AX179" s="1160">
        <v>6535305969.5299997</v>
      </c>
      <c r="AY179" s="1159">
        <v>1251266530</v>
      </c>
      <c r="AZ179" s="1160">
        <v>8213427500.4700003</v>
      </c>
      <c r="BA179" s="1160">
        <v>1251266530</v>
      </c>
      <c r="BB179" s="1160">
        <v>0</v>
      </c>
      <c r="BC179" s="1160">
        <v>0</v>
      </c>
      <c r="BD179" s="1161">
        <f t="shared" si="12"/>
        <v>1</v>
      </c>
    </row>
    <row r="180" spans="1:56" s="1153" customFormat="1" ht="18" x14ac:dyDescent="0.2">
      <c r="A180" s="1148" t="str">
        <f t="shared" si="13"/>
        <v>C12210</v>
      </c>
      <c r="B180" s="1230" t="s">
        <v>453</v>
      </c>
      <c r="C180" s="1231"/>
      <c r="D180" s="1230" t="s">
        <v>786</v>
      </c>
      <c r="E180" s="1231"/>
      <c r="F180" s="1230"/>
      <c r="G180" s="1231"/>
      <c r="H180" s="1230"/>
      <c r="I180" s="1231"/>
      <c r="J180" s="1230"/>
      <c r="K180" s="1231"/>
      <c r="L180" s="1231"/>
      <c r="M180" s="1230"/>
      <c r="N180" s="1231"/>
      <c r="O180" s="1231"/>
      <c r="P180" s="1230"/>
      <c r="Q180" s="1231"/>
      <c r="R180" s="1230"/>
      <c r="S180" s="1231"/>
      <c r="T180" s="1232" t="s">
        <v>787</v>
      </c>
      <c r="U180" s="1231"/>
      <c r="V180" s="1231"/>
      <c r="W180" s="1231"/>
      <c r="X180" s="1231"/>
      <c r="Y180" s="1231"/>
      <c r="Z180" s="1231"/>
      <c r="AA180" s="1231"/>
      <c r="AB180" s="1233" t="s">
        <v>732</v>
      </c>
      <c r="AC180" s="1231"/>
      <c r="AD180" s="1231"/>
      <c r="AE180" s="1231"/>
      <c r="AF180" s="1231"/>
      <c r="AG180" s="1233" t="s">
        <v>733</v>
      </c>
      <c r="AH180" s="1231"/>
      <c r="AI180" s="1231"/>
      <c r="AJ180" s="1149" t="s">
        <v>417</v>
      </c>
      <c r="AK180" s="1234" t="s">
        <v>734</v>
      </c>
      <c r="AL180" s="1231"/>
      <c r="AM180" s="1231"/>
      <c r="AN180" s="1231"/>
      <c r="AO180" s="1231"/>
      <c r="AP180" s="1231"/>
      <c r="AQ180" s="1150">
        <v>800000000</v>
      </c>
      <c r="AR180" s="1150">
        <v>800000000</v>
      </c>
      <c r="AS180" s="1151">
        <v>0</v>
      </c>
      <c r="AT180" s="1151">
        <v>0</v>
      </c>
      <c r="AU180" s="1150">
        <v>793542739</v>
      </c>
      <c r="AV180" s="1151">
        <v>6457261</v>
      </c>
      <c r="AW180" s="1150">
        <v>745126700</v>
      </c>
      <c r="AX180" s="1151">
        <v>48416039</v>
      </c>
      <c r="AY180" s="1150">
        <v>745126700</v>
      </c>
      <c r="AZ180" s="1151">
        <v>0</v>
      </c>
      <c r="BA180" s="1151">
        <v>745126700</v>
      </c>
      <c r="BB180" s="1151">
        <v>0</v>
      </c>
      <c r="BC180" s="1151">
        <v>174477638</v>
      </c>
      <c r="BD180" s="1152">
        <f t="shared" si="12"/>
        <v>0.99192842375000001</v>
      </c>
    </row>
    <row r="181" spans="1:56" s="1153" customFormat="1" ht="18" x14ac:dyDescent="0.2">
      <c r="A181" s="1148" t="str">
        <f t="shared" si="13"/>
        <v>C12280010</v>
      </c>
      <c r="B181" s="1230" t="s">
        <v>453</v>
      </c>
      <c r="C181" s="1231"/>
      <c r="D181" s="1230" t="s">
        <v>786</v>
      </c>
      <c r="E181" s="1231"/>
      <c r="F181" s="1230" t="s">
        <v>784</v>
      </c>
      <c r="G181" s="1231"/>
      <c r="H181" s="1230"/>
      <c r="I181" s="1231"/>
      <c r="J181" s="1230"/>
      <c r="K181" s="1231"/>
      <c r="L181" s="1231"/>
      <c r="M181" s="1230"/>
      <c r="N181" s="1231"/>
      <c r="O181" s="1231"/>
      <c r="P181" s="1230"/>
      <c r="Q181" s="1231"/>
      <c r="R181" s="1230"/>
      <c r="S181" s="1231"/>
      <c r="T181" s="1232" t="s">
        <v>785</v>
      </c>
      <c r="U181" s="1231"/>
      <c r="V181" s="1231"/>
      <c r="W181" s="1231"/>
      <c r="X181" s="1231"/>
      <c r="Y181" s="1231"/>
      <c r="Z181" s="1231"/>
      <c r="AA181" s="1231"/>
      <c r="AB181" s="1233" t="s">
        <v>732</v>
      </c>
      <c r="AC181" s="1231"/>
      <c r="AD181" s="1231"/>
      <c r="AE181" s="1231"/>
      <c r="AF181" s="1231"/>
      <c r="AG181" s="1233" t="s">
        <v>733</v>
      </c>
      <c r="AH181" s="1231"/>
      <c r="AI181" s="1231"/>
      <c r="AJ181" s="1149" t="s">
        <v>417</v>
      </c>
      <c r="AK181" s="1234" t="s">
        <v>734</v>
      </c>
      <c r="AL181" s="1231"/>
      <c r="AM181" s="1231"/>
      <c r="AN181" s="1231"/>
      <c r="AO181" s="1231"/>
      <c r="AP181" s="1231"/>
      <c r="AQ181" s="1150">
        <v>800000000</v>
      </c>
      <c r="AR181" s="1150">
        <v>800000000</v>
      </c>
      <c r="AS181" s="1151">
        <v>0</v>
      </c>
      <c r="AT181" s="1151">
        <v>0</v>
      </c>
      <c r="AU181" s="1150">
        <v>793542739</v>
      </c>
      <c r="AV181" s="1151">
        <v>6457261</v>
      </c>
      <c r="AW181" s="1150">
        <v>745126700</v>
      </c>
      <c r="AX181" s="1151">
        <v>48416039</v>
      </c>
      <c r="AY181" s="1150">
        <v>745126700</v>
      </c>
      <c r="AZ181" s="1151">
        <v>0</v>
      </c>
      <c r="BA181" s="1151">
        <v>745126700</v>
      </c>
      <c r="BB181" s="1151">
        <v>0</v>
      </c>
      <c r="BC181" s="1151">
        <v>174477638</v>
      </c>
      <c r="BD181" s="1152">
        <f t="shared" si="12"/>
        <v>0.99192842375000001</v>
      </c>
    </row>
    <row r="182" spans="1:56" s="1153" customFormat="1" ht="18" x14ac:dyDescent="0.2">
      <c r="A182" s="1148" t="str">
        <f t="shared" si="13"/>
        <v>C122800210</v>
      </c>
      <c r="B182" s="1240" t="s">
        <v>453</v>
      </c>
      <c r="C182" s="1231"/>
      <c r="D182" s="1240" t="s">
        <v>786</v>
      </c>
      <c r="E182" s="1231"/>
      <c r="F182" s="1240" t="s">
        <v>784</v>
      </c>
      <c r="G182" s="1231"/>
      <c r="H182" s="1240" t="s">
        <v>741</v>
      </c>
      <c r="I182" s="1231"/>
      <c r="J182" s="1240"/>
      <c r="K182" s="1231"/>
      <c r="L182" s="1231"/>
      <c r="M182" s="1240"/>
      <c r="N182" s="1231"/>
      <c r="O182" s="1231"/>
      <c r="P182" s="1240"/>
      <c r="Q182" s="1231"/>
      <c r="R182" s="1240"/>
      <c r="S182" s="1231"/>
      <c r="T182" s="1241" t="s">
        <v>454</v>
      </c>
      <c r="U182" s="1231"/>
      <c r="V182" s="1231"/>
      <c r="W182" s="1231"/>
      <c r="X182" s="1231"/>
      <c r="Y182" s="1231"/>
      <c r="Z182" s="1231"/>
      <c r="AA182" s="1231"/>
      <c r="AB182" s="1242" t="s">
        <v>732</v>
      </c>
      <c r="AC182" s="1231"/>
      <c r="AD182" s="1231"/>
      <c r="AE182" s="1231"/>
      <c r="AF182" s="1231"/>
      <c r="AG182" s="1242" t="s">
        <v>733</v>
      </c>
      <c r="AH182" s="1231"/>
      <c r="AI182" s="1231"/>
      <c r="AJ182" s="1158" t="s">
        <v>417</v>
      </c>
      <c r="AK182" s="1243" t="s">
        <v>734</v>
      </c>
      <c r="AL182" s="1231"/>
      <c r="AM182" s="1231"/>
      <c r="AN182" s="1231"/>
      <c r="AO182" s="1231"/>
      <c r="AP182" s="1231"/>
      <c r="AQ182" s="1159">
        <v>708824959</v>
      </c>
      <c r="AR182" s="1159">
        <v>708824959</v>
      </c>
      <c r="AS182" s="1160">
        <v>0</v>
      </c>
      <c r="AT182" s="1160">
        <v>0</v>
      </c>
      <c r="AU182" s="1159">
        <v>702367698</v>
      </c>
      <c r="AV182" s="1160">
        <v>6457261</v>
      </c>
      <c r="AW182" s="1159">
        <v>653951659</v>
      </c>
      <c r="AX182" s="1160">
        <v>48416039</v>
      </c>
      <c r="AY182" s="1159">
        <v>653951659</v>
      </c>
      <c r="AZ182" s="1160">
        <v>0</v>
      </c>
      <c r="BA182" s="1160">
        <v>653951659</v>
      </c>
      <c r="BB182" s="1160">
        <v>0</v>
      </c>
      <c r="BC182" s="1160">
        <v>174477638</v>
      </c>
      <c r="BD182" s="1161">
        <f t="shared" si="12"/>
        <v>0.99089018957640851</v>
      </c>
    </row>
    <row r="183" spans="1:56" s="1153" customFormat="1" ht="18" x14ac:dyDescent="0.2">
      <c r="A183" s="1148" t="str">
        <f t="shared" si="13"/>
        <v>C122800310</v>
      </c>
      <c r="B183" s="1240" t="s">
        <v>453</v>
      </c>
      <c r="C183" s="1231"/>
      <c r="D183" s="1240" t="s">
        <v>786</v>
      </c>
      <c r="E183" s="1231"/>
      <c r="F183" s="1240" t="s">
        <v>784</v>
      </c>
      <c r="G183" s="1231"/>
      <c r="H183" s="1240" t="s">
        <v>748</v>
      </c>
      <c r="I183" s="1231"/>
      <c r="J183" s="1240" t="s">
        <v>685</v>
      </c>
      <c r="K183" s="1231"/>
      <c r="L183" s="1231"/>
      <c r="M183" s="1240" t="s">
        <v>685</v>
      </c>
      <c r="N183" s="1231"/>
      <c r="O183" s="1231"/>
      <c r="P183" s="1240" t="s">
        <v>685</v>
      </c>
      <c r="Q183" s="1231"/>
      <c r="R183" s="1240" t="s">
        <v>685</v>
      </c>
      <c r="S183" s="1231"/>
      <c r="T183" s="1241" t="s">
        <v>788</v>
      </c>
      <c r="U183" s="1231"/>
      <c r="V183" s="1231"/>
      <c r="W183" s="1231"/>
      <c r="X183" s="1231"/>
      <c r="Y183" s="1231"/>
      <c r="Z183" s="1231"/>
      <c r="AA183" s="1231"/>
      <c r="AB183" s="1242" t="s">
        <v>732</v>
      </c>
      <c r="AC183" s="1231"/>
      <c r="AD183" s="1231"/>
      <c r="AE183" s="1231"/>
      <c r="AF183" s="1231"/>
      <c r="AG183" s="1242" t="s">
        <v>733</v>
      </c>
      <c r="AH183" s="1231"/>
      <c r="AI183" s="1231"/>
      <c r="AJ183" s="1158" t="s">
        <v>417</v>
      </c>
      <c r="AK183" s="1243" t="s">
        <v>734</v>
      </c>
      <c r="AL183" s="1231"/>
      <c r="AM183" s="1231"/>
      <c r="AN183" s="1231"/>
      <c r="AO183" s="1231"/>
      <c r="AP183" s="1231"/>
      <c r="AQ183" s="1159">
        <v>91175041</v>
      </c>
      <c r="AR183" s="1159">
        <v>91175041</v>
      </c>
      <c r="AS183" s="1160">
        <v>0</v>
      </c>
      <c r="AT183" s="1160">
        <v>0</v>
      </c>
      <c r="AU183" s="1159">
        <v>91175041</v>
      </c>
      <c r="AV183" s="1160">
        <v>0</v>
      </c>
      <c r="AW183" s="1159">
        <v>91175041</v>
      </c>
      <c r="AX183" s="1160">
        <v>0</v>
      </c>
      <c r="AY183" s="1159">
        <v>91175041</v>
      </c>
      <c r="AZ183" s="1160">
        <v>0</v>
      </c>
      <c r="BA183" s="1160">
        <v>91175041</v>
      </c>
      <c r="BB183" s="1160">
        <v>0</v>
      </c>
      <c r="BC183" s="1160">
        <v>0</v>
      </c>
      <c r="BD183" s="1161">
        <f t="shared" si="12"/>
        <v>1</v>
      </c>
    </row>
    <row r="184" spans="1:56" s="1153" customFormat="1" ht="18" x14ac:dyDescent="0.2">
      <c r="A184" s="1148" t="str">
        <f t="shared" si="13"/>
        <v>C21310</v>
      </c>
      <c r="B184" s="1230" t="s">
        <v>453</v>
      </c>
      <c r="C184" s="1231"/>
      <c r="D184" s="1230" t="s">
        <v>789</v>
      </c>
      <c r="E184" s="1231"/>
      <c r="F184" s="1230"/>
      <c r="G184" s="1231"/>
      <c r="H184" s="1230"/>
      <c r="I184" s="1231"/>
      <c r="J184" s="1230"/>
      <c r="K184" s="1231"/>
      <c r="L184" s="1231"/>
      <c r="M184" s="1230"/>
      <c r="N184" s="1231"/>
      <c r="O184" s="1231"/>
      <c r="P184" s="1230"/>
      <c r="Q184" s="1231"/>
      <c r="R184" s="1230"/>
      <c r="S184" s="1231"/>
      <c r="T184" s="1232" t="s">
        <v>790</v>
      </c>
      <c r="U184" s="1231"/>
      <c r="V184" s="1231"/>
      <c r="W184" s="1231"/>
      <c r="X184" s="1231"/>
      <c r="Y184" s="1231"/>
      <c r="Z184" s="1231"/>
      <c r="AA184" s="1231"/>
      <c r="AB184" s="1233" t="s">
        <v>732</v>
      </c>
      <c r="AC184" s="1231"/>
      <c r="AD184" s="1231"/>
      <c r="AE184" s="1231"/>
      <c r="AF184" s="1231"/>
      <c r="AG184" s="1233" t="s">
        <v>733</v>
      </c>
      <c r="AH184" s="1231"/>
      <c r="AI184" s="1231"/>
      <c r="AJ184" s="1149" t="s">
        <v>417</v>
      </c>
      <c r="AK184" s="1234" t="s">
        <v>734</v>
      </c>
      <c r="AL184" s="1231"/>
      <c r="AM184" s="1231"/>
      <c r="AN184" s="1231"/>
      <c r="AO184" s="1231"/>
      <c r="AP184" s="1231"/>
      <c r="AQ184" s="1150">
        <v>540000000</v>
      </c>
      <c r="AR184" s="1150">
        <v>539200000</v>
      </c>
      <c r="AS184" s="1151">
        <v>800000</v>
      </c>
      <c r="AT184" s="1151">
        <v>0</v>
      </c>
      <c r="AU184" s="1150">
        <v>537189264</v>
      </c>
      <c r="AV184" s="1151">
        <v>2010736</v>
      </c>
      <c r="AW184" s="1150">
        <v>173189264</v>
      </c>
      <c r="AX184" s="1151">
        <v>364000000</v>
      </c>
      <c r="AY184" s="1150">
        <v>75101741</v>
      </c>
      <c r="AZ184" s="1151">
        <v>98087523</v>
      </c>
      <c r="BA184" s="1151">
        <v>75101741</v>
      </c>
      <c r="BB184" s="1151">
        <v>0</v>
      </c>
      <c r="BC184" s="1151">
        <v>0</v>
      </c>
      <c r="BD184" s="1152">
        <f t="shared" si="12"/>
        <v>0.99479493333333335</v>
      </c>
    </row>
    <row r="185" spans="1:56" s="1153" customFormat="1" ht="18" x14ac:dyDescent="0.2">
      <c r="A185" s="1148" t="str">
        <f t="shared" si="13"/>
        <v>C21380010</v>
      </c>
      <c r="B185" s="1230" t="s">
        <v>453</v>
      </c>
      <c r="C185" s="1231"/>
      <c r="D185" s="1230" t="s">
        <v>789</v>
      </c>
      <c r="E185" s="1231"/>
      <c r="F185" s="1230" t="s">
        <v>784</v>
      </c>
      <c r="G185" s="1231"/>
      <c r="H185" s="1230"/>
      <c r="I185" s="1231"/>
      <c r="J185" s="1230"/>
      <c r="K185" s="1231"/>
      <c r="L185" s="1231"/>
      <c r="M185" s="1230"/>
      <c r="N185" s="1231"/>
      <c r="O185" s="1231"/>
      <c r="P185" s="1230"/>
      <c r="Q185" s="1231"/>
      <c r="R185" s="1230"/>
      <c r="S185" s="1231"/>
      <c r="T185" s="1232" t="s">
        <v>785</v>
      </c>
      <c r="U185" s="1231"/>
      <c r="V185" s="1231"/>
      <c r="W185" s="1231"/>
      <c r="X185" s="1231"/>
      <c r="Y185" s="1231"/>
      <c r="Z185" s="1231"/>
      <c r="AA185" s="1231"/>
      <c r="AB185" s="1233" t="s">
        <v>732</v>
      </c>
      <c r="AC185" s="1231"/>
      <c r="AD185" s="1231"/>
      <c r="AE185" s="1231"/>
      <c r="AF185" s="1231"/>
      <c r="AG185" s="1233" t="s">
        <v>733</v>
      </c>
      <c r="AH185" s="1231"/>
      <c r="AI185" s="1231"/>
      <c r="AJ185" s="1149" t="s">
        <v>417</v>
      </c>
      <c r="AK185" s="1234" t="s">
        <v>734</v>
      </c>
      <c r="AL185" s="1231"/>
      <c r="AM185" s="1231"/>
      <c r="AN185" s="1231"/>
      <c r="AO185" s="1231"/>
      <c r="AP185" s="1231"/>
      <c r="AQ185" s="1150">
        <v>540000000</v>
      </c>
      <c r="AR185" s="1150">
        <v>539200000</v>
      </c>
      <c r="AS185" s="1151">
        <v>800000</v>
      </c>
      <c r="AT185" s="1151">
        <v>0</v>
      </c>
      <c r="AU185" s="1150">
        <v>537189264</v>
      </c>
      <c r="AV185" s="1151">
        <v>2010736</v>
      </c>
      <c r="AW185" s="1150">
        <v>173189264</v>
      </c>
      <c r="AX185" s="1151">
        <v>364000000</v>
      </c>
      <c r="AY185" s="1150">
        <v>75101741</v>
      </c>
      <c r="AZ185" s="1151">
        <v>98087523</v>
      </c>
      <c r="BA185" s="1151">
        <v>75101741</v>
      </c>
      <c r="BB185" s="1151">
        <v>0</v>
      </c>
      <c r="BC185" s="1151">
        <v>0</v>
      </c>
      <c r="BD185" s="1152">
        <f t="shared" si="12"/>
        <v>0.99479493333333335</v>
      </c>
    </row>
    <row r="186" spans="1:56" s="1153" customFormat="1" ht="18" x14ac:dyDescent="0.2">
      <c r="A186" s="1148" t="str">
        <f t="shared" si="13"/>
        <v>C213800110</v>
      </c>
      <c r="B186" s="1240" t="s">
        <v>453</v>
      </c>
      <c r="C186" s="1231"/>
      <c r="D186" s="1240" t="s">
        <v>789</v>
      </c>
      <c r="E186" s="1231"/>
      <c r="F186" s="1240" t="s">
        <v>784</v>
      </c>
      <c r="G186" s="1231"/>
      <c r="H186" s="1240" t="s">
        <v>738</v>
      </c>
      <c r="I186" s="1231"/>
      <c r="J186" s="1240" t="s">
        <v>685</v>
      </c>
      <c r="K186" s="1231"/>
      <c r="L186" s="1231"/>
      <c r="M186" s="1240" t="s">
        <v>685</v>
      </c>
      <c r="N186" s="1231"/>
      <c r="O186" s="1231"/>
      <c r="P186" s="1240" t="s">
        <v>685</v>
      </c>
      <c r="Q186" s="1231"/>
      <c r="R186" s="1240" t="s">
        <v>685</v>
      </c>
      <c r="S186" s="1231"/>
      <c r="T186" s="1241" t="s">
        <v>580</v>
      </c>
      <c r="U186" s="1231"/>
      <c r="V186" s="1231"/>
      <c r="W186" s="1231"/>
      <c r="X186" s="1231"/>
      <c r="Y186" s="1231"/>
      <c r="Z186" s="1231"/>
      <c r="AA186" s="1231"/>
      <c r="AB186" s="1242" t="s">
        <v>732</v>
      </c>
      <c r="AC186" s="1231"/>
      <c r="AD186" s="1231"/>
      <c r="AE186" s="1231"/>
      <c r="AF186" s="1231"/>
      <c r="AG186" s="1242" t="s">
        <v>733</v>
      </c>
      <c r="AH186" s="1231"/>
      <c r="AI186" s="1231"/>
      <c r="AJ186" s="1158" t="s">
        <v>417</v>
      </c>
      <c r="AK186" s="1243" t="s">
        <v>734</v>
      </c>
      <c r="AL186" s="1231"/>
      <c r="AM186" s="1231"/>
      <c r="AN186" s="1231"/>
      <c r="AO186" s="1231"/>
      <c r="AP186" s="1231"/>
      <c r="AQ186" s="1159">
        <v>540000000</v>
      </c>
      <c r="AR186" s="1159">
        <v>539200000</v>
      </c>
      <c r="AS186" s="1160">
        <v>800000</v>
      </c>
      <c r="AT186" s="1160">
        <v>0</v>
      </c>
      <c r="AU186" s="1159">
        <v>537189264</v>
      </c>
      <c r="AV186" s="1160">
        <v>2010736</v>
      </c>
      <c r="AW186" s="1159">
        <v>173189264</v>
      </c>
      <c r="AX186" s="1160">
        <v>364000000</v>
      </c>
      <c r="AY186" s="1159">
        <v>75101741</v>
      </c>
      <c r="AZ186" s="1160">
        <v>98087523</v>
      </c>
      <c r="BA186" s="1160">
        <v>75101741</v>
      </c>
      <c r="BB186" s="1160">
        <v>0</v>
      </c>
      <c r="BC186" s="1160">
        <v>0</v>
      </c>
      <c r="BD186" s="1161">
        <f t="shared" si="12"/>
        <v>0.99479493333333335</v>
      </c>
    </row>
    <row r="187" spans="1:56" s="1153" customFormat="1" ht="18" x14ac:dyDescent="0.2">
      <c r="A187" s="1148" t="str">
        <f t="shared" si="13"/>
        <v>C31010</v>
      </c>
      <c r="B187" s="1230" t="s">
        <v>453</v>
      </c>
      <c r="C187" s="1231"/>
      <c r="D187" s="1230" t="s">
        <v>791</v>
      </c>
      <c r="E187" s="1231"/>
      <c r="F187" s="1230"/>
      <c r="G187" s="1231"/>
      <c r="H187" s="1230"/>
      <c r="I187" s="1231"/>
      <c r="J187" s="1230"/>
      <c r="K187" s="1231"/>
      <c r="L187" s="1231"/>
      <c r="M187" s="1230"/>
      <c r="N187" s="1231"/>
      <c r="O187" s="1231"/>
      <c r="P187" s="1230"/>
      <c r="Q187" s="1231"/>
      <c r="R187" s="1230"/>
      <c r="S187" s="1231"/>
      <c r="T187" s="1232" t="s">
        <v>792</v>
      </c>
      <c r="U187" s="1231"/>
      <c r="V187" s="1231"/>
      <c r="W187" s="1231"/>
      <c r="X187" s="1231"/>
      <c r="Y187" s="1231"/>
      <c r="Z187" s="1231"/>
      <c r="AA187" s="1231"/>
      <c r="AB187" s="1233" t="s">
        <v>732</v>
      </c>
      <c r="AC187" s="1231"/>
      <c r="AD187" s="1231"/>
      <c r="AE187" s="1231"/>
      <c r="AF187" s="1231"/>
      <c r="AG187" s="1233" t="s">
        <v>733</v>
      </c>
      <c r="AH187" s="1231"/>
      <c r="AI187" s="1231"/>
      <c r="AJ187" s="1149" t="s">
        <v>417</v>
      </c>
      <c r="AK187" s="1234" t="s">
        <v>734</v>
      </c>
      <c r="AL187" s="1231"/>
      <c r="AM187" s="1231"/>
      <c r="AN187" s="1231"/>
      <c r="AO187" s="1231"/>
      <c r="AP187" s="1231"/>
      <c r="AQ187" s="1150">
        <v>3394000000</v>
      </c>
      <c r="AR187" s="1150">
        <v>3354384438</v>
      </c>
      <c r="AS187" s="1151">
        <v>39615562</v>
      </c>
      <c r="AT187" s="1151">
        <v>0</v>
      </c>
      <c r="AU187" s="1150">
        <v>3069449429</v>
      </c>
      <c r="AV187" s="1151">
        <v>284935009</v>
      </c>
      <c r="AW187" s="1150">
        <v>2790021487</v>
      </c>
      <c r="AX187" s="1151">
        <v>279427942</v>
      </c>
      <c r="AY187" s="1150">
        <v>2533061418</v>
      </c>
      <c r="AZ187" s="1151">
        <v>256960069</v>
      </c>
      <c r="BA187" s="1151">
        <v>2533061418</v>
      </c>
      <c r="BB187" s="1151">
        <v>0</v>
      </c>
      <c r="BC187" s="1151">
        <v>542559</v>
      </c>
      <c r="BD187" s="1152">
        <f t="shared" si="12"/>
        <v>0.90437520005892746</v>
      </c>
    </row>
    <row r="188" spans="1:56" s="1153" customFormat="1" ht="18" x14ac:dyDescent="0.2">
      <c r="A188" s="1148" t="str">
        <f t="shared" si="13"/>
        <v>C310150410</v>
      </c>
      <c r="B188" s="1230" t="s">
        <v>453</v>
      </c>
      <c r="C188" s="1231"/>
      <c r="D188" s="1230" t="s">
        <v>791</v>
      </c>
      <c r="E188" s="1231"/>
      <c r="F188" s="1230" t="s">
        <v>793</v>
      </c>
      <c r="G188" s="1231"/>
      <c r="H188" s="1230"/>
      <c r="I188" s="1231"/>
      <c r="J188" s="1230"/>
      <c r="K188" s="1231"/>
      <c r="L188" s="1231"/>
      <c r="M188" s="1230"/>
      <c r="N188" s="1231"/>
      <c r="O188" s="1231"/>
      <c r="P188" s="1230"/>
      <c r="Q188" s="1231"/>
      <c r="R188" s="1230"/>
      <c r="S188" s="1231"/>
      <c r="T188" s="1232" t="s">
        <v>794</v>
      </c>
      <c r="U188" s="1231"/>
      <c r="V188" s="1231"/>
      <c r="W188" s="1231"/>
      <c r="X188" s="1231"/>
      <c r="Y188" s="1231"/>
      <c r="Z188" s="1231"/>
      <c r="AA188" s="1231"/>
      <c r="AB188" s="1233" t="s">
        <v>732</v>
      </c>
      <c r="AC188" s="1231"/>
      <c r="AD188" s="1231"/>
      <c r="AE188" s="1231"/>
      <c r="AF188" s="1231"/>
      <c r="AG188" s="1233" t="s">
        <v>733</v>
      </c>
      <c r="AH188" s="1231"/>
      <c r="AI188" s="1231"/>
      <c r="AJ188" s="1149" t="s">
        <v>417</v>
      </c>
      <c r="AK188" s="1234" t="s">
        <v>734</v>
      </c>
      <c r="AL188" s="1231"/>
      <c r="AM188" s="1231"/>
      <c r="AN188" s="1231"/>
      <c r="AO188" s="1231"/>
      <c r="AP188" s="1231"/>
      <c r="AQ188" s="1150">
        <v>800000000</v>
      </c>
      <c r="AR188" s="1150">
        <v>769986467</v>
      </c>
      <c r="AS188" s="1151">
        <v>30013533</v>
      </c>
      <c r="AT188" s="1151">
        <v>0</v>
      </c>
      <c r="AU188" s="1150">
        <v>587622369</v>
      </c>
      <c r="AV188" s="1151">
        <v>182364098</v>
      </c>
      <c r="AW188" s="1150">
        <v>561394985</v>
      </c>
      <c r="AX188" s="1151">
        <v>26227384</v>
      </c>
      <c r="AY188" s="1150">
        <v>474870733</v>
      </c>
      <c r="AZ188" s="1151">
        <v>86524252</v>
      </c>
      <c r="BA188" s="1151">
        <v>474870733</v>
      </c>
      <c r="BB188" s="1151">
        <v>0</v>
      </c>
      <c r="BC188" s="1151">
        <v>0</v>
      </c>
      <c r="BD188" s="1152">
        <f t="shared" si="12"/>
        <v>0.73452796124999997</v>
      </c>
    </row>
    <row r="189" spans="1:56" s="1153" customFormat="1" ht="18" x14ac:dyDescent="0.2">
      <c r="A189" s="1148" t="str">
        <f t="shared" si="13"/>
        <v>C3101504110</v>
      </c>
      <c r="B189" s="1240" t="s">
        <v>453</v>
      </c>
      <c r="C189" s="1231"/>
      <c r="D189" s="1240" t="s">
        <v>791</v>
      </c>
      <c r="E189" s="1231"/>
      <c r="F189" s="1240" t="s">
        <v>793</v>
      </c>
      <c r="G189" s="1231"/>
      <c r="H189" s="1240" t="s">
        <v>738</v>
      </c>
      <c r="I189" s="1231"/>
      <c r="J189" s="1240" t="s">
        <v>685</v>
      </c>
      <c r="K189" s="1231"/>
      <c r="L189" s="1231"/>
      <c r="M189" s="1240" t="s">
        <v>685</v>
      </c>
      <c r="N189" s="1231"/>
      <c r="O189" s="1231"/>
      <c r="P189" s="1240" t="s">
        <v>685</v>
      </c>
      <c r="Q189" s="1231"/>
      <c r="R189" s="1240" t="s">
        <v>685</v>
      </c>
      <c r="S189" s="1231"/>
      <c r="T189" s="1241" t="s">
        <v>581</v>
      </c>
      <c r="U189" s="1231"/>
      <c r="V189" s="1231"/>
      <c r="W189" s="1231"/>
      <c r="X189" s="1231"/>
      <c r="Y189" s="1231"/>
      <c r="Z189" s="1231"/>
      <c r="AA189" s="1231"/>
      <c r="AB189" s="1242" t="s">
        <v>732</v>
      </c>
      <c r="AC189" s="1231"/>
      <c r="AD189" s="1231"/>
      <c r="AE189" s="1231"/>
      <c r="AF189" s="1231"/>
      <c r="AG189" s="1242" t="s">
        <v>733</v>
      </c>
      <c r="AH189" s="1231"/>
      <c r="AI189" s="1231"/>
      <c r="AJ189" s="1158" t="s">
        <v>417</v>
      </c>
      <c r="AK189" s="1243" t="s">
        <v>734</v>
      </c>
      <c r="AL189" s="1231"/>
      <c r="AM189" s="1231"/>
      <c r="AN189" s="1231"/>
      <c r="AO189" s="1231"/>
      <c r="AP189" s="1231"/>
      <c r="AQ189" s="1159">
        <v>450000000</v>
      </c>
      <c r="AR189" s="1159">
        <v>420999800</v>
      </c>
      <c r="AS189" s="1160">
        <v>29000200</v>
      </c>
      <c r="AT189" s="1160">
        <v>0</v>
      </c>
      <c r="AU189" s="1159">
        <v>318936588</v>
      </c>
      <c r="AV189" s="1160">
        <v>102063212</v>
      </c>
      <c r="AW189" s="1159">
        <v>300604935</v>
      </c>
      <c r="AX189" s="1160">
        <v>18331653</v>
      </c>
      <c r="AY189" s="1159">
        <v>270514016</v>
      </c>
      <c r="AZ189" s="1160">
        <v>30090919</v>
      </c>
      <c r="BA189" s="1160">
        <v>270514016</v>
      </c>
      <c r="BB189" s="1160">
        <v>0</v>
      </c>
      <c r="BC189" s="1160">
        <v>0</v>
      </c>
      <c r="BD189" s="1161">
        <f t="shared" si="12"/>
        <v>0.70874797333333328</v>
      </c>
    </row>
    <row r="190" spans="1:56" s="1153" customFormat="1" ht="18" x14ac:dyDescent="0.2">
      <c r="A190" s="1148" t="str">
        <f t="shared" si="13"/>
        <v>C3101504210</v>
      </c>
      <c r="B190" s="1240" t="s">
        <v>453</v>
      </c>
      <c r="C190" s="1231"/>
      <c r="D190" s="1240" t="s">
        <v>791</v>
      </c>
      <c r="E190" s="1231"/>
      <c r="F190" s="1240" t="s">
        <v>793</v>
      </c>
      <c r="G190" s="1231"/>
      <c r="H190" s="1240" t="s">
        <v>741</v>
      </c>
      <c r="I190" s="1231"/>
      <c r="J190" s="1240" t="s">
        <v>685</v>
      </c>
      <c r="K190" s="1231"/>
      <c r="L190" s="1231"/>
      <c r="M190" s="1240" t="s">
        <v>685</v>
      </c>
      <c r="N190" s="1231"/>
      <c r="O190" s="1231"/>
      <c r="P190" s="1240" t="s">
        <v>685</v>
      </c>
      <c r="Q190" s="1231"/>
      <c r="R190" s="1240" t="s">
        <v>685</v>
      </c>
      <c r="S190" s="1231"/>
      <c r="T190" s="1241" t="s">
        <v>582</v>
      </c>
      <c r="U190" s="1231"/>
      <c r="V190" s="1231"/>
      <c r="W190" s="1231"/>
      <c r="X190" s="1231"/>
      <c r="Y190" s="1231"/>
      <c r="Z190" s="1231"/>
      <c r="AA190" s="1231"/>
      <c r="AB190" s="1242" t="s">
        <v>732</v>
      </c>
      <c r="AC190" s="1231"/>
      <c r="AD190" s="1231"/>
      <c r="AE190" s="1231"/>
      <c r="AF190" s="1231"/>
      <c r="AG190" s="1242" t="s">
        <v>733</v>
      </c>
      <c r="AH190" s="1231"/>
      <c r="AI190" s="1231"/>
      <c r="AJ190" s="1158" t="s">
        <v>417</v>
      </c>
      <c r="AK190" s="1243" t="s">
        <v>734</v>
      </c>
      <c r="AL190" s="1231"/>
      <c r="AM190" s="1231"/>
      <c r="AN190" s="1231"/>
      <c r="AO190" s="1231"/>
      <c r="AP190" s="1231"/>
      <c r="AQ190" s="1159">
        <v>350000000</v>
      </c>
      <c r="AR190" s="1159">
        <v>348986667</v>
      </c>
      <c r="AS190" s="1160">
        <v>1013333</v>
      </c>
      <c r="AT190" s="1160">
        <v>0</v>
      </c>
      <c r="AU190" s="1159">
        <v>268685781</v>
      </c>
      <c r="AV190" s="1160">
        <v>80300886</v>
      </c>
      <c r="AW190" s="1159">
        <v>260790050</v>
      </c>
      <c r="AX190" s="1160">
        <v>7895731</v>
      </c>
      <c r="AY190" s="1159">
        <v>204356717</v>
      </c>
      <c r="AZ190" s="1160">
        <v>56433333</v>
      </c>
      <c r="BA190" s="1160">
        <v>204356717</v>
      </c>
      <c r="BB190" s="1160">
        <v>0</v>
      </c>
      <c r="BC190" s="1160">
        <v>0</v>
      </c>
      <c r="BD190" s="1161">
        <f t="shared" si="12"/>
        <v>0.76767366000000004</v>
      </c>
    </row>
    <row r="191" spans="1:56" s="1153" customFormat="1" ht="18" x14ac:dyDescent="0.2">
      <c r="A191" s="1148" t="str">
        <f t="shared" si="13"/>
        <v>C310150710</v>
      </c>
      <c r="B191" s="1230" t="s">
        <v>453</v>
      </c>
      <c r="C191" s="1231"/>
      <c r="D191" s="1230" t="s">
        <v>791</v>
      </c>
      <c r="E191" s="1231"/>
      <c r="F191" s="1230" t="s">
        <v>795</v>
      </c>
      <c r="G191" s="1231"/>
      <c r="H191" s="1230"/>
      <c r="I191" s="1231"/>
      <c r="J191" s="1230"/>
      <c r="K191" s="1231"/>
      <c r="L191" s="1231"/>
      <c r="M191" s="1230"/>
      <c r="N191" s="1231"/>
      <c r="O191" s="1231"/>
      <c r="P191" s="1230"/>
      <c r="Q191" s="1231"/>
      <c r="R191" s="1230"/>
      <c r="S191" s="1231"/>
      <c r="T191" s="1232" t="s">
        <v>796</v>
      </c>
      <c r="U191" s="1231"/>
      <c r="V191" s="1231"/>
      <c r="W191" s="1231"/>
      <c r="X191" s="1231"/>
      <c r="Y191" s="1231"/>
      <c r="Z191" s="1231"/>
      <c r="AA191" s="1231"/>
      <c r="AB191" s="1233" t="s">
        <v>732</v>
      </c>
      <c r="AC191" s="1231"/>
      <c r="AD191" s="1231"/>
      <c r="AE191" s="1231"/>
      <c r="AF191" s="1231"/>
      <c r="AG191" s="1233" t="s">
        <v>733</v>
      </c>
      <c r="AH191" s="1231"/>
      <c r="AI191" s="1231"/>
      <c r="AJ191" s="1149" t="s">
        <v>417</v>
      </c>
      <c r="AK191" s="1234" t="s">
        <v>734</v>
      </c>
      <c r="AL191" s="1231"/>
      <c r="AM191" s="1231"/>
      <c r="AN191" s="1231"/>
      <c r="AO191" s="1231"/>
      <c r="AP191" s="1231"/>
      <c r="AQ191" s="1150">
        <v>2594000000</v>
      </c>
      <c r="AR191" s="1150">
        <v>2584397971</v>
      </c>
      <c r="AS191" s="1151">
        <v>9602029</v>
      </c>
      <c r="AT191" s="1151">
        <v>0</v>
      </c>
      <c r="AU191" s="1150">
        <v>2481827060</v>
      </c>
      <c r="AV191" s="1151">
        <v>102570911</v>
      </c>
      <c r="AW191" s="1150">
        <v>2228626502</v>
      </c>
      <c r="AX191" s="1151">
        <v>253200558</v>
      </c>
      <c r="AY191" s="1150">
        <v>2058190685</v>
      </c>
      <c r="AZ191" s="1151">
        <v>170435817</v>
      </c>
      <c r="BA191" s="1151">
        <v>2058190685</v>
      </c>
      <c r="BB191" s="1151">
        <v>0</v>
      </c>
      <c r="BC191" s="1151">
        <v>542559</v>
      </c>
      <c r="BD191" s="1152">
        <f t="shared" si="12"/>
        <v>0.95675676946800303</v>
      </c>
    </row>
    <row r="192" spans="1:56" s="1153" customFormat="1" ht="18" x14ac:dyDescent="0.2">
      <c r="A192" s="1148" t="str">
        <f t="shared" si="13"/>
        <v>C3101507110</v>
      </c>
      <c r="B192" s="1240" t="s">
        <v>453</v>
      </c>
      <c r="C192" s="1231"/>
      <c r="D192" s="1240" t="s">
        <v>791</v>
      </c>
      <c r="E192" s="1231"/>
      <c r="F192" s="1240" t="s">
        <v>795</v>
      </c>
      <c r="G192" s="1231"/>
      <c r="H192" s="1240" t="s">
        <v>738</v>
      </c>
      <c r="I192" s="1231"/>
      <c r="J192" s="1240" t="s">
        <v>685</v>
      </c>
      <c r="K192" s="1231"/>
      <c r="L192" s="1231"/>
      <c r="M192" s="1240" t="s">
        <v>685</v>
      </c>
      <c r="N192" s="1231"/>
      <c r="O192" s="1231"/>
      <c r="P192" s="1240" t="s">
        <v>685</v>
      </c>
      <c r="Q192" s="1231"/>
      <c r="R192" s="1240" t="s">
        <v>685</v>
      </c>
      <c r="S192" s="1231"/>
      <c r="T192" s="1241" t="s">
        <v>583</v>
      </c>
      <c r="U192" s="1231"/>
      <c r="V192" s="1231"/>
      <c r="W192" s="1231"/>
      <c r="X192" s="1231"/>
      <c r="Y192" s="1231"/>
      <c r="Z192" s="1231"/>
      <c r="AA192" s="1231"/>
      <c r="AB192" s="1242" t="s">
        <v>732</v>
      </c>
      <c r="AC192" s="1231"/>
      <c r="AD192" s="1231"/>
      <c r="AE192" s="1231"/>
      <c r="AF192" s="1231"/>
      <c r="AG192" s="1242" t="s">
        <v>733</v>
      </c>
      <c r="AH192" s="1231"/>
      <c r="AI192" s="1231"/>
      <c r="AJ192" s="1158" t="s">
        <v>417</v>
      </c>
      <c r="AK192" s="1243" t="s">
        <v>734</v>
      </c>
      <c r="AL192" s="1231"/>
      <c r="AM192" s="1231"/>
      <c r="AN192" s="1231"/>
      <c r="AO192" s="1231"/>
      <c r="AP192" s="1231"/>
      <c r="AQ192" s="1159">
        <v>500000000</v>
      </c>
      <c r="AR192" s="1159">
        <v>500000000</v>
      </c>
      <c r="AS192" s="1160">
        <v>0</v>
      </c>
      <c r="AT192" s="1160">
        <v>0</v>
      </c>
      <c r="AU192" s="1159">
        <v>491380582</v>
      </c>
      <c r="AV192" s="1160">
        <v>8619418</v>
      </c>
      <c r="AW192" s="1159">
        <v>436707954</v>
      </c>
      <c r="AX192" s="1160">
        <v>54672628</v>
      </c>
      <c r="AY192" s="1159">
        <v>353278064</v>
      </c>
      <c r="AZ192" s="1160">
        <v>83429890</v>
      </c>
      <c r="BA192" s="1160">
        <v>353278064</v>
      </c>
      <c r="BB192" s="1160">
        <v>0</v>
      </c>
      <c r="BC192" s="1160">
        <v>108800</v>
      </c>
      <c r="BD192" s="1161">
        <f t="shared" si="12"/>
        <v>0.98276116400000002</v>
      </c>
    </row>
    <row r="193" spans="1:56" s="1153" customFormat="1" ht="18" x14ac:dyDescent="0.2">
      <c r="A193" s="1148" t="str">
        <f t="shared" si="13"/>
        <v>C3101507310</v>
      </c>
      <c r="B193" s="1240" t="s">
        <v>453</v>
      </c>
      <c r="C193" s="1231"/>
      <c r="D193" s="1240" t="s">
        <v>791</v>
      </c>
      <c r="E193" s="1231"/>
      <c r="F193" s="1240" t="s">
        <v>795</v>
      </c>
      <c r="G193" s="1231"/>
      <c r="H193" s="1240" t="s">
        <v>748</v>
      </c>
      <c r="I193" s="1231"/>
      <c r="J193" s="1240" t="s">
        <v>685</v>
      </c>
      <c r="K193" s="1231"/>
      <c r="L193" s="1231"/>
      <c r="M193" s="1240" t="s">
        <v>685</v>
      </c>
      <c r="N193" s="1231"/>
      <c r="O193" s="1231"/>
      <c r="P193" s="1240" t="s">
        <v>685</v>
      </c>
      <c r="Q193" s="1231"/>
      <c r="R193" s="1240" t="s">
        <v>685</v>
      </c>
      <c r="S193" s="1231"/>
      <c r="T193" s="1241" t="s">
        <v>797</v>
      </c>
      <c r="U193" s="1231"/>
      <c r="V193" s="1231"/>
      <c r="W193" s="1231"/>
      <c r="X193" s="1231"/>
      <c r="Y193" s="1231"/>
      <c r="Z193" s="1231"/>
      <c r="AA193" s="1231"/>
      <c r="AB193" s="1242" t="s">
        <v>732</v>
      </c>
      <c r="AC193" s="1231"/>
      <c r="AD193" s="1231"/>
      <c r="AE193" s="1231"/>
      <c r="AF193" s="1231"/>
      <c r="AG193" s="1242" t="s">
        <v>733</v>
      </c>
      <c r="AH193" s="1231"/>
      <c r="AI193" s="1231"/>
      <c r="AJ193" s="1158" t="s">
        <v>417</v>
      </c>
      <c r="AK193" s="1243" t="s">
        <v>734</v>
      </c>
      <c r="AL193" s="1231"/>
      <c r="AM193" s="1231"/>
      <c r="AN193" s="1231"/>
      <c r="AO193" s="1231"/>
      <c r="AP193" s="1231"/>
      <c r="AQ193" s="1159">
        <v>1669122700</v>
      </c>
      <c r="AR193" s="1159">
        <v>1659520671</v>
      </c>
      <c r="AS193" s="1160">
        <v>9602029</v>
      </c>
      <c r="AT193" s="1160">
        <v>0</v>
      </c>
      <c r="AU193" s="1159">
        <v>1592584898</v>
      </c>
      <c r="AV193" s="1160">
        <v>66935773</v>
      </c>
      <c r="AW193" s="1159">
        <v>1431812946</v>
      </c>
      <c r="AX193" s="1160">
        <v>160771952</v>
      </c>
      <c r="AY193" s="1159">
        <v>1380599231</v>
      </c>
      <c r="AZ193" s="1160">
        <v>51213715</v>
      </c>
      <c r="BA193" s="1160">
        <v>1380599231</v>
      </c>
      <c r="BB193" s="1160">
        <v>0</v>
      </c>
      <c r="BC193" s="1160">
        <v>0</v>
      </c>
      <c r="BD193" s="1161">
        <f t="shared" si="12"/>
        <v>0.95414489180453899</v>
      </c>
    </row>
    <row r="194" spans="1:56" s="1153" customFormat="1" ht="18" x14ac:dyDescent="0.2">
      <c r="A194" s="1148" t="str">
        <f t="shared" si="13"/>
        <v>C31015073010</v>
      </c>
      <c r="B194" s="1230" t="s">
        <v>453</v>
      </c>
      <c r="C194" s="1231"/>
      <c r="D194" s="1230" t="s">
        <v>791</v>
      </c>
      <c r="E194" s="1231"/>
      <c r="F194" s="1230" t="s">
        <v>795</v>
      </c>
      <c r="G194" s="1231"/>
      <c r="H194" s="1230" t="s">
        <v>748</v>
      </c>
      <c r="I194" s="1231"/>
      <c r="J194" s="1230" t="s">
        <v>739</v>
      </c>
      <c r="K194" s="1231"/>
      <c r="L194" s="1231"/>
      <c r="M194" s="1230" t="s">
        <v>685</v>
      </c>
      <c r="N194" s="1231"/>
      <c r="O194" s="1231"/>
      <c r="P194" s="1230" t="s">
        <v>685</v>
      </c>
      <c r="Q194" s="1231"/>
      <c r="R194" s="1230" t="s">
        <v>685</v>
      </c>
      <c r="S194" s="1231"/>
      <c r="T194" s="1232" t="s">
        <v>797</v>
      </c>
      <c r="U194" s="1231"/>
      <c r="V194" s="1231"/>
      <c r="W194" s="1231"/>
      <c r="X194" s="1231"/>
      <c r="Y194" s="1231"/>
      <c r="Z194" s="1231"/>
      <c r="AA194" s="1231"/>
      <c r="AB194" s="1233" t="s">
        <v>732</v>
      </c>
      <c r="AC194" s="1231"/>
      <c r="AD194" s="1231"/>
      <c r="AE194" s="1231"/>
      <c r="AF194" s="1231"/>
      <c r="AG194" s="1233" t="s">
        <v>733</v>
      </c>
      <c r="AH194" s="1231"/>
      <c r="AI194" s="1231"/>
      <c r="AJ194" s="1149" t="s">
        <v>417</v>
      </c>
      <c r="AK194" s="1234" t="s">
        <v>734</v>
      </c>
      <c r="AL194" s="1231"/>
      <c r="AM194" s="1231"/>
      <c r="AN194" s="1231"/>
      <c r="AO194" s="1231"/>
      <c r="AP194" s="1231"/>
      <c r="AQ194" s="1150">
        <v>1669122700</v>
      </c>
      <c r="AR194" s="1150">
        <v>1659520671</v>
      </c>
      <c r="AS194" s="1151">
        <v>9602029</v>
      </c>
      <c r="AT194" s="1151">
        <v>0</v>
      </c>
      <c r="AU194" s="1150">
        <v>1592584898</v>
      </c>
      <c r="AV194" s="1151">
        <v>66935773</v>
      </c>
      <c r="AW194" s="1150">
        <v>1431812946</v>
      </c>
      <c r="AX194" s="1151">
        <v>160771952</v>
      </c>
      <c r="AY194" s="1150">
        <v>1380599231</v>
      </c>
      <c r="AZ194" s="1151">
        <v>51213715</v>
      </c>
      <c r="BA194" s="1151">
        <v>1380599231</v>
      </c>
      <c r="BB194" s="1151">
        <v>0</v>
      </c>
      <c r="BC194" s="1151">
        <v>0</v>
      </c>
      <c r="BD194" s="1152">
        <f t="shared" si="12"/>
        <v>0.95414489180453899</v>
      </c>
    </row>
    <row r="195" spans="1:56" s="1153" customFormat="1" ht="18" x14ac:dyDescent="0.2">
      <c r="A195" s="1148" t="str">
        <f t="shared" si="13"/>
        <v>C310150730210</v>
      </c>
      <c r="B195" s="1240" t="s">
        <v>453</v>
      </c>
      <c r="C195" s="1231"/>
      <c r="D195" s="1240" t="s">
        <v>791</v>
      </c>
      <c r="E195" s="1231"/>
      <c r="F195" s="1240" t="s">
        <v>795</v>
      </c>
      <c r="G195" s="1231"/>
      <c r="H195" s="1240" t="s">
        <v>748</v>
      </c>
      <c r="I195" s="1231"/>
      <c r="J195" s="1240" t="s">
        <v>739</v>
      </c>
      <c r="K195" s="1231"/>
      <c r="L195" s="1231"/>
      <c r="M195" s="1240" t="s">
        <v>741</v>
      </c>
      <c r="N195" s="1231"/>
      <c r="O195" s="1231"/>
      <c r="P195" s="1240" t="s">
        <v>685</v>
      </c>
      <c r="Q195" s="1231"/>
      <c r="R195" s="1240" t="s">
        <v>685</v>
      </c>
      <c r="S195" s="1231"/>
      <c r="T195" s="1241" t="s">
        <v>584</v>
      </c>
      <c r="U195" s="1231"/>
      <c r="V195" s="1231"/>
      <c r="W195" s="1231"/>
      <c r="X195" s="1231"/>
      <c r="Y195" s="1231"/>
      <c r="Z195" s="1231"/>
      <c r="AA195" s="1231"/>
      <c r="AB195" s="1242" t="s">
        <v>732</v>
      </c>
      <c r="AC195" s="1231"/>
      <c r="AD195" s="1231"/>
      <c r="AE195" s="1231"/>
      <c r="AF195" s="1231"/>
      <c r="AG195" s="1242" t="s">
        <v>733</v>
      </c>
      <c r="AH195" s="1231"/>
      <c r="AI195" s="1231"/>
      <c r="AJ195" s="1158" t="s">
        <v>417</v>
      </c>
      <c r="AK195" s="1243" t="s">
        <v>734</v>
      </c>
      <c r="AL195" s="1231"/>
      <c r="AM195" s="1231"/>
      <c r="AN195" s="1231"/>
      <c r="AO195" s="1231"/>
      <c r="AP195" s="1231"/>
      <c r="AQ195" s="1159">
        <v>682000000</v>
      </c>
      <c r="AR195" s="1159">
        <v>681707792</v>
      </c>
      <c r="AS195" s="1160">
        <v>292208</v>
      </c>
      <c r="AT195" s="1160">
        <v>0</v>
      </c>
      <c r="AU195" s="1159">
        <v>681707792</v>
      </c>
      <c r="AV195" s="1160">
        <v>0</v>
      </c>
      <c r="AW195" s="1159">
        <v>657498423</v>
      </c>
      <c r="AX195" s="1160">
        <v>24209369</v>
      </c>
      <c r="AY195" s="1159">
        <v>621219708</v>
      </c>
      <c r="AZ195" s="1160">
        <v>36278715</v>
      </c>
      <c r="BA195" s="1160">
        <v>621219708</v>
      </c>
      <c r="BB195" s="1160">
        <v>0</v>
      </c>
      <c r="BC195" s="1160">
        <v>0</v>
      </c>
      <c r="BD195" s="1161">
        <f t="shared" si="12"/>
        <v>0.99957154252199409</v>
      </c>
    </row>
    <row r="196" spans="1:56" s="1153" customFormat="1" ht="18" x14ac:dyDescent="0.2">
      <c r="A196" s="1148" t="str">
        <f t="shared" si="13"/>
        <v>C310150730310</v>
      </c>
      <c r="B196" s="1240" t="s">
        <v>453</v>
      </c>
      <c r="C196" s="1231"/>
      <c r="D196" s="1240" t="s">
        <v>791</v>
      </c>
      <c r="E196" s="1231"/>
      <c r="F196" s="1240" t="s">
        <v>795</v>
      </c>
      <c r="G196" s="1231"/>
      <c r="H196" s="1240" t="s">
        <v>748</v>
      </c>
      <c r="I196" s="1231"/>
      <c r="J196" s="1240" t="s">
        <v>739</v>
      </c>
      <c r="K196" s="1231"/>
      <c r="L196" s="1231"/>
      <c r="M196" s="1240" t="s">
        <v>748</v>
      </c>
      <c r="N196" s="1231"/>
      <c r="O196" s="1231"/>
      <c r="P196" s="1240" t="s">
        <v>685</v>
      </c>
      <c r="Q196" s="1231"/>
      <c r="R196" s="1240" t="s">
        <v>685</v>
      </c>
      <c r="S196" s="1231"/>
      <c r="T196" s="1241" t="s">
        <v>585</v>
      </c>
      <c r="U196" s="1231"/>
      <c r="V196" s="1231"/>
      <c r="W196" s="1231"/>
      <c r="X196" s="1231"/>
      <c r="Y196" s="1231"/>
      <c r="Z196" s="1231"/>
      <c r="AA196" s="1231"/>
      <c r="AB196" s="1242" t="s">
        <v>732</v>
      </c>
      <c r="AC196" s="1231"/>
      <c r="AD196" s="1231"/>
      <c r="AE196" s="1231"/>
      <c r="AF196" s="1231"/>
      <c r="AG196" s="1242" t="s">
        <v>733</v>
      </c>
      <c r="AH196" s="1231"/>
      <c r="AI196" s="1231"/>
      <c r="AJ196" s="1158" t="s">
        <v>417</v>
      </c>
      <c r="AK196" s="1243" t="s">
        <v>734</v>
      </c>
      <c r="AL196" s="1231"/>
      <c r="AM196" s="1231"/>
      <c r="AN196" s="1231"/>
      <c r="AO196" s="1231"/>
      <c r="AP196" s="1231"/>
      <c r="AQ196" s="1159">
        <v>987122700</v>
      </c>
      <c r="AR196" s="1159">
        <v>977812879</v>
      </c>
      <c r="AS196" s="1160">
        <v>9309821</v>
      </c>
      <c r="AT196" s="1160">
        <v>0</v>
      </c>
      <c r="AU196" s="1159">
        <v>910877106</v>
      </c>
      <c r="AV196" s="1160">
        <v>66935773</v>
      </c>
      <c r="AW196" s="1159">
        <v>774314523</v>
      </c>
      <c r="AX196" s="1160">
        <v>136562583</v>
      </c>
      <c r="AY196" s="1159">
        <v>759379523</v>
      </c>
      <c r="AZ196" s="1160">
        <v>14935000</v>
      </c>
      <c r="BA196" s="1160">
        <v>759379523</v>
      </c>
      <c r="BB196" s="1160">
        <v>0</v>
      </c>
      <c r="BC196" s="1160">
        <v>0</v>
      </c>
      <c r="BD196" s="1161">
        <f t="shared" si="12"/>
        <v>0.92275976026080653</v>
      </c>
    </row>
    <row r="197" spans="1:56" s="1153" customFormat="1" ht="18" x14ac:dyDescent="0.2">
      <c r="A197" s="1148" t="str">
        <f t="shared" si="13"/>
        <v>C3101507410</v>
      </c>
      <c r="B197" s="1240" t="s">
        <v>453</v>
      </c>
      <c r="C197" s="1231"/>
      <c r="D197" s="1240" t="s">
        <v>791</v>
      </c>
      <c r="E197" s="1231"/>
      <c r="F197" s="1240" t="s">
        <v>795</v>
      </c>
      <c r="G197" s="1231"/>
      <c r="H197" s="1240" t="s">
        <v>742</v>
      </c>
      <c r="I197" s="1231"/>
      <c r="J197" s="1240" t="s">
        <v>685</v>
      </c>
      <c r="K197" s="1231"/>
      <c r="L197" s="1231"/>
      <c r="M197" s="1240" t="s">
        <v>685</v>
      </c>
      <c r="N197" s="1231"/>
      <c r="O197" s="1231"/>
      <c r="P197" s="1240" t="s">
        <v>685</v>
      </c>
      <c r="Q197" s="1231"/>
      <c r="R197" s="1240" t="s">
        <v>685</v>
      </c>
      <c r="S197" s="1231"/>
      <c r="T197" s="1241" t="s">
        <v>586</v>
      </c>
      <c r="U197" s="1231"/>
      <c r="V197" s="1231"/>
      <c r="W197" s="1231"/>
      <c r="X197" s="1231"/>
      <c r="Y197" s="1231"/>
      <c r="Z197" s="1231"/>
      <c r="AA197" s="1231"/>
      <c r="AB197" s="1242" t="s">
        <v>732</v>
      </c>
      <c r="AC197" s="1231"/>
      <c r="AD197" s="1231"/>
      <c r="AE197" s="1231"/>
      <c r="AF197" s="1231"/>
      <c r="AG197" s="1242" t="s">
        <v>733</v>
      </c>
      <c r="AH197" s="1231"/>
      <c r="AI197" s="1231"/>
      <c r="AJ197" s="1158" t="s">
        <v>417</v>
      </c>
      <c r="AK197" s="1243" t="s">
        <v>734</v>
      </c>
      <c r="AL197" s="1231"/>
      <c r="AM197" s="1231"/>
      <c r="AN197" s="1231"/>
      <c r="AO197" s="1231"/>
      <c r="AP197" s="1231"/>
      <c r="AQ197" s="1159">
        <v>300000000</v>
      </c>
      <c r="AR197" s="1159">
        <v>300000000</v>
      </c>
      <c r="AS197" s="1160">
        <v>0</v>
      </c>
      <c r="AT197" s="1160">
        <v>0</v>
      </c>
      <c r="AU197" s="1159">
        <v>272984280</v>
      </c>
      <c r="AV197" s="1160">
        <v>27015720</v>
      </c>
      <c r="AW197" s="1159">
        <v>235228302</v>
      </c>
      <c r="AX197" s="1160">
        <v>37755978</v>
      </c>
      <c r="AY197" s="1159">
        <v>199436090</v>
      </c>
      <c r="AZ197" s="1160">
        <v>35792212</v>
      </c>
      <c r="BA197" s="1160">
        <v>199436090</v>
      </c>
      <c r="BB197" s="1160">
        <v>0</v>
      </c>
      <c r="BC197" s="1160">
        <v>433759</v>
      </c>
      <c r="BD197" s="1161">
        <f t="shared" si="12"/>
        <v>0.90994759999999997</v>
      </c>
    </row>
    <row r="198" spans="1:56" s="1153" customFormat="1" ht="18" x14ac:dyDescent="0.2">
      <c r="A198" s="1148" t="str">
        <f t="shared" si="13"/>
        <v>C3101507510</v>
      </c>
      <c r="B198" s="1240" t="s">
        <v>453</v>
      </c>
      <c r="C198" s="1231"/>
      <c r="D198" s="1240" t="s">
        <v>791</v>
      </c>
      <c r="E198" s="1231"/>
      <c r="F198" s="1240" t="s">
        <v>795</v>
      </c>
      <c r="G198" s="1231"/>
      <c r="H198" s="1240" t="s">
        <v>743</v>
      </c>
      <c r="I198" s="1231"/>
      <c r="J198" s="1240" t="s">
        <v>685</v>
      </c>
      <c r="K198" s="1231"/>
      <c r="L198" s="1231"/>
      <c r="M198" s="1240" t="s">
        <v>685</v>
      </c>
      <c r="N198" s="1231"/>
      <c r="O198" s="1231"/>
      <c r="P198" s="1240" t="s">
        <v>685</v>
      </c>
      <c r="Q198" s="1231"/>
      <c r="R198" s="1240" t="s">
        <v>685</v>
      </c>
      <c r="S198" s="1231"/>
      <c r="T198" s="1241" t="s">
        <v>798</v>
      </c>
      <c r="U198" s="1231"/>
      <c r="V198" s="1231"/>
      <c r="W198" s="1231"/>
      <c r="X198" s="1231"/>
      <c r="Y198" s="1231"/>
      <c r="Z198" s="1231"/>
      <c r="AA198" s="1231"/>
      <c r="AB198" s="1242" t="s">
        <v>732</v>
      </c>
      <c r="AC198" s="1231"/>
      <c r="AD198" s="1231"/>
      <c r="AE198" s="1231"/>
      <c r="AF198" s="1231"/>
      <c r="AG198" s="1242" t="s">
        <v>733</v>
      </c>
      <c r="AH198" s="1231"/>
      <c r="AI198" s="1231"/>
      <c r="AJ198" s="1158" t="s">
        <v>417</v>
      </c>
      <c r="AK198" s="1243" t="s">
        <v>734</v>
      </c>
      <c r="AL198" s="1231"/>
      <c r="AM198" s="1231"/>
      <c r="AN198" s="1231"/>
      <c r="AO198" s="1231"/>
      <c r="AP198" s="1231"/>
      <c r="AQ198" s="1159">
        <v>124877300</v>
      </c>
      <c r="AR198" s="1159">
        <v>124877300</v>
      </c>
      <c r="AS198" s="1160">
        <v>0</v>
      </c>
      <c r="AT198" s="1160">
        <v>0</v>
      </c>
      <c r="AU198" s="1159">
        <v>124877300</v>
      </c>
      <c r="AV198" s="1160">
        <v>0</v>
      </c>
      <c r="AW198" s="1159">
        <v>124877300</v>
      </c>
      <c r="AX198" s="1160">
        <v>0</v>
      </c>
      <c r="AY198" s="1159">
        <v>124877300</v>
      </c>
      <c r="AZ198" s="1160">
        <v>0</v>
      </c>
      <c r="BA198" s="1160">
        <v>124877300</v>
      </c>
      <c r="BB198" s="1160">
        <v>0</v>
      </c>
      <c r="BC198" s="1160">
        <v>0</v>
      </c>
      <c r="BD198" s="1161">
        <f t="shared" si="12"/>
        <v>1</v>
      </c>
    </row>
    <row r="199" spans="1:56" s="1153" customFormat="1" ht="18" x14ac:dyDescent="0.2">
      <c r="A199" s="1148" t="str">
        <f t="shared" si="13"/>
        <v>C32010</v>
      </c>
      <c r="B199" s="1230" t="s">
        <v>453</v>
      </c>
      <c r="C199" s="1231"/>
      <c r="D199" s="1230" t="s">
        <v>799</v>
      </c>
      <c r="E199" s="1231"/>
      <c r="F199" s="1230"/>
      <c r="G199" s="1231"/>
      <c r="H199" s="1230"/>
      <c r="I199" s="1231"/>
      <c r="J199" s="1230"/>
      <c r="K199" s="1231"/>
      <c r="L199" s="1231"/>
      <c r="M199" s="1230"/>
      <c r="N199" s="1231"/>
      <c r="O199" s="1231"/>
      <c r="P199" s="1230"/>
      <c r="Q199" s="1231"/>
      <c r="R199" s="1230"/>
      <c r="S199" s="1231"/>
      <c r="T199" s="1232" t="s">
        <v>800</v>
      </c>
      <c r="U199" s="1231"/>
      <c r="V199" s="1231"/>
      <c r="W199" s="1231"/>
      <c r="X199" s="1231"/>
      <c r="Y199" s="1231"/>
      <c r="Z199" s="1231"/>
      <c r="AA199" s="1231"/>
      <c r="AB199" s="1233" t="s">
        <v>732</v>
      </c>
      <c r="AC199" s="1231"/>
      <c r="AD199" s="1231"/>
      <c r="AE199" s="1231"/>
      <c r="AF199" s="1231"/>
      <c r="AG199" s="1233" t="s">
        <v>733</v>
      </c>
      <c r="AH199" s="1231"/>
      <c r="AI199" s="1231"/>
      <c r="AJ199" s="1149" t="s">
        <v>417</v>
      </c>
      <c r="AK199" s="1234" t="s">
        <v>734</v>
      </c>
      <c r="AL199" s="1231"/>
      <c r="AM199" s="1231"/>
      <c r="AN199" s="1231"/>
      <c r="AO199" s="1231"/>
      <c r="AP199" s="1231"/>
      <c r="AQ199" s="1150">
        <v>7793984504</v>
      </c>
      <c r="AR199" s="1150">
        <v>7537047579</v>
      </c>
      <c r="AS199" s="1151">
        <v>256936925</v>
      </c>
      <c r="AT199" s="1151">
        <v>0</v>
      </c>
      <c r="AU199" s="1150">
        <v>7415748652</v>
      </c>
      <c r="AV199" s="1151">
        <v>121298927</v>
      </c>
      <c r="AW199" s="1150">
        <v>7071406769</v>
      </c>
      <c r="AX199" s="1151">
        <v>344341883</v>
      </c>
      <c r="AY199" s="1150">
        <v>6449666507</v>
      </c>
      <c r="AZ199" s="1151">
        <v>621740262</v>
      </c>
      <c r="BA199" s="1151">
        <v>6449666507</v>
      </c>
      <c r="BB199" s="1151">
        <v>0</v>
      </c>
      <c r="BC199" s="1151">
        <v>455502</v>
      </c>
      <c r="BD199" s="1152">
        <f t="shared" si="12"/>
        <v>0.95147079753547326</v>
      </c>
    </row>
    <row r="200" spans="1:56" s="1153" customFormat="1" ht="18" x14ac:dyDescent="0.2">
      <c r="A200" s="1148" t="str">
        <f t="shared" ref="A200:A207" si="14">+B200&amp;D200&amp;F200&amp;H200&amp;J200&amp;M200&amp;AJ200</f>
        <v>C32030710</v>
      </c>
      <c r="B200" s="1230" t="s">
        <v>453</v>
      </c>
      <c r="C200" s="1231"/>
      <c r="D200" s="1230" t="s">
        <v>799</v>
      </c>
      <c r="E200" s="1231"/>
      <c r="F200" s="1230" t="s">
        <v>801</v>
      </c>
      <c r="G200" s="1231"/>
      <c r="H200" s="1230"/>
      <c r="I200" s="1231"/>
      <c r="J200" s="1230"/>
      <c r="K200" s="1231"/>
      <c r="L200" s="1231"/>
      <c r="M200" s="1230"/>
      <c r="N200" s="1231"/>
      <c r="O200" s="1231"/>
      <c r="P200" s="1230"/>
      <c r="Q200" s="1231"/>
      <c r="R200" s="1230"/>
      <c r="S200" s="1231"/>
      <c r="T200" s="1232" t="s">
        <v>802</v>
      </c>
      <c r="U200" s="1231"/>
      <c r="V200" s="1231"/>
      <c r="W200" s="1231"/>
      <c r="X200" s="1231"/>
      <c r="Y200" s="1231"/>
      <c r="Z200" s="1231"/>
      <c r="AA200" s="1231"/>
      <c r="AB200" s="1233" t="s">
        <v>732</v>
      </c>
      <c r="AC200" s="1231"/>
      <c r="AD200" s="1231"/>
      <c r="AE200" s="1231"/>
      <c r="AF200" s="1231"/>
      <c r="AG200" s="1233" t="s">
        <v>733</v>
      </c>
      <c r="AH200" s="1231"/>
      <c r="AI200" s="1231"/>
      <c r="AJ200" s="1149" t="s">
        <v>417</v>
      </c>
      <c r="AK200" s="1234" t="s">
        <v>734</v>
      </c>
      <c r="AL200" s="1231"/>
      <c r="AM200" s="1231"/>
      <c r="AN200" s="1231"/>
      <c r="AO200" s="1231"/>
      <c r="AP200" s="1231"/>
      <c r="AQ200" s="1150">
        <v>350000000</v>
      </c>
      <c r="AR200" s="1150">
        <v>316484006</v>
      </c>
      <c r="AS200" s="1151">
        <v>33515994</v>
      </c>
      <c r="AT200" s="1151">
        <v>0</v>
      </c>
      <c r="AU200" s="1150">
        <v>316484006</v>
      </c>
      <c r="AV200" s="1151">
        <v>0</v>
      </c>
      <c r="AW200" s="1150">
        <v>316384000</v>
      </c>
      <c r="AX200" s="1151">
        <v>100006</v>
      </c>
      <c r="AY200" s="1150">
        <v>262184000</v>
      </c>
      <c r="AZ200" s="1151">
        <v>54200000</v>
      </c>
      <c r="BA200" s="1151">
        <v>262184000</v>
      </c>
      <c r="BB200" s="1151">
        <v>0</v>
      </c>
      <c r="BC200" s="1151">
        <v>0</v>
      </c>
      <c r="BD200" s="1152">
        <f t="shared" si="12"/>
        <v>0.90424001714285718</v>
      </c>
    </row>
    <row r="201" spans="1:56" s="1153" customFormat="1" ht="18" x14ac:dyDescent="0.2">
      <c r="A201" s="1148" t="str">
        <f t="shared" si="14"/>
        <v>C320307110</v>
      </c>
      <c r="B201" s="1240" t="s">
        <v>453</v>
      </c>
      <c r="C201" s="1231"/>
      <c r="D201" s="1240" t="s">
        <v>799</v>
      </c>
      <c r="E201" s="1231"/>
      <c r="F201" s="1240" t="s">
        <v>801</v>
      </c>
      <c r="G201" s="1231"/>
      <c r="H201" s="1240" t="s">
        <v>738</v>
      </c>
      <c r="I201" s="1231"/>
      <c r="J201" s="1240" t="s">
        <v>685</v>
      </c>
      <c r="K201" s="1231"/>
      <c r="L201" s="1231"/>
      <c r="M201" s="1240" t="s">
        <v>685</v>
      </c>
      <c r="N201" s="1231"/>
      <c r="O201" s="1231"/>
      <c r="P201" s="1240" t="s">
        <v>685</v>
      </c>
      <c r="Q201" s="1231"/>
      <c r="R201" s="1240" t="s">
        <v>685</v>
      </c>
      <c r="S201" s="1231"/>
      <c r="T201" s="1241" t="s">
        <v>803</v>
      </c>
      <c r="U201" s="1231"/>
      <c r="V201" s="1231"/>
      <c r="W201" s="1231"/>
      <c r="X201" s="1231"/>
      <c r="Y201" s="1231"/>
      <c r="Z201" s="1231"/>
      <c r="AA201" s="1231"/>
      <c r="AB201" s="1242" t="s">
        <v>732</v>
      </c>
      <c r="AC201" s="1231"/>
      <c r="AD201" s="1231"/>
      <c r="AE201" s="1231"/>
      <c r="AF201" s="1231"/>
      <c r="AG201" s="1242" t="s">
        <v>733</v>
      </c>
      <c r="AH201" s="1231"/>
      <c r="AI201" s="1231"/>
      <c r="AJ201" s="1158" t="s">
        <v>417</v>
      </c>
      <c r="AK201" s="1243" t="s">
        <v>734</v>
      </c>
      <c r="AL201" s="1231"/>
      <c r="AM201" s="1231"/>
      <c r="AN201" s="1231"/>
      <c r="AO201" s="1231"/>
      <c r="AP201" s="1231"/>
      <c r="AQ201" s="1159">
        <v>350000000</v>
      </c>
      <c r="AR201" s="1159">
        <v>316484006</v>
      </c>
      <c r="AS201" s="1160">
        <v>33515994</v>
      </c>
      <c r="AT201" s="1160">
        <v>0</v>
      </c>
      <c r="AU201" s="1159">
        <v>316484006</v>
      </c>
      <c r="AV201" s="1160">
        <v>0</v>
      </c>
      <c r="AW201" s="1159">
        <v>316384000</v>
      </c>
      <c r="AX201" s="1160">
        <v>100006</v>
      </c>
      <c r="AY201" s="1159">
        <v>262184000</v>
      </c>
      <c r="AZ201" s="1160">
        <v>54200000</v>
      </c>
      <c r="BA201" s="1160">
        <v>262184000</v>
      </c>
      <c r="BB201" s="1160">
        <v>0</v>
      </c>
      <c r="BC201" s="1160">
        <v>0</v>
      </c>
      <c r="BD201" s="1161">
        <f t="shared" si="12"/>
        <v>0.90424001714285718</v>
      </c>
    </row>
    <row r="202" spans="1:56" s="1153" customFormat="1" ht="18" x14ac:dyDescent="0.2">
      <c r="A202" s="1148" t="str">
        <f t="shared" si="14"/>
        <v>C320130410</v>
      </c>
      <c r="B202" s="1230" t="s">
        <v>453</v>
      </c>
      <c r="C202" s="1231"/>
      <c r="D202" s="1230" t="s">
        <v>799</v>
      </c>
      <c r="E202" s="1231"/>
      <c r="F202" s="1230" t="s">
        <v>804</v>
      </c>
      <c r="G202" s="1231"/>
      <c r="H202" s="1230"/>
      <c r="I202" s="1231"/>
      <c r="J202" s="1230"/>
      <c r="K202" s="1231"/>
      <c r="L202" s="1231"/>
      <c r="M202" s="1230"/>
      <c r="N202" s="1231"/>
      <c r="O202" s="1231"/>
      <c r="P202" s="1230"/>
      <c r="Q202" s="1231"/>
      <c r="R202" s="1230"/>
      <c r="S202" s="1231"/>
      <c r="T202" s="1232" t="s">
        <v>805</v>
      </c>
      <c r="U202" s="1231"/>
      <c r="V202" s="1231"/>
      <c r="W202" s="1231"/>
      <c r="X202" s="1231"/>
      <c r="Y202" s="1231"/>
      <c r="Z202" s="1231"/>
      <c r="AA202" s="1231"/>
      <c r="AB202" s="1233" t="s">
        <v>732</v>
      </c>
      <c r="AC202" s="1231"/>
      <c r="AD202" s="1231"/>
      <c r="AE202" s="1231"/>
      <c r="AF202" s="1231"/>
      <c r="AG202" s="1233" t="s">
        <v>733</v>
      </c>
      <c r="AH202" s="1231"/>
      <c r="AI202" s="1231"/>
      <c r="AJ202" s="1149" t="s">
        <v>417</v>
      </c>
      <c r="AK202" s="1234" t="s">
        <v>734</v>
      </c>
      <c r="AL202" s="1231"/>
      <c r="AM202" s="1231"/>
      <c r="AN202" s="1231"/>
      <c r="AO202" s="1231"/>
      <c r="AP202" s="1231"/>
      <c r="AQ202" s="1150">
        <v>538984504</v>
      </c>
      <c r="AR202" s="1150">
        <v>538967225</v>
      </c>
      <c r="AS202" s="1151">
        <v>17279</v>
      </c>
      <c r="AT202" s="1151">
        <v>0</v>
      </c>
      <c r="AU202" s="1150">
        <v>538967225</v>
      </c>
      <c r="AV202" s="1151">
        <v>0</v>
      </c>
      <c r="AW202" s="1150">
        <v>312543035</v>
      </c>
      <c r="AX202" s="1151">
        <v>226424190</v>
      </c>
      <c r="AY202" s="1150">
        <v>308352815</v>
      </c>
      <c r="AZ202" s="1151">
        <v>4190220</v>
      </c>
      <c r="BA202" s="1151">
        <v>308352815</v>
      </c>
      <c r="BB202" s="1151">
        <v>0</v>
      </c>
      <c r="BC202" s="1151">
        <v>0</v>
      </c>
      <c r="BD202" s="1152">
        <f t="shared" si="12"/>
        <v>0.99996794156442015</v>
      </c>
    </row>
    <row r="203" spans="1:56" s="1153" customFormat="1" ht="18" x14ac:dyDescent="0.2">
      <c r="A203" s="1148" t="str">
        <f t="shared" si="14"/>
        <v>C3201304110</v>
      </c>
      <c r="B203" s="1240" t="s">
        <v>453</v>
      </c>
      <c r="C203" s="1231"/>
      <c r="D203" s="1240" t="s">
        <v>799</v>
      </c>
      <c r="E203" s="1231"/>
      <c r="F203" s="1240" t="s">
        <v>804</v>
      </c>
      <c r="G203" s="1231"/>
      <c r="H203" s="1240" t="s">
        <v>738</v>
      </c>
      <c r="I203" s="1231"/>
      <c r="J203" s="1240" t="s">
        <v>685</v>
      </c>
      <c r="K203" s="1231"/>
      <c r="L203" s="1231"/>
      <c r="M203" s="1240" t="s">
        <v>685</v>
      </c>
      <c r="N203" s="1231"/>
      <c r="O203" s="1231"/>
      <c r="P203" s="1240" t="s">
        <v>685</v>
      </c>
      <c r="Q203" s="1231"/>
      <c r="R203" s="1240" t="s">
        <v>685</v>
      </c>
      <c r="S203" s="1231"/>
      <c r="T203" s="1241" t="s">
        <v>587</v>
      </c>
      <c r="U203" s="1231"/>
      <c r="V203" s="1231"/>
      <c r="W203" s="1231"/>
      <c r="X203" s="1231"/>
      <c r="Y203" s="1231"/>
      <c r="Z203" s="1231"/>
      <c r="AA203" s="1231"/>
      <c r="AB203" s="1242" t="s">
        <v>732</v>
      </c>
      <c r="AC203" s="1231"/>
      <c r="AD203" s="1231"/>
      <c r="AE203" s="1231"/>
      <c r="AF203" s="1231"/>
      <c r="AG203" s="1242" t="s">
        <v>733</v>
      </c>
      <c r="AH203" s="1231"/>
      <c r="AI203" s="1231"/>
      <c r="AJ203" s="1158" t="s">
        <v>417</v>
      </c>
      <c r="AK203" s="1243" t="s">
        <v>734</v>
      </c>
      <c r="AL203" s="1231"/>
      <c r="AM203" s="1231"/>
      <c r="AN203" s="1231"/>
      <c r="AO203" s="1231"/>
      <c r="AP203" s="1231"/>
      <c r="AQ203" s="1159">
        <v>538984504</v>
      </c>
      <c r="AR203" s="1159">
        <v>538967225</v>
      </c>
      <c r="AS203" s="1160">
        <v>17279</v>
      </c>
      <c r="AT203" s="1160">
        <v>0</v>
      </c>
      <c r="AU203" s="1159">
        <v>538967225</v>
      </c>
      <c r="AV203" s="1160">
        <v>0</v>
      </c>
      <c r="AW203" s="1159">
        <v>312543035</v>
      </c>
      <c r="AX203" s="1160">
        <v>226424190</v>
      </c>
      <c r="AY203" s="1159">
        <v>308352815</v>
      </c>
      <c r="AZ203" s="1160">
        <v>4190220</v>
      </c>
      <c r="BA203" s="1160">
        <v>308352815</v>
      </c>
      <c r="BB203" s="1160">
        <v>0</v>
      </c>
      <c r="BC203" s="1160">
        <v>0</v>
      </c>
      <c r="BD203" s="1161">
        <f t="shared" si="12"/>
        <v>0.99996794156442015</v>
      </c>
    </row>
    <row r="204" spans="1:56" s="1153" customFormat="1" ht="18" x14ac:dyDescent="0.2">
      <c r="A204" s="1148" t="str">
        <f t="shared" si="14"/>
        <v>C320150710</v>
      </c>
      <c r="B204" s="1230" t="s">
        <v>453</v>
      </c>
      <c r="C204" s="1231"/>
      <c r="D204" s="1230" t="s">
        <v>799</v>
      </c>
      <c r="E204" s="1231"/>
      <c r="F204" s="1230" t="s">
        <v>795</v>
      </c>
      <c r="G204" s="1231"/>
      <c r="H204" s="1230"/>
      <c r="I204" s="1231"/>
      <c r="J204" s="1230"/>
      <c r="K204" s="1231"/>
      <c r="L204" s="1231"/>
      <c r="M204" s="1230"/>
      <c r="N204" s="1231"/>
      <c r="O204" s="1231"/>
      <c r="P204" s="1230"/>
      <c r="Q204" s="1231"/>
      <c r="R204" s="1230"/>
      <c r="S204" s="1231"/>
      <c r="T204" s="1232" t="s">
        <v>796</v>
      </c>
      <c r="U204" s="1231"/>
      <c r="V204" s="1231"/>
      <c r="W204" s="1231"/>
      <c r="X204" s="1231"/>
      <c r="Y204" s="1231"/>
      <c r="Z204" s="1231"/>
      <c r="AA204" s="1231"/>
      <c r="AB204" s="1233" t="s">
        <v>732</v>
      </c>
      <c r="AC204" s="1231"/>
      <c r="AD204" s="1231"/>
      <c r="AE204" s="1231"/>
      <c r="AF204" s="1231"/>
      <c r="AG204" s="1233" t="s">
        <v>733</v>
      </c>
      <c r="AH204" s="1231"/>
      <c r="AI204" s="1231"/>
      <c r="AJ204" s="1149" t="s">
        <v>417</v>
      </c>
      <c r="AK204" s="1234" t="s">
        <v>734</v>
      </c>
      <c r="AL204" s="1231"/>
      <c r="AM204" s="1231"/>
      <c r="AN204" s="1231"/>
      <c r="AO204" s="1231"/>
      <c r="AP204" s="1231"/>
      <c r="AQ204" s="1150">
        <v>6905000000</v>
      </c>
      <c r="AR204" s="1150">
        <v>6681596348</v>
      </c>
      <c r="AS204" s="1151">
        <v>223403652</v>
      </c>
      <c r="AT204" s="1151">
        <v>0</v>
      </c>
      <c r="AU204" s="1150">
        <v>6560297421</v>
      </c>
      <c r="AV204" s="1151">
        <v>121298927</v>
      </c>
      <c r="AW204" s="1150">
        <v>6442479734</v>
      </c>
      <c r="AX204" s="1151">
        <v>117817687</v>
      </c>
      <c r="AY204" s="1150">
        <v>5879129692</v>
      </c>
      <c r="AZ204" s="1151">
        <v>563350042</v>
      </c>
      <c r="BA204" s="1151">
        <v>5879129692</v>
      </c>
      <c r="BB204" s="1151">
        <v>0</v>
      </c>
      <c r="BC204" s="1151">
        <v>455502</v>
      </c>
      <c r="BD204" s="1152">
        <f t="shared" si="12"/>
        <v>0.95007927892831279</v>
      </c>
    </row>
    <row r="205" spans="1:56" s="1153" customFormat="1" ht="18" x14ac:dyDescent="0.2">
      <c r="A205" s="1148" t="str">
        <f t="shared" si="14"/>
        <v>C3201507110</v>
      </c>
      <c r="B205" s="1240" t="s">
        <v>453</v>
      </c>
      <c r="C205" s="1231"/>
      <c r="D205" s="1240" t="s">
        <v>799</v>
      </c>
      <c r="E205" s="1231"/>
      <c r="F205" s="1240" t="s">
        <v>795</v>
      </c>
      <c r="G205" s="1231"/>
      <c r="H205" s="1240" t="s">
        <v>738</v>
      </c>
      <c r="I205" s="1231"/>
      <c r="J205" s="1240" t="s">
        <v>685</v>
      </c>
      <c r="K205" s="1231"/>
      <c r="L205" s="1231"/>
      <c r="M205" s="1240" t="s">
        <v>685</v>
      </c>
      <c r="N205" s="1231"/>
      <c r="O205" s="1231"/>
      <c r="P205" s="1240" t="s">
        <v>685</v>
      </c>
      <c r="Q205" s="1231"/>
      <c r="R205" s="1240" t="s">
        <v>685</v>
      </c>
      <c r="S205" s="1231"/>
      <c r="T205" s="1241" t="s">
        <v>807</v>
      </c>
      <c r="U205" s="1231"/>
      <c r="V205" s="1231"/>
      <c r="W205" s="1231"/>
      <c r="X205" s="1231"/>
      <c r="Y205" s="1231"/>
      <c r="Z205" s="1231"/>
      <c r="AA205" s="1231"/>
      <c r="AB205" s="1242" t="s">
        <v>732</v>
      </c>
      <c r="AC205" s="1231"/>
      <c r="AD205" s="1231"/>
      <c r="AE205" s="1231"/>
      <c r="AF205" s="1231"/>
      <c r="AG205" s="1242" t="s">
        <v>733</v>
      </c>
      <c r="AH205" s="1231"/>
      <c r="AI205" s="1231"/>
      <c r="AJ205" s="1158" t="s">
        <v>417</v>
      </c>
      <c r="AK205" s="1243" t="s">
        <v>734</v>
      </c>
      <c r="AL205" s="1231"/>
      <c r="AM205" s="1231"/>
      <c r="AN205" s="1231"/>
      <c r="AO205" s="1231"/>
      <c r="AP205" s="1231"/>
      <c r="AQ205" s="1159">
        <v>600000000</v>
      </c>
      <c r="AR205" s="1159">
        <v>569000000</v>
      </c>
      <c r="AS205" s="1160">
        <v>31000000</v>
      </c>
      <c r="AT205" s="1160">
        <v>0</v>
      </c>
      <c r="AU205" s="1159">
        <v>552142776</v>
      </c>
      <c r="AV205" s="1160">
        <v>16857224</v>
      </c>
      <c r="AW205" s="1159">
        <v>551295446</v>
      </c>
      <c r="AX205" s="1160">
        <v>847330</v>
      </c>
      <c r="AY205" s="1159">
        <v>514822202</v>
      </c>
      <c r="AZ205" s="1160">
        <v>36473244</v>
      </c>
      <c r="BA205" s="1160">
        <v>514822202</v>
      </c>
      <c r="BB205" s="1160">
        <v>0</v>
      </c>
      <c r="BC205" s="1160">
        <v>295270</v>
      </c>
      <c r="BD205" s="1161">
        <f t="shared" si="12"/>
        <v>0.92023796000000002</v>
      </c>
    </row>
    <row r="206" spans="1:56" s="1153" customFormat="1" ht="18" x14ac:dyDescent="0.2">
      <c r="A206" s="1148" t="str">
        <f t="shared" si="14"/>
        <v>C32015071010</v>
      </c>
      <c r="B206" s="1230" t="s">
        <v>453</v>
      </c>
      <c r="C206" s="1231"/>
      <c r="D206" s="1230" t="s">
        <v>799</v>
      </c>
      <c r="E206" s="1231"/>
      <c r="F206" s="1230" t="s">
        <v>795</v>
      </c>
      <c r="G206" s="1231"/>
      <c r="H206" s="1230" t="s">
        <v>738</v>
      </c>
      <c r="I206" s="1231"/>
      <c r="J206" s="1230" t="s">
        <v>739</v>
      </c>
      <c r="K206" s="1231"/>
      <c r="L206" s="1231"/>
      <c r="M206" s="1230" t="s">
        <v>685</v>
      </c>
      <c r="N206" s="1231"/>
      <c r="O206" s="1231"/>
      <c r="P206" s="1230" t="s">
        <v>685</v>
      </c>
      <c r="Q206" s="1231"/>
      <c r="R206" s="1230" t="s">
        <v>685</v>
      </c>
      <c r="S206" s="1231"/>
      <c r="T206" s="1232" t="s">
        <v>806</v>
      </c>
      <c r="U206" s="1231"/>
      <c r="V206" s="1231"/>
      <c r="W206" s="1231"/>
      <c r="X206" s="1231"/>
      <c r="Y206" s="1231"/>
      <c r="Z206" s="1231"/>
      <c r="AA206" s="1231"/>
      <c r="AB206" s="1233" t="s">
        <v>732</v>
      </c>
      <c r="AC206" s="1231"/>
      <c r="AD206" s="1231"/>
      <c r="AE206" s="1231"/>
      <c r="AF206" s="1231"/>
      <c r="AG206" s="1233" t="s">
        <v>733</v>
      </c>
      <c r="AH206" s="1231"/>
      <c r="AI206" s="1231"/>
      <c r="AJ206" s="1149" t="s">
        <v>417</v>
      </c>
      <c r="AK206" s="1234" t="s">
        <v>734</v>
      </c>
      <c r="AL206" s="1231"/>
      <c r="AM206" s="1231"/>
      <c r="AN206" s="1231"/>
      <c r="AO206" s="1231"/>
      <c r="AP206" s="1231"/>
      <c r="AQ206" s="1150">
        <v>600000000</v>
      </c>
      <c r="AR206" s="1150">
        <v>569000000</v>
      </c>
      <c r="AS206" s="1151">
        <v>31000000</v>
      </c>
      <c r="AT206" s="1151">
        <v>0</v>
      </c>
      <c r="AU206" s="1150">
        <v>552142776</v>
      </c>
      <c r="AV206" s="1151">
        <v>16857224</v>
      </c>
      <c r="AW206" s="1150">
        <v>551295446</v>
      </c>
      <c r="AX206" s="1151">
        <v>847330</v>
      </c>
      <c r="AY206" s="1150">
        <v>514822202</v>
      </c>
      <c r="AZ206" s="1151">
        <v>36473244</v>
      </c>
      <c r="BA206" s="1151">
        <v>514822202</v>
      </c>
      <c r="BB206" s="1151">
        <v>0</v>
      </c>
      <c r="BC206" s="1151">
        <v>295270</v>
      </c>
      <c r="BD206" s="1152">
        <f t="shared" si="12"/>
        <v>0.92023796000000002</v>
      </c>
    </row>
    <row r="207" spans="1:56" s="1153" customFormat="1" ht="18" x14ac:dyDescent="0.2">
      <c r="A207" s="1148" t="str">
        <f t="shared" si="14"/>
        <v>C320150710210</v>
      </c>
      <c r="B207" s="1240" t="s">
        <v>453</v>
      </c>
      <c r="C207" s="1231"/>
      <c r="D207" s="1240" t="s">
        <v>799</v>
      </c>
      <c r="E207" s="1231"/>
      <c r="F207" s="1240" t="s">
        <v>795</v>
      </c>
      <c r="G207" s="1231"/>
      <c r="H207" s="1240" t="s">
        <v>738</v>
      </c>
      <c r="I207" s="1231"/>
      <c r="J207" s="1240" t="s">
        <v>739</v>
      </c>
      <c r="K207" s="1231"/>
      <c r="L207" s="1231"/>
      <c r="M207" s="1240" t="s">
        <v>741</v>
      </c>
      <c r="N207" s="1231"/>
      <c r="O207" s="1231"/>
      <c r="P207" s="1240" t="s">
        <v>685</v>
      </c>
      <c r="Q207" s="1231"/>
      <c r="R207" s="1240" t="s">
        <v>685</v>
      </c>
      <c r="S207" s="1231"/>
      <c r="T207" s="1241" t="s">
        <v>588</v>
      </c>
      <c r="U207" s="1231"/>
      <c r="V207" s="1231"/>
      <c r="W207" s="1231"/>
      <c r="X207" s="1231"/>
      <c r="Y207" s="1231"/>
      <c r="Z207" s="1231"/>
      <c r="AA207" s="1231"/>
      <c r="AB207" s="1242" t="s">
        <v>732</v>
      </c>
      <c r="AC207" s="1231"/>
      <c r="AD207" s="1231"/>
      <c r="AE207" s="1231"/>
      <c r="AF207" s="1231"/>
      <c r="AG207" s="1242" t="s">
        <v>733</v>
      </c>
      <c r="AH207" s="1231"/>
      <c r="AI207" s="1231"/>
      <c r="AJ207" s="1158" t="s">
        <v>417</v>
      </c>
      <c r="AK207" s="1243" t="s">
        <v>734</v>
      </c>
      <c r="AL207" s="1231"/>
      <c r="AM207" s="1231"/>
      <c r="AN207" s="1231"/>
      <c r="AO207" s="1231"/>
      <c r="AP207" s="1231"/>
      <c r="AQ207" s="1159">
        <v>600000000</v>
      </c>
      <c r="AR207" s="1159">
        <v>569000000</v>
      </c>
      <c r="AS207" s="1160">
        <v>31000000</v>
      </c>
      <c r="AT207" s="1160">
        <v>0</v>
      </c>
      <c r="AU207" s="1159">
        <v>552142776</v>
      </c>
      <c r="AV207" s="1160">
        <v>16857224</v>
      </c>
      <c r="AW207" s="1159">
        <v>551295446</v>
      </c>
      <c r="AX207" s="1160">
        <v>847330</v>
      </c>
      <c r="AY207" s="1159">
        <v>514822202</v>
      </c>
      <c r="AZ207" s="1160">
        <v>36473244</v>
      </c>
      <c r="BA207" s="1160">
        <v>514822202</v>
      </c>
      <c r="BB207" s="1160">
        <v>0</v>
      </c>
      <c r="BC207" s="1160">
        <v>295270</v>
      </c>
      <c r="BD207" s="1161">
        <f t="shared" si="12"/>
        <v>0.92023796000000002</v>
      </c>
    </row>
    <row r="208" spans="1:56" s="1153" customFormat="1" ht="18" x14ac:dyDescent="0.2">
      <c r="A208" s="1148" t="str">
        <f t="shared" si="13"/>
        <v>C3201507210</v>
      </c>
      <c r="B208" s="1240" t="s">
        <v>453</v>
      </c>
      <c r="C208" s="1231"/>
      <c r="D208" s="1240" t="s">
        <v>799</v>
      </c>
      <c r="E208" s="1231"/>
      <c r="F208" s="1240" t="s">
        <v>795</v>
      </c>
      <c r="G208" s="1231"/>
      <c r="H208" s="1240" t="s">
        <v>741</v>
      </c>
      <c r="I208" s="1231"/>
      <c r="J208" s="1240" t="s">
        <v>685</v>
      </c>
      <c r="K208" s="1231"/>
      <c r="L208" s="1231"/>
      <c r="M208" s="1240" t="s">
        <v>685</v>
      </c>
      <c r="N208" s="1231"/>
      <c r="O208" s="1231"/>
      <c r="P208" s="1240" t="s">
        <v>685</v>
      </c>
      <c r="Q208" s="1231"/>
      <c r="R208" s="1240" t="s">
        <v>685</v>
      </c>
      <c r="S208" s="1231"/>
      <c r="T208" s="1241" t="s">
        <v>589</v>
      </c>
      <c r="U208" s="1231"/>
      <c r="V208" s="1231"/>
      <c r="W208" s="1231"/>
      <c r="X208" s="1231"/>
      <c r="Y208" s="1231"/>
      <c r="Z208" s="1231"/>
      <c r="AA208" s="1231"/>
      <c r="AB208" s="1242" t="s">
        <v>732</v>
      </c>
      <c r="AC208" s="1231"/>
      <c r="AD208" s="1231"/>
      <c r="AE208" s="1231"/>
      <c r="AF208" s="1231"/>
      <c r="AG208" s="1242" t="s">
        <v>733</v>
      </c>
      <c r="AH208" s="1231"/>
      <c r="AI208" s="1231"/>
      <c r="AJ208" s="1158" t="s">
        <v>417</v>
      </c>
      <c r="AK208" s="1243" t="s">
        <v>734</v>
      </c>
      <c r="AL208" s="1231"/>
      <c r="AM208" s="1231"/>
      <c r="AN208" s="1231"/>
      <c r="AO208" s="1231"/>
      <c r="AP208" s="1231"/>
      <c r="AQ208" s="1159">
        <v>2850000000</v>
      </c>
      <c r="AR208" s="1159">
        <v>2850000000</v>
      </c>
      <c r="AS208" s="1160">
        <v>0</v>
      </c>
      <c r="AT208" s="1160">
        <v>0</v>
      </c>
      <c r="AU208" s="1159">
        <v>2810343756</v>
      </c>
      <c r="AV208" s="1160">
        <v>39656244</v>
      </c>
      <c r="AW208" s="1159">
        <v>2707554222</v>
      </c>
      <c r="AX208" s="1160">
        <v>102789534</v>
      </c>
      <c r="AY208" s="1159">
        <v>2389244549</v>
      </c>
      <c r="AZ208" s="1160">
        <v>318309673</v>
      </c>
      <c r="BA208" s="1160">
        <v>2389244549</v>
      </c>
      <c r="BB208" s="1160">
        <v>0</v>
      </c>
      <c r="BC208" s="1160">
        <v>11723</v>
      </c>
      <c r="BD208" s="1161">
        <f t="shared" si="12"/>
        <v>0.98608552842105268</v>
      </c>
    </row>
    <row r="209" spans="1:56" s="1153" customFormat="1" ht="18" x14ac:dyDescent="0.2">
      <c r="A209" s="1148" t="str">
        <f t="shared" ref="A209:A232" si="15">+B209&amp;D209&amp;F209&amp;H209&amp;J209&amp;M209&amp;AJ209</f>
        <v>C3201507310</v>
      </c>
      <c r="B209" s="1240" t="s">
        <v>453</v>
      </c>
      <c r="C209" s="1231"/>
      <c r="D209" s="1240" t="s">
        <v>799</v>
      </c>
      <c r="E209" s="1231"/>
      <c r="F209" s="1240" t="s">
        <v>795</v>
      </c>
      <c r="G209" s="1231"/>
      <c r="H209" s="1240" t="s">
        <v>748</v>
      </c>
      <c r="I209" s="1231"/>
      <c r="J209" s="1240" t="s">
        <v>685</v>
      </c>
      <c r="K209" s="1231"/>
      <c r="L209" s="1231"/>
      <c r="M209" s="1240" t="s">
        <v>685</v>
      </c>
      <c r="N209" s="1231"/>
      <c r="O209" s="1231"/>
      <c r="P209" s="1240" t="s">
        <v>685</v>
      </c>
      <c r="Q209" s="1231"/>
      <c r="R209" s="1240" t="s">
        <v>685</v>
      </c>
      <c r="S209" s="1231"/>
      <c r="T209" s="1241" t="s">
        <v>590</v>
      </c>
      <c r="U209" s="1231"/>
      <c r="V209" s="1231"/>
      <c r="W209" s="1231"/>
      <c r="X209" s="1231"/>
      <c r="Y209" s="1231"/>
      <c r="Z209" s="1231"/>
      <c r="AA209" s="1231"/>
      <c r="AB209" s="1242" t="s">
        <v>732</v>
      </c>
      <c r="AC209" s="1231"/>
      <c r="AD209" s="1231"/>
      <c r="AE209" s="1231"/>
      <c r="AF209" s="1231"/>
      <c r="AG209" s="1242" t="s">
        <v>733</v>
      </c>
      <c r="AH209" s="1231"/>
      <c r="AI209" s="1231"/>
      <c r="AJ209" s="1158" t="s">
        <v>417</v>
      </c>
      <c r="AK209" s="1243" t="s">
        <v>734</v>
      </c>
      <c r="AL209" s="1231"/>
      <c r="AM209" s="1231"/>
      <c r="AN209" s="1231"/>
      <c r="AO209" s="1231"/>
      <c r="AP209" s="1231"/>
      <c r="AQ209" s="1159">
        <v>3455000000</v>
      </c>
      <c r="AR209" s="1159">
        <v>3262596348</v>
      </c>
      <c r="AS209" s="1160">
        <v>192403652</v>
      </c>
      <c r="AT209" s="1160">
        <v>0</v>
      </c>
      <c r="AU209" s="1159">
        <v>3197810889</v>
      </c>
      <c r="AV209" s="1160">
        <v>64785459</v>
      </c>
      <c r="AW209" s="1159">
        <v>3183630066</v>
      </c>
      <c r="AX209" s="1160">
        <v>14180823</v>
      </c>
      <c r="AY209" s="1159">
        <v>2975062941</v>
      </c>
      <c r="AZ209" s="1160">
        <v>208567125</v>
      </c>
      <c r="BA209" s="1160">
        <v>2975062941</v>
      </c>
      <c r="BB209" s="1160">
        <v>0</v>
      </c>
      <c r="BC209" s="1160">
        <v>148509</v>
      </c>
      <c r="BD209" s="1161">
        <f t="shared" si="12"/>
        <v>0.92556031519536908</v>
      </c>
    </row>
    <row r="210" spans="1:56" s="1153" customFormat="1" ht="18" x14ac:dyDescent="0.2">
      <c r="A210" s="1148" t="str">
        <f t="shared" si="15"/>
        <v>C51010</v>
      </c>
      <c r="B210" s="1230" t="s">
        <v>453</v>
      </c>
      <c r="C210" s="1231"/>
      <c r="D210" s="1230" t="s">
        <v>808</v>
      </c>
      <c r="E210" s="1231"/>
      <c r="F210" s="1230"/>
      <c r="G210" s="1231"/>
      <c r="H210" s="1230"/>
      <c r="I210" s="1231"/>
      <c r="J210" s="1230"/>
      <c r="K210" s="1231"/>
      <c r="L210" s="1231"/>
      <c r="M210" s="1230"/>
      <c r="N210" s="1231"/>
      <c r="O210" s="1231"/>
      <c r="P210" s="1230"/>
      <c r="Q210" s="1231"/>
      <c r="R210" s="1230"/>
      <c r="S210" s="1231"/>
      <c r="T210" s="1232" t="s">
        <v>809</v>
      </c>
      <c r="U210" s="1231"/>
      <c r="V210" s="1231"/>
      <c r="W210" s="1231"/>
      <c r="X210" s="1231"/>
      <c r="Y210" s="1231"/>
      <c r="Z210" s="1231"/>
      <c r="AA210" s="1231"/>
      <c r="AB210" s="1233" t="s">
        <v>732</v>
      </c>
      <c r="AC210" s="1231"/>
      <c r="AD210" s="1231"/>
      <c r="AE210" s="1231"/>
      <c r="AF210" s="1231"/>
      <c r="AG210" s="1233" t="s">
        <v>733</v>
      </c>
      <c r="AH210" s="1231"/>
      <c r="AI210" s="1231"/>
      <c r="AJ210" s="1149" t="s">
        <v>417</v>
      </c>
      <c r="AK210" s="1234" t="s">
        <v>734</v>
      </c>
      <c r="AL210" s="1231"/>
      <c r="AM210" s="1231"/>
      <c r="AN210" s="1231"/>
      <c r="AO210" s="1231"/>
      <c r="AP210" s="1231"/>
      <c r="AQ210" s="1150">
        <v>2078000000</v>
      </c>
      <c r="AR210" s="1150">
        <v>2069247612</v>
      </c>
      <c r="AS210" s="1151">
        <v>8752388</v>
      </c>
      <c r="AT210" s="1151">
        <v>0</v>
      </c>
      <c r="AU210" s="1150">
        <v>1915895884</v>
      </c>
      <c r="AV210" s="1151">
        <v>153351728</v>
      </c>
      <c r="AW210" s="1150">
        <v>1788935278</v>
      </c>
      <c r="AX210" s="1151">
        <v>126960606</v>
      </c>
      <c r="AY210" s="1150">
        <v>1682138674</v>
      </c>
      <c r="AZ210" s="1151">
        <v>106796604</v>
      </c>
      <c r="BA210" s="1151">
        <v>1682138674</v>
      </c>
      <c r="BB210" s="1151">
        <v>0</v>
      </c>
      <c r="BC210" s="1151">
        <v>0</v>
      </c>
      <c r="BD210" s="1152">
        <f t="shared" si="12"/>
        <v>0.92199031953801736</v>
      </c>
    </row>
    <row r="211" spans="1:56" s="1153" customFormat="1" ht="18" x14ac:dyDescent="0.2">
      <c r="A211" s="1148" t="str">
        <f t="shared" si="15"/>
        <v>C51015</v>
      </c>
      <c r="B211" s="1230" t="s">
        <v>453</v>
      </c>
      <c r="C211" s="1231"/>
      <c r="D211" s="1230" t="s">
        <v>808</v>
      </c>
      <c r="E211" s="1231"/>
      <c r="F211" s="1230"/>
      <c r="G211" s="1231"/>
      <c r="H211" s="1230"/>
      <c r="I211" s="1231"/>
      <c r="J211" s="1230"/>
      <c r="K211" s="1231"/>
      <c r="L211" s="1231"/>
      <c r="M211" s="1230"/>
      <c r="N211" s="1231"/>
      <c r="O211" s="1231"/>
      <c r="P211" s="1230"/>
      <c r="Q211" s="1231"/>
      <c r="R211" s="1230"/>
      <c r="S211" s="1231"/>
      <c r="T211" s="1232" t="s">
        <v>809</v>
      </c>
      <c r="U211" s="1231"/>
      <c r="V211" s="1231"/>
      <c r="W211" s="1231"/>
      <c r="X211" s="1231"/>
      <c r="Y211" s="1231"/>
      <c r="Z211" s="1231"/>
      <c r="AA211" s="1231"/>
      <c r="AB211" s="1233" t="s">
        <v>732</v>
      </c>
      <c r="AC211" s="1231"/>
      <c r="AD211" s="1231"/>
      <c r="AE211" s="1231"/>
      <c r="AF211" s="1231"/>
      <c r="AG211" s="1233" t="s">
        <v>733</v>
      </c>
      <c r="AH211" s="1231"/>
      <c r="AI211" s="1231"/>
      <c r="AJ211" s="1149" t="s">
        <v>745</v>
      </c>
      <c r="AK211" s="1234" t="s">
        <v>781</v>
      </c>
      <c r="AL211" s="1231"/>
      <c r="AM211" s="1231"/>
      <c r="AN211" s="1231"/>
      <c r="AO211" s="1231"/>
      <c r="AP211" s="1231"/>
      <c r="AQ211" s="1150">
        <v>1140000000</v>
      </c>
      <c r="AR211" s="1150">
        <v>0</v>
      </c>
      <c r="AS211" s="1151">
        <v>1140000000</v>
      </c>
      <c r="AT211" s="1151">
        <v>0</v>
      </c>
      <c r="AU211" s="1150">
        <v>0</v>
      </c>
      <c r="AV211" s="1151">
        <v>0</v>
      </c>
      <c r="AW211" s="1150">
        <v>0</v>
      </c>
      <c r="AX211" s="1151">
        <v>0</v>
      </c>
      <c r="AY211" s="1150">
        <v>0</v>
      </c>
      <c r="AZ211" s="1151">
        <v>0</v>
      </c>
      <c r="BA211" s="1151">
        <v>0</v>
      </c>
      <c r="BB211" s="1151">
        <v>0</v>
      </c>
      <c r="BC211" s="1151">
        <v>0</v>
      </c>
      <c r="BD211" s="1152">
        <f t="shared" si="12"/>
        <v>0</v>
      </c>
    </row>
    <row r="212" spans="1:56" s="1153" customFormat="1" ht="18" x14ac:dyDescent="0.2">
      <c r="A212" s="1148" t="str">
        <f t="shared" si="15"/>
        <v>C51070410</v>
      </c>
      <c r="B212" s="1230" t="s">
        <v>453</v>
      </c>
      <c r="C212" s="1231"/>
      <c r="D212" s="1230" t="s">
        <v>808</v>
      </c>
      <c r="E212" s="1231"/>
      <c r="F212" s="1230" t="s">
        <v>810</v>
      </c>
      <c r="G212" s="1231"/>
      <c r="H212" s="1230"/>
      <c r="I212" s="1231"/>
      <c r="J212" s="1230"/>
      <c r="K212" s="1231"/>
      <c r="L212" s="1231"/>
      <c r="M212" s="1230"/>
      <c r="N212" s="1231"/>
      <c r="O212" s="1231"/>
      <c r="P212" s="1230"/>
      <c r="Q212" s="1231"/>
      <c r="R212" s="1230"/>
      <c r="S212" s="1231"/>
      <c r="T212" s="1232" t="s">
        <v>811</v>
      </c>
      <c r="U212" s="1231"/>
      <c r="V212" s="1231"/>
      <c r="W212" s="1231"/>
      <c r="X212" s="1231"/>
      <c r="Y212" s="1231"/>
      <c r="Z212" s="1231"/>
      <c r="AA212" s="1231"/>
      <c r="AB212" s="1233" t="s">
        <v>732</v>
      </c>
      <c r="AC212" s="1231"/>
      <c r="AD212" s="1231"/>
      <c r="AE212" s="1231"/>
      <c r="AF212" s="1231"/>
      <c r="AG212" s="1233" t="s">
        <v>733</v>
      </c>
      <c r="AH212" s="1231"/>
      <c r="AI212" s="1231"/>
      <c r="AJ212" s="1149" t="s">
        <v>417</v>
      </c>
      <c r="AK212" s="1234" t="s">
        <v>734</v>
      </c>
      <c r="AL212" s="1231"/>
      <c r="AM212" s="1231"/>
      <c r="AN212" s="1231"/>
      <c r="AO212" s="1231"/>
      <c r="AP212" s="1231"/>
      <c r="AQ212" s="1150">
        <v>400000000</v>
      </c>
      <c r="AR212" s="1150">
        <v>391247612</v>
      </c>
      <c r="AS212" s="1151">
        <v>8752388</v>
      </c>
      <c r="AT212" s="1151">
        <v>0</v>
      </c>
      <c r="AU212" s="1150">
        <v>391247612</v>
      </c>
      <c r="AV212" s="1151">
        <v>0</v>
      </c>
      <c r="AW212" s="1150">
        <v>391247612</v>
      </c>
      <c r="AX212" s="1151">
        <v>0</v>
      </c>
      <c r="AY212" s="1150">
        <v>391247612</v>
      </c>
      <c r="AZ212" s="1151">
        <v>0</v>
      </c>
      <c r="BA212" s="1151">
        <v>391247612</v>
      </c>
      <c r="BB212" s="1151">
        <v>0</v>
      </c>
      <c r="BC212" s="1151">
        <v>0</v>
      </c>
      <c r="BD212" s="1152">
        <f t="shared" si="12"/>
        <v>0.97811903</v>
      </c>
    </row>
    <row r="213" spans="1:56" s="1153" customFormat="1" ht="18" x14ac:dyDescent="0.2">
      <c r="A213" s="1148" t="str">
        <f t="shared" si="15"/>
        <v>C510704110</v>
      </c>
      <c r="B213" s="1240" t="s">
        <v>453</v>
      </c>
      <c r="C213" s="1231"/>
      <c r="D213" s="1240" t="s">
        <v>808</v>
      </c>
      <c r="E213" s="1231"/>
      <c r="F213" s="1240" t="s">
        <v>810</v>
      </c>
      <c r="G213" s="1231"/>
      <c r="H213" s="1240" t="s">
        <v>738</v>
      </c>
      <c r="I213" s="1231"/>
      <c r="J213" s="1240" t="s">
        <v>685</v>
      </c>
      <c r="K213" s="1231"/>
      <c r="L213" s="1231"/>
      <c r="M213" s="1240" t="s">
        <v>685</v>
      </c>
      <c r="N213" s="1231"/>
      <c r="O213" s="1231"/>
      <c r="P213" s="1240" t="s">
        <v>685</v>
      </c>
      <c r="Q213" s="1231"/>
      <c r="R213" s="1240" t="s">
        <v>685</v>
      </c>
      <c r="S213" s="1231"/>
      <c r="T213" s="1241" t="s">
        <v>591</v>
      </c>
      <c r="U213" s="1231"/>
      <c r="V213" s="1231"/>
      <c r="W213" s="1231"/>
      <c r="X213" s="1231"/>
      <c r="Y213" s="1231"/>
      <c r="Z213" s="1231"/>
      <c r="AA213" s="1231"/>
      <c r="AB213" s="1242" t="s">
        <v>732</v>
      </c>
      <c r="AC213" s="1231"/>
      <c r="AD213" s="1231"/>
      <c r="AE213" s="1231"/>
      <c r="AF213" s="1231"/>
      <c r="AG213" s="1242" t="s">
        <v>733</v>
      </c>
      <c r="AH213" s="1231"/>
      <c r="AI213" s="1231"/>
      <c r="AJ213" s="1158" t="s">
        <v>417</v>
      </c>
      <c r="AK213" s="1243" t="s">
        <v>734</v>
      </c>
      <c r="AL213" s="1231"/>
      <c r="AM213" s="1231"/>
      <c r="AN213" s="1231"/>
      <c r="AO213" s="1231"/>
      <c r="AP213" s="1231"/>
      <c r="AQ213" s="1159">
        <v>400000000</v>
      </c>
      <c r="AR213" s="1159">
        <v>391247612</v>
      </c>
      <c r="AS213" s="1160">
        <v>8752388</v>
      </c>
      <c r="AT213" s="1160">
        <v>0</v>
      </c>
      <c r="AU213" s="1159">
        <v>391247612</v>
      </c>
      <c r="AV213" s="1160">
        <v>0</v>
      </c>
      <c r="AW213" s="1159">
        <v>391247612</v>
      </c>
      <c r="AX213" s="1160">
        <v>0</v>
      </c>
      <c r="AY213" s="1159">
        <v>391247612</v>
      </c>
      <c r="AZ213" s="1160">
        <v>0</v>
      </c>
      <c r="BA213" s="1160">
        <v>391247612</v>
      </c>
      <c r="BB213" s="1160">
        <v>0</v>
      </c>
      <c r="BC213" s="1160">
        <v>0</v>
      </c>
      <c r="BD213" s="1161">
        <f t="shared" si="12"/>
        <v>0.97811903</v>
      </c>
    </row>
    <row r="214" spans="1:56" s="1153" customFormat="1" ht="18" x14ac:dyDescent="0.2">
      <c r="A214" s="1148" t="str">
        <f t="shared" si="15"/>
        <v>C51080010</v>
      </c>
      <c r="B214" s="1230" t="s">
        <v>453</v>
      </c>
      <c r="C214" s="1231"/>
      <c r="D214" s="1230" t="s">
        <v>808</v>
      </c>
      <c r="E214" s="1231"/>
      <c r="F214" s="1230" t="s">
        <v>784</v>
      </c>
      <c r="G214" s="1231"/>
      <c r="H214" s="1230"/>
      <c r="I214" s="1231"/>
      <c r="J214" s="1230"/>
      <c r="K214" s="1231"/>
      <c r="L214" s="1231"/>
      <c r="M214" s="1230"/>
      <c r="N214" s="1231"/>
      <c r="O214" s="1231"/>
      <c r="P214" s="1230"/>
      <c r="Q214" s="1231"/>
      <c r="R214" s="1230"/>
      <c r="S214" s="1231"/>
      <c r="T214" s="1232" t="s">
        <v>785</v>
      </c>
      <c r="U214" s="1231"/>
      <c r="V214" s="1231"/>
      <c r="W214" s="1231"/>
      <c r="X214" s="1231"/>
      <c r="Y214" s="1231"/>
      <c r="Z214" s="1231"/>
      <c r="AA214" s="1231"/>
      <c r="AB214" s="1233" t="s">
        <v>732</v>
      </c>
      <c r="AC214" s="1231"/>
      <c r="AD214" s="1231"/>
      <c r="AE214" s="1231"/>
      <c r="AF214" s="1231"/>
      <c r="AG214" s="1233" t="s">
        <v>733</v>
      </c>
      <c r="AH214" s="1231"/>
      <c r="AI214" s="1231"/>
      <c r="AJ214" s="1149" t="s">
        <v>417</v>
      </c>
      <c r="AK214" s="1234" t="s">
        <v>734</v>
      </c>
      <c r="AL214" s="1231"/>
      <c r="AM214" s="1231"/>
      <c r="AN214" s="1231"/>
      <c r="AO214" s="1231"/>
      <c r="AP214" s="1231"/>
      <c r="AQ214" s="1150">
        <v>1678000000</v>
      </c>
      <c r="AR214" s="1150">
        <v>1678000000</v>
      </c>
      <c r="AS214" s="1151">
        <v>0</v>
      </c>
      <c r="AT214" s="1151">
        <v>0</v>
      </c>
      <c r="AU214" s="1150">
        <v>1524648272</v>
      </c>
      <c r="AV214" s="1151">
        <v>153351728</v>
      </c>
      <c r="AW214" s="1150">
        <v>1397687666</v>
      </c>
      <c r="AX214" s="1151">
        <v>126960606</v>
      </c>
      <c r="AY214" s="1150">
        <v>1290891062</v>
      </c>
      <c r="AZ214" s="1151">
        <v>106796604</v>
      </c>
      <c r="BA214" s="1151">
        <v>1290891062</v>
      </c>
      <c r="BB214" s="1151">
        <v>0</v>
      </c>
      <c r="BC214" s="1151">
        <v>0</v>
      </c>
      <c r="BD214" s="1152">
        <f t="shared" si="12"/>
        <v>0.90861041239570917</v>
      </c>
    </row>
    <row r="215" spans="1:56" s="1153" customFormat="1" ht="18" x14ac:dyDescent="0.2">
      <c r="A215" s="1148" t="str">
        <f t="shared" si="15"/>
        <v>C51080015</v>
      </c>
      <c r="B215" s="1230" t="s">
        <v>453</v>
      </c>
      <c r="C215" s="1231"/>
      <c r="D215" s="1230" t="s">
        <v>808</v>
      </c>
      <c r="E215" s="1231"/>
      <c r="F215" s="1230" t="s">
        <v>784</v>
      </c>
      <c r="G215" s="1231"/>
      <c r="H215" s="1230"/>
      <c r="I215" s="1231"/>
      <c r="J215" s="1230"/>
      <c r="K215" s="1231"/>
      <c r="L215" s="1231"/>
      <c r="M215" s="1230"/>
      <c r="N215" s="1231"/>
      <c r="O215" s="1231"/>
      <c r="P215" s="1230"/>
      <c r="Q215" s="1231"/>
      <c r="R215" s="1230"/>
      <c r="S215" s="1231"/>
      <c r="T215" s="1232" t="s">
        <v>785</v>
      </c>
      <c r="U215" s="1231"/>
      <c r="V215" s="1231"/>
      <c r="W215" s="1231"/>
      <c r="X215" s="1231"/>
      <c r="Y215" s="1231"/>
      <c r="Z215" s="1231"/>
      <c r="AA215" s="1231"/>
      <c r="AB215" s="1233" t="s">
        <v>732</v>
      </c>
      <c r="AC215" s="1231"/>
      <c r="AD215" s="1231"/>
      <c r="AE215" s="1231"/>
      <c r="AF215" s="1231"/>
      <c r="AG215" s="1233" t="s">
        <v>733</v>
      </c>
      <c r="AH215" s="1231"/>
      <c r="AI215" s="1231"/>
      <c r="AJ215" s="1149" t="s">
        <v>745</v>
      </c>
      <c r="AK215" s="1234" t="s">
        <v>781</v>
      </c>
      <c r="AL215" s="1231"/>
      <c r="AM215" s="1231"/>
      <c r="AN215" s="1231"/>
      <c r="AO215" s="1231"/>
      <c r="AP215" s="1231"/>
      <c r="AQ215" s="1150">
        <v>1140000000</v>
      </c>
      <c r="AR215" s="1150">
        <v>0</v>
      </c>
      <c r="AS215" s="1151">
        <v>1140000000</v>
      </c>
      <c r="AT215" s="1151">
        <v>0</v>
      </c>
      <c r="AU215" s="1150">
        <v>0</v>
      </c>
      <c r="AV215" s="1151">
        <v>0</v>
      </c>
      <c r="AW215" s="1150">
        <v>0</v>
      </c>
      <c r="AX215" s="1151">
        <v>0</v>
      </c>
      <c r="AY215" s="1150">
        <v>0</v>
      </c>
      <c r="AZ215" s="1151">
        <v>0</v>
      </c>
      <c r="BA215" s="1151">
        <v>0</v>
      </c>
      <c r="BB215" s="1151">
        <v>0</v>
      </c>
      <c r="BC215" s="1151">
        <v>0</v>
      </c>
      <c r="BD215" s="1152">
        <f t="shared" si="12"/>
        <v>0</v>
      </c>
    </row>
    <row r="216" spans="1:56" s="1153" customFormat="1" ht="18" x14ac:dyDescent="0.2">
      <c r="A216" s="1148" t="str">
        <f t="shared" si="15"/>
        <v>C5108002010</v>
      </c>
      <c r="B216" s="1230" t="s">
        <v>453</v>
      </c>
      <c r="C216" s="1231"/>
      <c r="D216" s="1230" t="s">
        <v>808</v>
      </c>
      <c r="E216" s="1231"/>
      <c r="F216" s="1230" t="s">
        <v>784</v>
      </c>
      <c r="G216" s="1231"/>
      <c r="H216" s="1230" t="s">
        <v>741</v>
      </c>
      <c r="I216" s="1231"/>
      <c r="J216" s="1230" t="s">
        <v>739</v>
      </c>
      <c r="K216" s="1231"/>
      <c r="L216" s="1231"/>
      <c r="M216" s="1230" t="s">
        <v>685</v>
      </c>
      <c r="N216" s="1231"/>
      <c r="O216" s="1231"/>
      <c r="P216" s="1230" t="s">
        <v>685</v>
      </c>
      <c r="Q216" s="1231"/>
      <c r="R216" s="1230" t="s">
        <v>685</v>
      </c>
      <c r="S216" s="1231"/>
      <c r="T216" s="1232" t="s">
        <v>687</v>
      </c>
      <c r="U216" s="1231"/>
      <c r="V216" s="1231"/>
      <c r="W216" s="1231"/>
      <c r="X216" s="1231"/>
      <c r="Y216" s="1231"/>
      <c r="Z216" s="1231"/>
      <c r="AA216" s="1231"/>
      <c r="AB216" s="1233" t="s">
        <v>732</v>
      </c>
      <c r="AC216" s="1231"/>
      <c r="AD216" s="1231"/>
      <c r="AE216" s="1231"/>
      <c r="AF216" s="1231"/>
      <c r="AG216" s="1233" t="s">
        <v>733</v>
      </c>
      <c r="AH216" s="1231"/>
      <c r="AI216" s="1231"/>
      <c r="AJ216" s="1149" t="s">
        <v>417</v>
      </c>
      <c r="AK216" s="1234" t="s">
        <v>734</v>
      </c>
      <c r="AL216" s="1231"/>
      <c r="AM216" s="1231"/>
      <c r="AN216" s="1231"/>
      <c r="AO216" s="1231"/>
      <c r="AP216" s="1231"/>
      <c r="AQ216" s="1150">
        <v>1678000000</v>
      </c>
      <c r="AR216" s="1150">
        <v>1678000000</v>
      </c>
      <c r="AS216" s="1151">
        <v>0</v>
      </c>
      <c r="AT216" s="1151">
        <v>0</v>
      </c>
      <c r="AU216" s="1150">
        <v>1524648272</v>
      </c>
      <c r="AV216" s="1151">
        <v>153351728</v>
      </c>
      <c r="AW216" s="1150">
        <v>1397687666</v>
      </c>
      <c r="AX216" s="1151">
        <v>126960606</v>
      </c>
      <c r="AY216" s="1150">
        <v>1290891062</v>
      </c>
      <c r="AZ216" s="1151">
        <v>106796604</v>
      </c>
      <c r="BA216" s="1151">
        <v>1290891062</v>
      </c>
      <c r="BB216" s="1151">
        <v>0</v>
      </c>
      <c r="BC216" s="1151">
        <v>0</v>
      </c>
      <c r="BD216" s="1152">
        <f t="shared" si="12"/>
        <v>0.90861041239570917</v>
      </c>
    </row>
    <row r="217" spans="1:56" s="1153" customFormat="1" ht="18" x14ac:dyDescent="0.2">
      <c r="A217" s="1148" t="str">
        <f t="shared" si="15"/>
        <v>C510800210</v>
      </c>
      <c r="B217" s="1230" t="s">
        <v>453</v>
      </c>
      <c r="C217" s="1231"/>
      <c r="D217" s="1230" t="s">
        <v>808</v>
      </c>
      <c r="E217" s="1231"/>
      <c r="F217" s="1230" t="s">
        <v>784</v>
      </c>
      <c r="G217" s="1231"/>
      <c r="H217" s="1230" t="s">
        <v>741</v>
      </c>
      <c r="I217" s="1231"/>
      <c r="J217" s="1230" t="s">
        <v>685</v>
      </c>
      <c r="K217" s="1231"/>
      <c r="L217" s="1231"/>
      <c r="M217" s="1230" t="s">
        <v>685</v>
      </c>
      <c r="N217" s="1231"/>
      <c r="O217" s="1231"/>
      <c r="P217" s="1230" t="s">
        <v>685</v>
      </c>
      <c r="Q217" s="1231"/>
      <c r="R217" s="1230" t="s">
        <v>685</v>
      </c>
      <c r="S217" s="1231"/>
      <c r="T217" s="1232" t="s">
        <v>687</v>
      </c>
      <c r="U217" s="1231"/>
      <c r="V217" s="1231"/>
      <c r="W217" s="1231"/>
      <c r="X217" s="1231"/>
      <c r="Y217" s="1231"/>
      <c r="Z217" s="1231"/>
      <c r="AA217" s="1231"/>
      <c r="AB217" s="1233" t="s">
        <v>732</v>
      </c>
      <c r="AC217" s="1231"/>
      <c r="AD217" s="1231"/>
      <c r="AE217" s="1231"/>
      <c r="AF217" s="1231"/>
      <c r="AG217" s="1233" t="s">
        <v>733</v>
      </c>
      <c r="AH217" s="1231"/>
      <c r="AI217" s="1231"/>
      <c r="AJ217" s="1149" t="s">
        <v>417</v>
      </c>
      <c r="AK217" s="1234" t="s">
        <v>734</v>
      </c>
      <c r="AL217" s="1231"/>
      <c r="AM217" s="1231"/>
      <c r="AN217" s="1231"/>
      <c r="AO217" s="1231"/>
      <c r="AP217" s="1231"/>
      <c r="AQ217" s="1150">
        <v>1678000000</v>
      </c>
      <c r="AR217" s="1150">
        <v>1678000000</v>
      </c>
      <c r="AS217" s="1151">
        <v>0</v>
      </c>
      <c r="AT217" s="1151">
        <v>0</v>
      </c>
      <c r="AU217" s="1150">
        <v>1524648272</v>
      </c>
      <c r="AV217" s="1151">
        <v>153351728</v>
      </c>
      <c r="AW217" s="1150">
        <v>1397687666</v>
      </c>
      <c r="AX217" s="1151">
        <v>126960606</v>
      </c>
      <c r="AY217" s="1150">
        <v>1290891062</v>
      </c>
      <c r="AZ217" s="1151">
        <v>106796604</v>
      </c>
      <c r="BA217" s="1151">
        <v>1290891062</v>
      </c>
      <c r="BB217" s="1151">
        <v>0</v>
      </c>
      <c r="BC217" s="1151">
        <v>0</v>
      </c>
      <c r="BD217" s="1152">
        <f t="shared" si="12"/>
        <v>0.90861041239570917</v>
      </c>
    </row>
    <row r="218" spans="1:56" s="1153" customFormat="1" ht="18" x14ac:dyDescent="0.2">
      <c r="A218" s="1148" t="str">
        <f t="shared" si="15"/>
        <v>C510800215</v>
      </c>
      <c r="B218" s="1240" t="s">
        <v>453</v>
      </c>
      <c r="C218" s="1231"/>
      <c r="D218" s="1240" t="s">
        <v>808</v>
      </c>
      <c r="E218" s="1231"/>
      <c r="F218" s="1240" t="s">
        <v>784</v>
      </c>
      <c r="G218" s="1231"/>
      <c r="H218" s="1240" t="s">
        <v>741</v>
      </c>
      <c r="I218" s="1231"/>
      <c r="J218" s="1240" t="s">
        <v>685</v>
      </c>
      <c r="K218" s="1231"/>
      <c r="L218" s="1231"/>
      <c r="M218" s="1240" t="s">
        <v>685</v>
      </c>
      <c r="N218" s="1231"/>
      <c r="O218" s="1231"/>
      <c r="P218" s="1240" t="s">
        <v>685</v>
      </c>
      <c r="Q218" s="1231"/>
      <c r="R218" s="1240" t="s">
        <v>685</v>
      </c>
      <c r="S218" s="1231"/>
      <c r="T218" s="1241" t="s">
        <v>687</v>
      </c>
      <c r="U218" s="1231"/>
      <c r="V218" s="1231"/>
      <c r="W218" s="1231"/>
      <c r="X218" s="1231"/>
      <c r="Y218" s="1231"/>
      <c r="Z218" s="1231"/>
      <c r="AA218" s="1231"/>
      <c r="AB218" s="1242" t="s">
        <v>732</v>
      </c>
      <c r="AC218" s="1231"/>
      <c r="AD218" s="1231"/>
      <c r="AE218" s="1231"/>
      <c r="AF218" s="1231"/>
      <c r="AG218" s="1242" t="s">
        <v>733</v>
      </c>
      <c r="AH218" s="1231"/>
      <c r="AI218" s="1231"/>
      <c r="AJ218" s="1158" t="s">
        <v>745</v>
      </c>
      <c r="AK218" s="1243" t="s">
        <v>781</v>
      </c>
      <c r="AL218" s="1231"/>
      <c r="AM218" s="1231"/>
      <c r="AN218" s="1231"/>
      <c r="AO218" s="1231"/>
      <c r="AP218" s="1231"/>
      <c r="AQ218" s="1159">
        <v>1140000000</v>
      </c>
      <c r="AR218" s="1159">
        <v>0</v>
      </c>
      <c r="AS218" s="1160">
        <v>1140000000</v>
      </c>
      <c r="AT218" s="1160">
        <v>0</v>
      </c>
      <c r="AU218" s="1159">
        <v>0</v>
      </c>
      <c r="AV218" s="1160">
        <v>0</v>
      </c>
      <c r="AW218" s="1159">
        <v>0</v>
      </c>
      <c r="AX218" s="1160">
        <v>0</v>
      </c>
      <c r="AY218" s="1159">
        <v>0</v>
      </c>
      <c r="AZ218" s="1160">
        <v>0</v>
      </c>
      <c r="BA218" s="1160">
        <v>0</v>
      </c>
      <c r="BB218" s="1160">
        <v>0</v>
      </c>
      <c r="BC218" s="1160">
        <v>0</v>
      </c>
      <c r="BD218" s="1161">
        <f t="shared" ref="BD218:BD231" si="16">+AU218/AQ218</f>
        <v>0</v>
      </c>
    </row>
    <row r="219" spans="1:56" s="1153" customFormat="1" ht="18" x14ac:dyDescent="0.2">
      <c r="A219" s="1148" t="str">
        <f t="shared" si="15"/>
        <v>C51080020210</v>
      </c>
      <c r="B219" s="1240" t="s">
        <v>453</v>
      </c>
      <c r="C219" s="1231"/>
      <c r="D219" s="1240" t="s">
        <v>808</v>
      </c>
      <c r="E219" s="1231"/>
      <c r="F219" s="1240" t="s">
        <v>784</v>
      </c>
      <c r="G219" s="1231"/>
      <c r="H219" s="1240" t="s">
        <v>741</v>
      </c>
      <c r="I219" s="1231"/>
      <c r="J219" s="1240" t="s">
        <v>739</v>
      </c>
      <c r="K219" s="1231"/>
      <c r="L219" s="1231"/>
      <c r="M219" s="1240" t="s">
        <v>741</v>
      </c>
      <c r="N219" s="1231"/>
      <c r="O219" s="1231"/>
      <c r="P219" s="1240" t="s">
        <v>685</v>
      </c>
      <c r="Q219" s="1231"/>
      <c r="R219" s="1240" t="s">
        <v>685</v>
      </c>
      <c r="S219" s="1231"/>
      <c r="T219" s="1241" t="s">
        <v>592</v>
      </c>
      <c r="U219" s="1231"/>
      <c r="V219" s="1231"/>
      <c r="W219" s="1231"/>
      <c r="X219" s="1231"/>
      <c r="Y219" s="1231"/>
      <c r="Z219" s="1231"/>
      <c r="AA219" s="1231"/>
      <c r="AB219" s="1242" t="s">
        <v>732</v>
      </c>
      <c r="AC219" s="1231"/>
      <c r="AD219" s="1231"/>
      <c r="AE219" s="1231"/>
      <c r="AF219" s="1231"/>
      <c r="AG219" s="1242" t="s">
        <v>733</v>
      </c>
      <c r="AH219" s="1231"/>
      <c r="AI219" s="1231"/>
      <c r="AJ219" s="1158" t="s">
        <v>417</v>
      </c>
      <c r="AK219" s="1243" t="s">
        <v>734</v>
      </c>
      <c r="AL219" s="1231"/>
      <c r="AM219" s="1231"/>
      <c r="AN219" s="1231"/>
      <c r="AO219" s="1231"/>
      <c r="AP219" s="1231"/>
      <c r="AQ219" s="1159">
        <v>427828730</v>
      </c>
      <c r="AR219" s="1159">
        <v>427828730</v>
      </c>
      <c r="AS219" s="1160">
        <v>0</v>
      </c>
      <c r="AT219" s="1160">
        <v>0</v>
      </c>
      <c r="AU219" s="1159">
        <v>352404386</v>
      </c>
      <c r="AV219" s="1160">
        <v>75424344</v>
      </c>
      <c r="AW219" s="1159">
        <v>351502182</v>
      </c>
      <c r="AX219" s="1160">
        <v>902204</v>
      </c>
      <c r="AY219" s="1159">
        <v>349552380</v>
      </c>
      <c r="AZ219" s="1160">
        <v>1949802</v>
      </c>
      <c r="BA219" s="1160">
        <v>349552380</v>
      </c>
      <c r="BB219" s="1160">
        <v>0</v>
      </c>
      <c r="BC219" s="1160">
        <v>0</v>
      </c>
      <c r="BD219" s="1161">
        <f t="shared" si="16"/>
        <v>0.82370435010290211</v>
      </c>
    </row>
    <row r="220" spans="1:56" s="1153" customFormat="1" ht="18" x14ac:dyDescent="0.2">
      <c r="A220" s="1148" t="str">
        <f t="shared" si="15"/>
        <v>C51080020310</v>
      </c>
      <c r="B220" s="1240" t="s">
        <v>453</v>
      </c>
      <c r="C220" s="1231"/>
      <c r="D220" s="1240" t="s">
        <v>808</v>
      </c>
      <c r="E220" s="1231"/>
      <c r="F220" s="1240" t="s">
        <v>784</v>
      </c>
      <c r="G220" s="1231"/>
      <c r="H220" s="1240" t="s">
        <v>741</v>
      </c>
      <c r="I220" s="1231"/>
      <c r="J220" s="1240" t="s">
        <v>739</v>
      </c>
      <c r="K220" s="1231"/>
      <c r="L220" s="1231"/>
      <c r="M220" s="1240" t="s">
        <v>748</v>
      </c>
      <c r="N220" s="1231"/>
      <c r="O220" s="1231"/>
      <c r="P220" s="1240" t="s">
        <v>685</v>
      </c>
      <c r="Q220" s="1231"/>
      <c r="R220" s="1240" t="s">
        <v>685</v>
      </c>
      <c r="S220" s="1231"/>
      <c r="T220" s="1241" t="s">
        <v>593</v>
      </c>
      <c r="U220" s="1231"/>
      <c r="V220" s="1231"/>
      <c r="W220" s="1231"/>
      <c r="X220" s="1231"/>
      <c r="Y220" s="1231"/>
      <c r="Z220" s="1231"/>
      <c r="AA220" s="1231"/>
      <c r="AB220" s="1242" t="s">
        <v>732</v>
      </c>
      <c r="AC220" s="1231"/>
      <c r="AD220" s="1231"/>
      <c r="AE220" s="1231"/>
      <c r="AF220" s="1231"/>
      <c r="AG220" s="1242" t="s">
        <v>733</v>
      </c>
      <c r="AH220" s="1231"/>
      <c r="AI220" s="1231"/>
      <c r="AJ220" s="1158" t="s">
        <v>417</v>
      </c>
      <c r="AK220" s="1243" t="s">
        <v>734</v>
      </c>
      <c r="AL220" s="1231"/>
      <c r="AM220" s="1231"/>
      <c r="AN220" s="1231"/>
      <c r="AO220" s="1231"/>
      <c r="AP220" s="1231"/>
      <c r="AQ220" s="1159">
        <v>1250171270</v>
      </c>
      <c r="AR220" s="1159">
        <v>1250171270</v>
      </c>
      <c r="AS220" s="1160">
        <v>0</v>
      </c>
      <c r="AT220" s="1160">
        <v>0</v>
      </c>
      <c r="AU220" s="1159">
        <v>1172243886</v>
      </c>
      <c r="AV220" s="1160">
        <v>77927384</v>
      </c>
      <c r="AW220" s="1159">
        <v>1046185484</v>
      </c>
      <c r="AX220" s="1160">
        <v>126058402</v>
      </c>
      <c r="AY220" s="1159">
        <v>941338682</v>
      </c>
      <c r="AZ220" s="1160">
        <v>104846802</v>
      </c>
      <c r="BA220" s="1160">
        <v>941338682</v>
      </c>
      <c r="BB220" s="1160">
        <v>0</v>
      </c>
      <c r="BC220" s="1160">
        <v>0</v>
      </c>
      <c r="BD220" s="1161">
        <f t="shared" si="16"/>
        <v>0.93766663346854873</v>
      </c>
    </row>
    <row r="221" spans="1:56" s="1153" customFormat="1" ht="18" x14ac:dyDescent="0.2">
      <c r="A221" s="1148" t="str">
        <f t="shared" si="15"/>
        <v>C52010</v>
      </c>
      <c r="B221" s="1230" t="s">
        <v>453</v>
      </c>
      <c r="C221" s="1231"/>
      <c r="D221" s="1230" t="s">
        <v>812</v>
      </c>
      <c r="E221" s="1231"/>
      <c r="F221" s="1230"/>
      <c r="G221" s="1231"/>
      <c r="H221" s="1230"/>
      <c r="I221" s="1231"/>
      <c r="J221" s="1230"/>
      <c r="K221" s="1231"/>
      <c r="L221" s="1231"/>
      <c r="M221" s="1230"/>
      <c r="N221" s="1231"/>
      <c r="O221" s="1231"/>
      <c r="P221" s="1230"/>
      <c r="Q221" s="1231"/>
      <c r="R221" s="1230"/>
      <c r="S221" s="1231"/>
      <c r="T221" s="1232" t="s">
        <v>813</v>
      </c>
      <c r="U221" s="1231"/>
      <c r="V221" s="1231"/>
      <c r="W221" s="1231"/>
      <c r="X221" s="1231"/>
      <c r="Y221" s="1231"/>
      <c r="Z221" s="1231"/>
      <c r="AA221" s="1231"/>
      <c r="AB221" s="1233" t="s">
        <v>732</v>
      </c>
      <c r="AC221" s="1231"/>
      <c r="AD221" s="1231"/>
      <c r="AE221" s="1231"/>
      <c r="AF221" s="1231"/>
      <c r="AG221" s="1233" t="s">
        <v>733</v>
      </c>
      <c r="AH221" s="1231"/>
      <c r="AI221" s="1231"/>
      <c r="AJ221" s="1149" t="s">
        <v>417</v>
      </c>
      <c r="AK221" s="1234" t="s">
        <v>734</v>
      </c>
      <c r="AL221" s="1231"/>
      <c r="AM221" s="1231"/>
      <c r="AN221" s="1231"/>
      <c r="AO221" s="1231"/>
      <c r="AP221" s="1231"/>
      <c r="AQ221" s="1150">
        <v>450000000</v>
      </c>
      <c r="AR221" s="1150">
        <v>449271899</v>
      </c>
      <c r="AS221" s="1151">
        <v>728101</v>
      </c>
      <c r="AT221" s="1151">
        <v>0</v>
      </c>
      <c r="AU221" s="1150">
        <v>442499567</v>
      </c>
      <c r="AV221" s="1151">
        <v>6772332</v>
      </c>
      <c r="AW221" s="1150">
        <v>323899568</v>
      </c>
      <c r="AX221" s="1151">
        <v>118599999</v>
      </c>
      <c r="AY221" s="1150">
        <v>323899568</v>
      </c>
      <c r="AZ221" s="1151">
        <v>0</v>
      </c>
      <c r="BA221" s="1151">
        <v>323899568</v>
      </c>
      <c r="BB221" s="1151">
        <v>0</v>
      </c>
      <c r="BC221" s="1151">
        <v>0</v>
      </c>
      <c r="BD221" s="1152">
        <f t="shared" si="16"/>
        <v>0.98333237111111116</v>
      </c>
    </row>
    <row r="222" spans="1:56" s="1153" customFormat="1" ht="18" x14ac:dyDescent="0.2">
      <c r="A222" s="1148" t="str">
        <f t="shared" si="15"/>
        <v>C52080010</v>
      </c>
      <c r="B222" s="1230" t="s">
        <v>453</v>
      </c>
      <c r="C222" s="1231"/>
      <c r="D222" s="1230" t="s">
        <v>812</v>
      </c>
      <c r="E222" s="1231"/>
      <c r="F222" s="1230" t="s">
        <v>784</v>
      </c>
      <c r="G222" s="1231"/>
      <c r="H222" s="1230"/>
      <c r="I222" s="1231"/>
      <c r="J222" s="1230"/>
      <c r="K222" s="1231"/>
      <c r="L222" s="1231"/>
      <c r="M222" s="1230"/>
      <c r="N222" s="1231"/>
      <c r="O222" s="1231"/>
      <c r="P222" s="1230"/>
      <c r="Q222" s="1231"/>
      <c r="R222" s="1230"/>
      <c r="S222" s="1231"/>
      <c r="T222" s="1232" t="s">
        <v>785</v>
      </c>
      <c r="U222" s="1231"/>
      <c r="V222" s="1231"/>
      <c r="W222" s="1231"/>
      <c r="X222" s="1231"/>
      <c r="Y222" s="1231"/>
      <c r="Z222" s="1231"/>
      <c r="AA222" s="1231"/>
      <c r="AB222" s="1233" t="s">
        <v>732</v>
      </c>
      <c r="AC222" s="1231"/>
      <c r="AD222" s="1231"/>
      <c r="AE222" s="1231"/>
      <c r="AF222" s="1231"/>
      <c r="AG222" s="1233" t="s">
        <v>733</v>
      </c>
      <c r="AH222" s="1231"/>
      <c r="AI222" s="1231"/>
      <c r="AJ222" s="1149" t="s">
        <v>417</v>
      </c>
      <c r="AK222" s="1234" t="s">
        <v>734</v>
      </c>
      <c r="AL222" s="1231"/>
      <c r="AM222" s="1231"/>
      <c r="AN222" s="1231"/>
      <c r="AO222" s="1231"/>
      <c r="AP222" s="1231"/>
      <c r="AQ222" s="1150">
        <v>450000000</v>
      </c>
      <c r="AR222" s="1150">
        <v>449271899</v>
      </c>
      <c r="AS222" s="1151">
        <v>728101</v>
      </c>
      <c r="AT222" s="1151">
        <v>0</v>
      </c>
      <c r="AU222" s="1150">
        <v>442499567</v>
      </c>
      <c r="AV222" s="1151">
        <v>6772332</v>
      </c>
      <c r="AW222" s="1150">
        <v>323899568</v>
      </c>
      <c r="AX222" s="1151">
        <v>118599999</v>
      </c>
      <c r="AY222" s="1150">
        <v>323899568</v>
      </c>
      <c r="AZ222" s="1151">
        <v>0</v>
      </c>
      <c r="BA222" s="1151">
        <v>323899568</v>
      </c>
      <c r="BB222" s="1151">
        <v>0</v>
      </c>
      <c r="BC222" s="1151">
        <v>0</v>
      </c>
      <c r="BD222" s="1152">
        <f t="shared" si="16"/>
        <v>0.98333237111111116</v>
      </c>
    </row>
    <row r="223" spans="1:56" s="1153" customFormat="1" ht="18" x14ac:dyDescent="0.2">
      <c r="A223" s="1148" t="str">
        <f t="shared" si="15"/>
        <v>C520800310</v>
      </c>
      <c r="B223" s="1240" t="s">
        <v>453</v>
      </c>
      <c r="C223" s="1231"/>
      <c r="D223" s="1240" t="s">
        <v>812</v>
      </c>
      <c r="E223" s="1231"/>
      <c r="F223" s="1240" t="s">
        <v>784</v>
      </c>
      <c r="G223" s="1231"/>
      <c r="H223" s="1240" t="s">
        <v>748</v>
      </c>
      <c r="I223" s="1231"/>
      <c r="J223" s="1240"/>
      <c r="K223" s="1231"/>
      <c r="L223" s="1231"/>
      <c r="M223" s="1240"/>
      <c r="N223" s="1231"/>
      <c r="O223" s="1231"/>
      <c r="P223" s="1240"/>
      <c r="Q223" s="1231"/>
      <c r="R223" s="1240"/>
      <c r="S223" s="1231"/>
      <c r="T223" s="1241" t="s">
        <v>594</v>
      </c>
      <c r="U223" s="1231"/>
      <c r="V223" s="1231"/>
      <c r="W223" s="1231"/>
      <c r="X223" s="1231"/>
      <c r="Y223" s="1231"/>
      <c r="Z223" s="1231"/>
      <c r="AA223" s="1231"/>
      <c r="AB223" s="1242" t="s">
        <v>732</v>
      </c>
      <c r="AC223" s="1231"/>
      <c r="AD223" s="1231"/>
      <c r="AE223" s="1231"/>
      <c r="AF223" s="1231"/>
      <c r="AG223" s="1242" t="s">
        <v>733</v>
      </c>
      <c r="AH223" s="1231"/>
      <c r="AI223" s="1231"/>
      <c r="AJ223" s="1158" t="s">
        <v>417</v>
      </c>
      <c r="AK223" s="1243" t="s">
        <v>734</v>
      </c>
      <c r="AL223" s="1231"/>
      <c r="AM223" s="1231"/>
      <c r="AN223" s="1231"/>
      <c r="AO223" s="1231"/>
      <c r="AP223" s="1231"/>
      <c r="AQ223" s="1159">
        <v>450000000</v>
      </c>
      <c r="AR223" s="1159">
        <v>449271899</v>
      </c>
      <c r="AS223" s="1160">
        <v>728101</v>
      </c>
      <c r="AT223" s="1160">
        <v>0</v>
      </c>
      <c r="AU223" s="1159">
        <v>442499567</v>
      </c>
      <c r="AV223" s="1160">
        <v>6772332</v>
      </c>
      <c r="AW223" s="1159">
        <v>323899568</v>
      </c>
      <c r="AX223" s="1160">
        <v>118599999</v>
      </c>
      <c r="AY223" s="1159">
        <v>323899568</v>
      </c>
      <c r="AZ223" s="1160">
        <v>0</v>
      </c>
      <c r="BA223" s="1160">
        <v>323899568</v>
      </c>
      <c r="BB223" s="1160">
        <v>0</v>
      </c>
      <c r="BC223" s="1160">
        <v>0</v>
      </c>
      <c r="BD223" s="1161">
        <f t="shared" si="16"/>
        <v>0.98333237111111116</v>
      </c>
    </row>
    <row r="224" spans="1:56" s="1153" customFormat="1" ht="18" x14ac:dyDescent="0.2">
      <c r="A224" s="1148" t="str">
        <f t="shared" si="15"/>
        <v>C67010</v>
      </c>
      <c r="B224" s="1230" t="s">
        <v>453</v>
      </c>
      <c r="C224" s="1231"/>
      <c r="D224" s="1230" t="s">
        <v>814</v>
      </c>
      <c r="E224" s="1231"/>
      <c r="F224" s="1230"/>
      <c r="G224" s="1231"/>
      <c r="H224" s="1230"/>
      <c r="I224" s="1231"/>
      <c r="J224" s="1230"/>
      <c r="K224" s="1231"/>
      <c r="L224" s="1231"/>
      <c r="M224" s="1230"/>
      <c r="N224" s="1231"/>
      <c r="O224" s="1231"/>
      <c r="P224" s="1230"/>
      <c r="Q224" s="1231"/>
      <c r="R224" s="1230"/>
      <c r="S224" s="1231"/>
      <c r="T224" s="1232" t="s">
        <v>815</v>
      </c>
      <c r="U224" s="1231"/>
      <c r="V224" s="1231"/>
      <c r="W224" s="1231"/>
      <c r="X224" s="1231"/>
      <c r="Y224" s="1231"/>
      <c r="Z224" s="1231"/>
      <c r="AA224" s="1231"/>
      <c r="AB224" s="1233" t="s">
        <v>732</v>
      </c>
      <c r="AC224" s="1231"/>
      <c r="AD224" s="1231"/>
      <c r="AE224" s="1231"/>
      <c r="AF224" s="1231"/>
      <c r="AG224" s="1233" t="s">
        <v>733</v>
      </c>
      <c r="AH224" s="1231"/>
      <c r="AI224" s="1231"/>
      <c r="AJ224" s="1149" t="s">
        <v>417</v>
      </c>
      <c r="AK224" s="1234" t="s">
        <v>734</v>
      </c>
      <c r="AL224" s="1231"/>
      <c r="AM224" s="1231"/>
      <c r="AN224" s="1231"/>
      <c r="AO224" s="1231"/>
      <c r="AP224" s="1231"/>
      <c r="AQ224" s="1150">
        <v>3150000000</v>
      </c>
      <c r="AR224" s="1150">
        <v>3060000000</v>
      </c>
      <c r="AS224" s="1151">
        <v>90000000</v>
      </c>
      <c r="AT224" s="1151">
        <v>0</v>
      </c>
      <c r="AU224" s="1150">
        <v>2970165555</v>
      </c>
      <c r="AV224" s="1151">
        <v>89834445</v>
      </c>
      <c r="AW224" s="1150">
        <v>2793216957</v>
      </c>
      <c r="AX224" s="1151">
        <v>176948598</v>
      </c>
      <c r="AY224" s="1150">
        <v>2663599787</v>
      </c>
      <c r="AZ224" s="1151">
        <v>129617170</v>
      </c>
      <c r="BA224" s="1151">
        <v>2663599787</v>
      </c>
      <c r="BB224" s="1151">
        <v>0</v>
      </c>
      <c r="BC224" s="1151">
        <v>2807375</v>
      </c>
      <c r="BD224" s="1152">
        <f t="shared" si="16"/>
        <v>0.94290969999999996</v>
      </c>
    </row>
    <row r="225" spans="1:56" s="1153" customFormat="1" ht="18" x14ac:dyDescent="0.2">
      <c r="A225" s="1148" t="str">
        <f t="shared" si="15"/>
        <v>C670150710</v>
      </c>
      <c r="B225" s="1230" t="s">
        <v>453</v>
      </c>
      <c r="C225" s="1231"/>
      <c r="D225" s="1230" t="s">
        <v>814</v>
      </c>
      <c r="E225" s="1231"/>
      <c r="F225" s="1230" t="s">
        <v>795</v>
      </c>
      <c r="G225" s="1231"/>
      <c r="H225" s="1230"/>
      <c r="I225" s="1231"/>
      <c r="J225" s="1230"/>
      <c r="K225" s="1231"/>
      <c r="L225" s="1231"/>
      <c r="M225" s="1230"/>
      <c r="N225" s="1231"/>
      <c r="O225" s="1231"/>
      <c r="P225" s="1230"/>
      <c r="Q225" s="1231"/>
      <c r="R225" s="1230"/>
      <c r="S225" s="1231"/>
      <c r="T225" s="1232" t="s">
        <v>796</v>
      </c>
      <c r="U225" s="1231"/>
      <c r="V225" s="1231"/>
      <c r="W225" s="1231"/>
      <c r="X225" s="1231"/>
      <c r="Y225" s="1231"/>
      <c r="Z225" s="1231"/>
      <c r="AA225" s="1231"/>
      <c r="AB225" s="1233" t="s">
        <v>732</v>
      </c>
      <c r="AC225" s="1231"/>
      <c r="AD225" s="1231"/>
      <c r="AE225" s="1231"/>
      <c r="AF225" s="1231"/>
      <c r="AG225" s="1233" t="s">
        <v>733</v>
      </c>
      <c r="AH225" s="1231"/>
      <c r="AI225" s="1231"/>
      <c r="AJ225" s="1149" t="s">
        <v>417</v>
      </c>
      <c r="AK225" s="1234" t="s">
        <v>734</v>
      </c>
      <c r="AL225" s="1231"/>
      <c r="AM225" s="1231"/>
      <c r="AN225" s="1231"/>
      <c r="AO225" s="1231"/>
      <c r="AP225" s="1231"/>
      <c r="AQ225" s="1150">
        <v>2300000000</v>
      </c>
      <c r="AR225" s="1150">
        <v>2300000000</v>
      </c>
      <c r="AS225" s="1151">
        <v>0</v>
      </c>
      <c r="AT225" s="1151">
        <v>0</v>
      </c>
      <c r="AU225" s="1150">
        <v>2286422697</v>
      </c>
      <c r="AV225" s="1151">
        <v>13577303</v>
      </c>
      <c r="AW225" s="1150">
        <v>2122542444</v>
      </c>
      <c r="AX225" s="1151">
        <v>163880253</v>
      </c>
      <c r="AY225" s="1150">
        <v>2027305291</v>
      </c>
      <c r="AZ225" s="1151">
        <v>95237153</v>
      </c>
      <c r="BA225" s="1151">
        <v>2027305291</v>
      </c>
      <c r="BB225" s="1151">
        <v>0</v>
      </c>
      <c r="BC225" s="1151">
        <v>2677686</v>
      </c>
      <c r="BD225" s="1152">
        <f t="shared" si="16"/>
        <v>0.99409682478260875</v>
      </c>
    </row>
    <row r="226" spans="1:56" s="1153" customFormat="1" ht="18" x14ac:dyDescent="0.2">
      <c r="A226" s="1148" t="str">
        <f t="shared" si="15"/>
        <v>C6701507310</v>
      </c>
      <c r="B226" s="1230" t="s">
        <v>453</v>
      </c>
      <c r="C226" s="1231"/>
      <c r="D226" s="1230" t="s">
        <v>814</v>
      </c>
      <c r="E226" s="1231"/>
      <c r="F226" s="1230" t="s">
        <v>795</v>
      </c>
      <c r="G226" s="1231"/>
      <c r="H226" s="1230" t="s">
        <v>748</v>
      </c>
      <c r="I226" s="1231"/>
      <c r="J226" s="1230" t="s">
        <v>685</v>
      </c>
      <c r="K226" s="1231"/>
      <c r="L226" s="1231"/>
      <c r="M226" s="1230" t="s">
        <v>685</v>
      </c>
      <c r="N226" s="1231"/>
      <c r="O226" s="1231"/>
      <c r="P226" s="1230" t="s">
        <v>685</v>
      </c>
      <c r="Q226" s="1231"/>
      <c r="R226" s="1230" t="s">
        <v>685</v>
      </c>
      <c r="S226" s="1231"/>
      <c r="T226" s="1232" t="s">
        <v>816</v>
      </c>
      <c r="U226" s="1231"/>
      <c r="V226" s="1231"/>
      <c r="W226" s="1231"/>
      <c r="X226" s="1231"/>
      <c r="Y226" s="1231"/>
      <c r="Z226" s="1231"/>
      <c r="AA226" s="1231"/>
      <c r="AB226" s="1233" t="s">
        <v>732</v>
      </c>
      <c r="AC226" s="1231"/>
      <c r="AD226" s="1231"/>
      <c r="AE226" s="1231"/>
      <c r="AF226" s="1231"/>
      <c r="AG226" s="1233" t="s">
        <v>733</v>
      </c>
      <c r="AH226" s="1231"/>
      <c r="AI226" s="1231"/>
      <c r="AJ226" s="1149" t="s">
        <v>417</v>
      </c>
      <c r="AK226" s="1234" t="s">
        <v>734</v>
      </c>
      <c r="AL226" s="1231"/>
      <c r="AM226" s="1231"/>
      <c r="AN226" s="1231"/>
      <c r="AO226" s="1231"/>
      <c r="AP226" s="1231"/>
      <c r="AQ226" s="1150">
        <v>2300000000</v>
      </c>
      <c r="AR226" s="1150">
        <v>2300000000</v>
      </c>
      <c r="AS226" s="1151">
        <v>0</v>
      </c>
      <c r="AT226" s="1151">
        <v>0</v>
      </c>
      <c r="AU226" s="1150">
        <v>2286422697</v>
      </c>
      <c r="AV226" s="1151">
        <v>13577303</v>
      </c>
      <c r="AW226" s="1150">
        <v>2122542444</v>
      </c>
      <c r="AX226" s="1151">
        <v>163880253</v>
      </c>
      <c r="AY226" s="1150">
        <v>2027305291</v>
      </c>
      <c r="AZ226" s="1151">
        <v>95237153</v>
      </c>
      <c r="BA226" s="1151">
        <v>2027305291</v>
      </c>
      <c r="BB226" s="1151">
        <v>0</v>
      </c>
      <c r="BC226" s="1151">
        <v>2677686</v>
      </c>
      <c r="BD226" s="1152">
        <f t="shared" si="16"/>
        <v>0.99409682478260875</v>
      </c>
    </row>
    <row r="227" spans="1:56" s="1153" customFormat="1" ht="18" x14ac:dyDescent="0.2">
      <c r="A227" s="1148" t="str">
        <f t="shared" si="15"/>
        <v>C67015073010</v>
      </c>
      <c r="B227" s="1230" t="s">
        <v>453</v>
      </c>
      <c r="C227" s="1231"/>
      <c r="D227" s="1230" t="s">
        <v>814</v>
      </c>
      <c r="E227" s="1231"/>
      <c r="F227" s="1230" t="s">
        <v>795</v>
      </c>
      <c r="G227" s="1231"/>
      <c r="H227" s="1230" t="s">
        <v>748</v>
      </c>
      <c r="I227" s="1231"/>
      <c r="J227" s="1230" t="s">
        <v>739</v>
      </c>
      <c r="K227" s="1231"/>
      <c r="L227" s="1231"/>
      <c r="M227" s="1230" t="s">
        <v>685</v>
      </c>
      <c r="N227" s="1231"/>
      <c r="O227" s="1231"/>
      <c r="P227" s="1230" t="s">
        <v>685</v>
      </c>
      <c r="Q227" s="1231"/>
      <c r="R227" s="1230" t="s">
        <v>685</v>
      </c>
      <c r="S227" s="1231"/>
      <c r="T227" s="1232" t="s">
        <v>816</v>
      </c>
      <c r="U227" s="1231"/>
      <c r="V227" s="1231"/>
      <c r="W227" s="1231"/>
      <c r="X227" s="1231"/>
      <c r="Y227" s="1231"/>
      <c r="Z227" s="1231"/>
      <c r="AA227" s="1231"/>
      <c r="AB227" s="1233" t="s">
        <v>732</v>
      </c>
      <c r="AC227" s="1231"/>
      <c r="AD227" s="1231"/>
      <c r="AE227" s="1231"/>
      <c r="AF227" s="1231"/>
      <c r="AG227" s="1233" t="s">
        <v>733</v>
      </c>
      <c r="AH227" s="1231"/>
      <c r="AI227" s="1231"/>
      <c r="AJ227" s="1149" t="s">
        <v>417</v>
      </c>
      <c r="AK227" s="1234" t="s">
        <v>734</v>
      </c>
      <c r="AL227" s="1231"/>
      <c r="AM227" s="1231"/>
      <c r="AN227" s="1231"/>
      <c r="AO227" s="1231"/>
      <c r="AP227" s="1231"/>
      <c r="AQ227" s="1150">
        <v>2300000000</v>
      </c>
      <c r="AR227" s="1150">
        <v>2300000000</v>
      </c>
      <c r="AS227" s="1151">
        <v>0</v>
      </c>
      <c r="AT227" s="1151">
        <v>0</v>
      </c>
      <c r="AU227" s="1150">
        <v>2286422697</v>
      </c>
      <c r="AV227" s="1151">
        <v>13577303</v>
      </c>
      <c r="AW227" s="1150">
        <v>2122542444</v>
      </c>
      <c r="AX227" s="1151">
        <v>163880253</v>
      </c>
      <c r="AY227" s="1150">
        <v>2027305291</v>
      </c>
      <c r="AZ227" s="1151">
        <v>95237153</v>
      </c>
      <c r="BA227" s="1151">
        <v>2027305291</v>
      </c>
      <c r="BB227" s="1151">
        <v>0</v>
      </c>
      <c r="BC227" s="1151">
        <v>2677686</v>
      </c>
      <c r="BD227" s="1152">
        <f t="shared" si="16"/>
        <v>0.99409682478260875</v>
      </c>
    </row>
    <row r="228" spans="1:56" s="1153" customFormat="1" ht="18" x14ac:dyDescent="0.2">
      <c r="A228" s="1148" t="str">
        <f t="shared" si="15"/>
        <v>C670150730210</v>
      </c>
      <c r="B228" s="1240" t="s">
        <v>453</v>
      </c>
      <c r="C228" s="1231"/>
      <c r="D228" s="1240" t="s">
        <v>814</v>
      </c>
      <c r="E228" s="1231"/>
      <c r="F228" s="1240" t="s">
        <v>795</v>
      </c>
      <c r="G228" s="1231"/>
      <c r="H228" s="1240" t="s">
        <v>748</v>
      </c>
      <c r="I228" s="1231"/>
      <c r="J228" s="1240" t="s">
        <v>739</v>
      </c>
      <c r="K228" s="1231"/>
      <c r="L228" s="1231"/>
      <c r="M228" s="1240" t="s">
        <v>741</v>
      </c>
      <c r="N228" s="1231"/>
      <c r="O228" s="1231"/>
      <c r="P228" s="1240" t="s">
        <v>685</v>
      </c>
      <c r="Q228" s="1231"/>
      <c r="R228" s="1240" t="s">
        <v>685</v>
      </c>
      <c r="S228" s="1231"/>
      <c r="T228" s="1241" t="s">
        <v>595</v>
      </c>
      <c r="U228" s="1231"/>
      <c r="V228" s="1231"/>
      <c r="W228" s="1231"/>
      <c r="X228" s="1231"/>
      <c r="Y228" s="1231"/>
      <c r="Z228" s="1231"/>
      <c r="AA228" s="1231"/>
      <c r="AB228" s="1242" t="s">
        <v>732</v>
      </c>
      <c r="AC228" s="1231"/>
      <c r="AD228" s="1231"/>
      <c r="AE228" s="1231"/>
      <c r="AF228" s="1231"/>
      <c r="AG228" s="1242" t="s">
        <v>733</v>
      </c>
      <c r="AH228" s="1231"/>
      <c r="AI228" s="1231"/>
      <c r="AJ228" s="1158" t="s">
        <v>417</v>
      </c>
      <c r="AK228" s="1243" t="s">
        <v>734</v>
      </c>
      <c r="AL228" s="1231"/>
      <c r="AM228" s="1231"/>
      <c r="AN228" s="1231"/>
      <c r="AO228" s="1231"/>
      <c r="AP228" s="1231"/>
      <c r="AQ228" s="1159">
        <v>1500000000</v>
      </c>
      <c r="AR228" s="1159">
        <v>1500000000</v>
      </c>
      <c r="AS228" s="1160">
        <v>0</v>
      </c>
      <c r="AT228" s="1160">
        <v>0</v>
      </c>
      <c r="AU228" s="1159">
        <v>1499404532</v>
      </c>
      <c r="AV228" s="1160">
        <v>595468</v>
      </c>
      <c r="AW228" s="1159">
        <v>1489205256</v>
      </c>
      <c r="AX228" s="1160">
        <v>10199276</v>
      </c>
      <c r="AY228" s="1159">
        <v>1393968103</v>
      </c>
      <c r="AZ228" s="1160">
        <v>95237153</v>
      </c>
      <c r="BA228" s="1160">
        <v>1393968103</v>
      </c>
      <c r="BB228" s="1160">
        <v>0</v>
      </c>
      <c r="BC228" s="1160">
        <v>0</v>
      </c>
      <c r="BD228" s="1161">
        <f t="shared" si="16"/>
        <v>0.99960302133333334</v>
      </c>
    </row>
    <row r="229" spans="1:56" s="1153" customFormat="1" ht="18" x14ac:dyDescent="0.2">
      <c r="A229" s="1148" t="str">
        <f t="shared" si="15"/>
        <v>C670150730310</v>
      </c>
      <c r="B229" s="1240" t="s">
        <v>453</v>
      </c>
      <c r="C229" s="1231"/>
      <c r="D229" s="1240" t="s">
        <v>814</v>
      </c>
      <c r="E229" s="1231"/>
      <c r="F229" s="1240" t="s">
        <v>795</v>
      </c>
      <c r="G229" s="1231"/>
      <c r="H229" s="1240" t="s">
        <v>748</v>
      </c>
      <c r="I229" s="1231"/>
      <c r="J229" s="1240" t="s">
        <v>739</v>
      </c>
      <c r="K229" s="1231"/>
      <c r="L229" s="1231"/>
      <c r="M229" s="1240" t="s">
        <v>748</v>
      </c>
      <c r="N229" s="1231"/>
      <c r="O229" s="1231"/>
      <c r="P229" s="1240" t="s">
        <v>685</v>
      </c>
      <c r="Q229" s="1231"/>
      <c r="R229" s="1240" t="s">
        <v>685</v>
      </c>
      <c r="S229" s="1231"/>
      <c r="T229" s="1241" t="s">
        <v>596</v>
      </c>
      <c r="U229" s="1231"/>
      <c r="V229" s="1231"/>
      <c r="W229" s="1231"/>
      <c r="X229" s="1231"/>
      <c r="Y229" s="1231"/>
      <c r="Z229" s="1231"/>
      <c r="AA229" s="1231"/>
      <c r="AB229" s="1242" t="s">
        <v>732</v>
      </c>
      <c r="AC229" s="1231"/>
      <c r="AD229" s="1231"/>
      <c r="AE229" s="1231"/>
      <c r="AF229" s="1231"/>
      <c r="AG229" s="1242" t="s">
        <v>733</v>
      </c>
      <c r="AH229" s="1231"/>
      <c r="AI229" s="1231"/>
      <c r="AJ229" s="1158" t="s">
        <v>417</v>
      </c>
      <c r="AK229" s="1243" t="s">
        <v>734</v>
      </c>
      <c r="AL229" s="1231"/>
      <c r="AM229" s="1231"/>
      <c r="AN229" s="1231"/>
      <c r="AO229" s="1231"/>
      <c r="AP229" s="1231"/>
      <c r="AQ229" s="1159">
        <v>800000000</v>
      </c>
      <c r="AR229" s="1159">
        <v>800000000</v>
      </c>
      <c r="AS229" s="1160">
        <v>0</v>
      </c>
      <c r="AT229" s="1160">
        <v>0</v>
      </c>
      <c r="AU229" s="1159">
        <v>787018165</v>
      </c>
      <c r="AV229" s="1160">
        <v>12981835</v>
      </c>
      <c r="AW229" s="1159">
        <v>633337188</v>
      </c>
      <c r="AX229" s="1160">
        <v>153680977</v>
      </c>
      <c r="AY229" s="1159">
        <v>633337188</v>
      </c>
      <c r="AZ229" s="1160">
        <v>0</v>
      </c>
      <c r="BA229" s="1160">
        <v>633337188</v>
      </c>
      <c r="BB229" s="1160">
        <v>0</v>
      </c>
      <c r="BC229" s="1160">
        <v>2677686</v>
      </c>
      <c r="BD229" s="1161">
        <f t="shared" si="16"/>
        <v>0.98377270625000002</v>
      </c>
    </row>
    <row r="230" spans="1:56" s="1153" customFormat="1" ht="18" x14ac:dyDescent="0.2">
      <c r="A230" s="1148" t="str">
        <f t="shared" si="15"/>
        <v>C670150810</v>
      </c>
      <c r="B230" s="1230" t="s">
        <v>453</v>
      </c>
      <c r="C230" s="1231"/>
      <c r="D230" s="1230" t="s">
        <v>814</v>
      </c>
      <c r="E230" s="1231"/>
      <c r="F230" s="1230" t="s">
        <v>817</v>
      </c>
      <c r="G230" s="1231"/>
      <c r="H230" s="1230"/>
      <c r="I230" s="1231"/>
      <c r="J230" s="1230"/>
      <c r="K230" s="1231"/>
      <c r="L230" s="1231"/>
      <c r="M230" s="1230"/>
      <c r="N230" s="1231"/>
      <c r="O230" s="1231"/>
      <c r="P230" s="1230"/>
      <c r="Q230" s="1231"/>
      <c r="R230" s="1230"/>
      <c r="S230" s="1231"/>
      <c r="T230" s="1232" t="s">
        <v>818</v>
      </c>
      <c r="U230" s="1231"/>
      <c r="V230" s="1231"/>
      <c r="W230" s="1231"/>
      <c r="X230" s="1231"/>
      <c r="Y230" s="1231"/>
      <c r="Z230" s="1231"/>
      <c r="AA230" s="1231"/>
      <c r="AB230" s="1233" t="s">
        <v>732</v>
      </c>
      <c r="AC230" s="1231"/>
      <c r="AD230" s="1231"/>
      <c r="AE230" s="1231"/>
      <c r="AF230" s="1231"/>
      <c r="AG230" s="1233" t="s">
        <v>733</v>
      </c>
      <c r="AH230" s="1231"/>
      <c r="AI230" s="1231"/>
      <c r="AJ230" s="1149" t="s">
        <v>417</v>
      </c>
      <c r="AK230" s="1234" t="s">
        <v>734</v>
      </c>
      <c r="AL230" s="1231"/>
      <c r="AM230" s="1231"/>
      <c r="AN230" s="1231"/>
      <c r="AO230" s="1231"/>
      <c r="AP230" s="1231"/>
      <c r="AQ230" s="1150">
        <v>850000000</v>
      </c>
      <c r="AR230" s="1150">
        <v>760000000</v>
      </c>
      <c r="AS230" s="1151">
        <v>90000000</v>
      </c>
      <c r="AT230" s="1151">
        <v>0</v>
      </c>
      <c r="AU230" s="1150">
        <v>683742858</v>
      </c>
      <c r="AV230" s="1151">
        <v>76257142</v>
      </c>
      <c r="AW230" s="1150">
        <v>670674513</v>
      </c>
      <c r="AX230" s="1151">
        <v>13068345</v>
      </c>
      <c r="AY230" s="1150">
        <v>636294496</v>
      </c>
      <c r="AZ230" s="1151">
        <v>34380017</v>
      </c>
      <c r="BA230" s="1151">
        <v>636294496</v>
      </c>
      <c r="BB230" s="1151">
        <v>0</v>
      </c>
      <c r="BC230" s="1151">
        <v>129689</v>
      </c>
      <c r="BD230" s="1152">
        <f t="shared" si="16"/>
        <v>0.80440336235294119</v>
      </c>
    </row>
    <row r="231" spans="1:56" s="1153" customFormat="1" ht="18" x14ac:dyDescent="0.2">
      <c r="A231" s="1148" t="str">
        <f t="shared" si="15"/>
        <v>C6701508110</v>
      </c>
      <c r="B231" s="1240" t="s">
        <v>453</v>
      </c>
      <c r="C231" s="1231"/>
      <c r="D231" s="1240" t="s">
        <v>814</v>
      </c>
      <c r="E231" s="1231"/>
      <c r="F231" s="1240" t="s">
        <v>817</v>
      </c>
      <c r="G231" s="1231"/>
      <c r="H231" s="1240" t="s">
        <v>738</v>
      </c>
      <c r="I231" s="1231"/>
      <c r="J231" s="1240" t="s">
        <v>685</v>
      </c>
      <c r="K231" s="1231"/>
      <c r="L231" s="1231"/>
      <c r="M231" s="1240" t="s">
        <v>685</v>
      </c>
      <c r="N231" s="1231"/>
      <c r="O231" s="1231"/>
      <c r="P231" s="1240" t="s">
        <v>685</v>
      </c>
      <c r="Q231" s="1231"/>
      <c r="R231" s="1240" t="s">
        <v>685</v>
      </c>
      <c r="S231" s="1231"/>
      <c r="T231" s="1241" t="s">
        <v>597</v>
      </c>
      <c r="U231" s="1231"/>
      <c r="V231" s="1231"/>
      <c r="W231" s="1231"/>
      <c r="X231" s="1231"/>
      <c r="Y231" s="1231"/>
      <c r="Z231" s="1231"/>
      <c r="AA231" s="1231"/>
      <c r="AB231" s="1242" t="s">
        <v>732</v>
      </c>
      <c r="AC231" s="1231"/>
      <c r="AD231" s="1231"/>
      <c r="AE231" s="1231"/>
      <c r="AF231" s="1231"/>
      <c r="AG231" s="1242" t="s">
        <v>733</v>
      </c>
      <c r="AH231" s="1231"/>
      <c r="AI231" s="1231"/>
      <c r="AJ231" s="1158" t="s">
        <v>417</v>
      </c>
      <c r="AK231" s="1243" t="s">
        <v>734</v>
      </c>
      <c r="AL231" s="1231"/>
      <c r="AM231" s="1231"/>
      <c r="AN231" s="1231"/>
      <c r="AO231" s="1231"/>
      <c r="AP231" s="1231"/>
      <c r="AQ231" s="1159">
        <v>850000000</v>
      </c>
      <c r="AR231" s="1159">
        <v>760000000</v>
      </c>
      <c r="AS231" s="1160">
        <v>90000000</v>
      </c>
      <c r="AT231" s="1160">
        <v>0</v>
      </c>
      <c r="AU231" s="1159">
        <v>683742858</v>
      </c>
      <c r="AV231" s="1160">
        <v>76257142</v>
      </c>
      <c r="AW231" s="1159">
        <v>670674513</v>
      </c>
      <c r="AX231" s="1160">
        <v>13068345</v>
      </c>
      <c r="AY231" s="1159">
        <v>636294496</v>
      </c>
      <c r="AZ231" s="1160">
        <v>34380017</v>
      </c>
      <c r="BA231" s="1160">
        <v>636294496</v>
      </c>
      <c r="BB231" s="1160">
        <v>0</v>
      </c>
      <c r="BC231" s="1160">
        <v>129689</v>
      </c>
      <c r="BD231" s="1161">
        <f t="shared" si="16"/>
        <v>0.80440336235294119</v>
      </c>
    </row>
    <row r="232" spans="1:56" s="1153" customFormat="1" ht="18" x14ac:dyDescent="0.2">
      <c r="A232" s="1148" t="str">
        <f t="shared" si="15"/>
        <v/>
      </c>
      <c r="B232" s="1171" t="s">
        <v>685</v>
      </c>
      <c r="C232" s="1171" t="s">
        <v>685</v>
      </c>
      <c r="D232" s="1171" t="s">
        <v>685</v>
      </c>
      <c r="E232" s="1171" t="s">
        <v>685</v>
      </c>
      <c r="F232" s="1171" t="s">
        <v>685</v>
      </c>
      <c r="G232" s="1171" t="s">
        <v>685</v>
      </c>
      <c r="H232" s="1171" t="s">
        <v>685</v>
      </c>
      <c r="I232" s="1171" t="s">
        <v>685</v>
      </c>
      <c r="J232" s="1171" t="s">
        <v>685</v>
      </c>
      <c r="K232" s="1254" t="s">
        <v>685</v>
      </c>
      <c r="L232" s="1255"/>
      <c r="M232" s="1254" t="s">
        <v>685</v>
      </c>
      <c r="N232" s="1255"/>
      <c r="O232" s="1171" t="s">
        <v>685</v>
      </c>
      <c r="P232" s="1171" t="s">
        <v>685</v>
      </c>
      <c r="Q232" s="1171" t="s">
        <v>685</v>
      </c>
      <c r="R232" s="1171" t="s">
        <v>685</v>
      </c>
      <c r="S232" s="1171" t="s">
        <v>685</v>
      </c>
      <c r="T232" s="1171" t="s">
        <v>685</v>
      </c>
      <c r="U232" s="1171" t="s">
        <v>685</v>
      </c>
      <c r="V232" s="1171" t="s">
        <v>685</v>
      </c>
      <c r="W232" s="1171" t="s">
        <v>685</v>
      </c>
      <c r="X232" s="1171" t="s">
        <v>685</v>
      </c>
      <c r="Y232" s="1171" t="s">
        <v>685</v>
      </c>
      <c r="Z232" s="1171" t="s">
        <v>685</v>
      </c>
      <c r="AA232" s="1171" t="s">
        <v>685</v>
      </c>
      <c r="AB232" s="1254" t="s">
        <v>685</v>
      </c>
      <c r="AC232" s="1255"/>
      <c r="AD232" s="1254" t="s">
        <v>685</v>
      </c>
      <c r="AE232" s="1255"/>
      <c r="AF232" s="1171" t="s">
        <v>685</v>
      </c>
      <c r="AG232" s="1171" t="s">
        <v>685</v>
      </c>
      <c r="AH232" s="1171" t="s">
        <v>685</v>
      </c>
      <c r="AI232" s="1171" t="s">
        <v>685</v>
      </c>
      <c r="AJ232" s="1171" t="s">
        <v>685</v>
      </c>
      <c r="AK232" s="1171" t="s">
        <v>685</v>
      </c>
      <c r="AL232" s="1171" t="s">
        <v>685</v>
      </c>
      <c r="AM232" s="1171" t="s">
        <v>685</v>
      </c>
      <c r="AN232" s="1254" t="s">
        <v>685</v>
      </c>
      <c r="AO232" s="1255"/>
      <c r="AP232" s="1255"/>
      <c r="AQ232" s="1172" t="s">
        <v>685</v>
      </c>
      <c r="AR232" s="1172" t="s">
        <v>685</v>
      </c>
      <c r="AS232" s="1173" t="s">
        <v>685</v>
      </c>
      <c r="AT232" s="1173" t="s">
        <v>685</v>
      </c>
      <c r="AU232" s="1172" t="s">
        <v>685</v>
      </c>
      <c r="AV232" s="1173" t="s">
        <v>685</v>
      </c>
      <c r="AW232" s="1172" t="s">
        <v>685</v>
      </c>
      <c r="AX232" s="1173" t="s">
        <v>685</v>
      </c>
      <c r="AY232" s="1172" t="s">
        <v>685</v>
      </c>
      <c r="AZ232" s="1173" t="s">
        <v>685</v>
      </c>
      <c r="BA232" s="1173" t="s">
        <v>685</v>
      </c>
      <c r="BB232" s="1173" t="s">
        <v>685</v>
      </c>
      <c r="BC232" s="1173" t="s">
        <v>685</v>
      </c>
      <c r="BD232" s="1174" t="s">
        <v>685</v>
      </c>
    </row>
  </sheetData>
  <autoFilter ref="A25:BD232" xr:uid="{00000000-0009-0000-0000-000001000000}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79">
    <mergeCell ref="R231:S231"/>
    <mergeCell ref="T231:AA231"/>
    <mergeCell ref="AB231:AF231"/>
    <mergeCell ref="AG231:AI231"/>
    <mergeCell ref="AK231:AP231"/>
    <mergeCell ref="K232:L232"/>
    <mergeCell ref="M232:N232"/>
    <mergeCell ref="AB232:AC232"/>
    <mergeCell ref="AD232:AE232"/>
    <mergeCell ref="AN232:AP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P30:Q30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7:S27"/>
    <mergeCell ref="T27:AA27"/>
    <mergeCell ref="AB27:AF27"/>
    <mergeCell ref="AG27:AI27"/>
    <mergeCell ref="AK27:AP27"/>
    <mergeCell ref="B28:C28"/>
    <mergeCell ref="D28:E28"/>
    <mergeCell ref="F28:G28"/>
    <mergeCell ref="H28:I28"/>
    <mergeCell ref="J28:L28"/>
    <mergeCell ref="AB26:AF26"/>
    <mergeCell ref="AG26:AI26"/>
    <mergeCell ref="AK26:AP26"/>
    <mergeCell ref="B27:C27"/>
    <mergeCell ref="D27:E27"/>
    <mergeCell ref="F27:G27"/>
    <mergeCell ref="H27:I27"/>
    <mergeCell ref="J27:L27"/>
    <mergeCell ref="M27:O27"/>
    <mergeCell ref="P27:Q27"/>
    <mergeCell ref="AK25:AP25"/>
    <mergeCell ref="B26:C26"/>
    <mergeCell ref="D26:E26"/>
    <mergeCell ref="F26:G26"/>
    <mergeCell ref="H26:I26"/>
    <mergeCell ref="J26:L26"/>
    <mergeCell ref="M26:O26"/>
    <mergeCell ref="P26:Q26"/>
    <mergeCell ref="R26:S26"/>
    <mergeCell ref="T26:AA26"/>
    <mergeCell ref="M25:O25"/>
    <mergeCell ref="P25:Q25"/>
    <mergeCell ref="R25:S25"/>
    <mergeCell ref="T25:AA25"/>
    <mergeCell ref="AB25:AF25"/>
    <mergeCell ref="AG25:AI25"/>
    <mergeCell ref="B23:C23"/>
    <mergeCell ref="D23:E23"/>
    <mergeCell ref="F23:G23"/>
    <mergeCell ref="H23:I23"/>
    <mergeCell ref="J23:AP23"/>
    <mergeCell ref="B25:C25"/>
    <mergeCell ref="D25:E25"/>
    <mergeCell ref="F25:G25"/>
    <mergeCell ref="H25:I25"/>
    <mergeCell ref="J25:L25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AK20:AP20"/>
    <mergeCell ref="B21:C21"/>
    <mergeCell ref="D21:E21"/>
    <mergeCell ref="F21:G21"/>
    <mergeCell ref="H21:I21"/>
    <mergeCell ref="J21:AP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rintOptions horizontalCentered="1" verticalCentered="1"/>
  <pageMargins left="0.78740157480314965" right="0.78740157480314965" top="0.39370078740157483" bottom="0.70866141732283472" header="0.39370078740157483" footer="0.39370078740157483"/>
  <pageSetup scale="17" orientation="portrait" horizontalDpi="300" verticalDpi="300" r:id="rId1"/>
  <headerFooter alignWithMargins="0">
    <oddFooter>&amp;R&amp;"Arial,Regular"&amp;8 Página 
&amp;"-,Regular"&amp;P 
&amp;"-,Regular"de 
&amp;"-,Regular"&amp;N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19E8-E5F8-40B3-A4EA-FBFA57A3AE18}">
  <sheetPr>
    <tabColor rgb="FF00B0F0"/>
    <outlinePr summaryBelow="0"/>
  </sheetPr>
  <dimension ref="A1:N288"/>
  <sheetViews>
    <sheetView showGridLines="0" tabSelected="1" zoomScale="55" zoomScaleNormal="55" zoomScaleSheetLayoutView="55" workbookViewId="0">
      <pane xSplit="4" ySplit="10" topLeftCell="E11" activePane="bottomRight" state="frozen"/>
      <selection activeCell="D185" sqref="D185:E185"/>
      <selection pane="topRight" activeCell="D185" sqref="D185:E185"/>
      <selection pane="bottomLeft" activeCell="D185" sqref="D185:E185"/>
      <selection pane="bottomRight" activeCell="I143" sqref="I143"/>
    </sheetView>
  </sheetViews>
  <sheetFormatPr baseColWidth="10" defaultColWidth="4.7109375" defaultRowHeight="18" outlineLevelRow="4" x14ac:dyDescent="0.25"/>
  <cols>
    <col min="1" max="1" width="27.85546875" style="1414" hidden="1" customWidth="1"/>
    <col min="2" max="2" width="30.85546875" style="146" customWidth="1"/>
    <col min="3" max="3" width="10.28515625" style="61" customWidth="1"/>
    <col min="4" max="4" width="41.28515625" style="358" customWidth="1"/>
    <col min="5" max="5" width="36.28515625" style="62" customWidth="1"/>
    <col min="6" max="6" width="29.7109375" style="62" customWidth="1"/>
    <col min="7" max="7" width="31.140625" style="62" customWidth="1"/>
    <col min="8" max="8" width="31" style="62" customWidth="1"/>
    <col min="9" max="12" width="30.5703125" style="62" customWidth="1"/>
    <col min="13" max="13" width="23.85546875" style="613" customWidth="1" collapsed="1"/>
    <col min="14" max="14" width="4.7109375" style="62" customWidth="1"/>
    <col min="15" max="16384" width="4.7109375" style="62"/>
  </cols>
  <sheetData>
    <row r="1" spans="1:13" x14ac:dyDescent="0.25">
      <c r="B1" s="231"/>
      <c r="C1" s="75"/>
      <c r="D1" s="360"/>
      <c r="E1" s="76"/>
      <c r="F1" s="76"/>
      <c r="G1" s="76"/>
      <c r="H1" s="76"/>
      <c r="I1" s="77"/>
      <c r="J1" s="77"/>
      <c r="K1" s="77"/>
      <c r="L1" s="76"/>
      <c r="M1" s="99"/>
    </row>
    <row r="2" spans="1:13" x14ac:dyDescent="0.25">
      <c r="B2" s="231"/>
      <c r="C2" s="75"/>
      <c r="D2" s="361" t="s">
        <v>14</v>
      </c>
      <c r="E2" s="76"/>
      <c r="F2" s="76"/>
      <c r="G2" s="80"/>
      <c r="H2" s="76"/>
      <c r="I2" s="77"/>
      <c r="J2" s="77"/>
      <c r="K2" s="77"/>
      <c r="L2" s="77"/>
      <c r="M2" s="99"/>
    </row>
    <row r="3" spans="1:13" ht="16.5" customHeight="1" x14ac:dyDescent="0.25">
      <c r="B3" s="231"/>
      <c r="C3" s="75"/>
      <c r="D3" s="361" t="s">
        <v>962</v>
      </c>
      <c r="E3" s="76"/>
      <c r="F3" s="76"/>
      <c r="G3" s="80"/>
      <c r="H3" s="76"/>
      <c r="I3" s="77"/>
      <c r="J3" s="77"/>
      <c r="K3" s="77"/>
      <c r="L3" s="77"/>
      <c r="M3" s="99"/>
    </row>
    <row r="4" spans="1:13" ht="20.25" customHeight="1" x14ac:dyDescent="0.25">
      <c r="B4" s="231"/>
      <c r="C4" s="75"/>
      <c r="D4" s="1031" t="s">
        <v>963</v>
      </c>
      <c r="E4" s="76"/>
      <c r="F4" s="76"/>
      <c r="G4" s="80"/>
      <c r="H4" s="76"/>
      <c r="I4" s="83"/>
      <c r="J4" s="77"/>
      <c r="K4" s="77"/>
      <c r="L4" s="82"/>
      <c r="M4" s="99"/>
    </row>
    <row r="5" spans="1:13" x14ac:dyDescent="0.25">
      <c r="A5" s="1415"/>
      <c r="B5" s="231"/>
      <c r="C5" s="75"/>
      <c r="D5" s="361" t="s">
        <v>964</v>
      </c>
      <c r="E5" s="76"/>
      <c r="F5" s="76"/>
      <c r="G5" s="80"/>
      <c r="H5" s="76"/>
      <c r="I5" s="77"/>
      <c r="J5" s="77"/>
      <c r="K5" s="77"/>
      <c r="L5" s="77"/>
      <c r="M5" s="99"/>
    </row>
    <row r="6" spans="1:13" ht="33" customHeight="1" thickBot="1" x14ac:dyDescent="0.3">
      <c r="B6" s="231"/>
      <c r="C6" s="75"/>
      <c r="D6" s="361"/>
      <c r="E6" s="76"/>
      <c r="F6" s="77"/>
      <c r="G6" s="77"/>
      <c r="H6" s="77"/>
      <c r="I6" s="76"/>
      <c r="J6" s="77"/>
      <c r="K6" s="77"/>
      <c r="L6" s="76"/>
      <c r="M6" s="99"/>
    </row>
    <row r="7" spans="1:13" s="101" customFormat="1" ht="33" hidden="1" customHeight="1" thickBot="1" x14ac:dyDescent="0.3">
      <c r="A7" s="1414"/>
      <c r="B7" s="363">
        <f t="shared" ref="B7:E7" si="0">+A7+1</f>
        <v>1</v>
      </c>
      <c r="C7" s="85">
        <f t="shared" si="0"/>
        <v>2</v>
      </c>
      <c r="D7" s="363">
        <f t="shared" si="0"/>
        <v>3</v>
      </c>
      <c r="E7" s="85">
        <f t="shared" si="0"/>
        <v>4</v>
      </c>
      <c r="F7" s="85">
        <v>29</v>
      </c>
      <c r="G7" s="85">
        <v>30</v>
      </c>
      <c r="H7" s="85">
        <f t="shared" ref="H7" si="1">+G7+1</f>
        <v>31</v>
      </c>
      <c r="I7" s="85" t="e">
        <v>#REF!</v>
      </c>
      <c r="J7" s="85" t="e">
        <v>#REF!</v>
      </c>
      <c r="K7" s="85" t="e">
        <v>#REF!</v>
      </c>
      <c r="L7" s="85" t="e">
        <v>#REF!</v>
      </c>
      <c r="M7" s="87"/>
    </row>
    <row r="8" spans="1:13" s="101" customFormat="1" ht="33" customHeight="1" x14ac:dyDescent="0.2">
      <c r="A8" s="1416"/>
      <c r="B8" s="1417" t="s">
        <v>1</v>
      </c>
      <c r="C8" s="125"/>
      <c r="D8" s="364"/>
      <c r="E8" s="1351" t="s">
        <v>638</v>
      </c>
      <c r="F8" s="1189" t="s">
        <v>68</v>
      </c>
      <c r="G8" s="1183"/>
      <c r="H8" s="1351" t="s">
        <v>965</v>
      </c>
      <c r="I8" s="1418" t="s">
        <v>598</v>
      </c>
      <c r="J8" s="1418" t="s">
        <v>600</v>
      </c>
      <c r="K8" s="1418" t="s">
        <v>601</v>
      </c>
      <c r="L8" s="1418" t="s">
        <v>602</v>
      </c>
      <c r="M8" s="1419" t="s">
        <v>455</v>
      </c>
    </row>
    <row r="9" spans="1:13" s="101" customFormat="1" ht="33.75" customHeight="1" thickBot="1" x14ac:dyDescent="0.25">
      <c r="A9" s="1416"/>
      <c r="B9" s="1420" t="s">
        <v>3</v>
      </c>
      <c r="C9" s="129" t="s">
        <v>15</v>
      </c>
      <c r="D9" s="365" t="s">
        <v>4</v>
      </c>
      <c r="E9" s="1353"/>
      <c r="F9" s="1187"/>
      <c r="G9" s="1354"/>
      <c r="H9" s="1194"/>
      <c r="I9" s="1421"/>
      <c r="J9" s="1421"/>
      <c r="K9" s="1421"/>
      <c r="L9" s="1421"/>
      <c r="M9" s="1422">
        <v>2017</v>
      </c>
    </row>
    <row r="10" spans="1:13" s="101" customFormat="1" ht="36.75" customHeight="1" thickBot="1" x14ac:dyDescent="0.25">
      <c r="A10" s="1416"/>
      <c r="B10" s="1423" t="s">
        <v>16</v>
      </c>
      <c r="C10" s="130"/>
      <c r="D10" s="366" t="s">
        <v>1</v>
      </c>
      <c r="E10" s="206" t="s">
        <v>966</v>
      </c>
      <c r="F10" s="1176" t="s">
        <v>12</v>
      </c>
      <c r="G10" s="1176" t="s">
        <v>11</v>
      </c>
      <c r="H10" s="206">
        <v>1</v>
      </c>
      <c r="I10" s="206">
        <v>2</v>
      </c>
      <c r="J10" s="206">
        <v>3</v>
      </c>
      <c r="K10" s="206">
        <v>4</v>
      </c>
      <c r="L10" s="206">
        <v>5</v>
      </c>
      <c r="M10" s="108"/>
    </row>
    <row r="11" spans="1:13" s="241" customFormat="1" ht="30" customHeight="1" thickBot="1" x14ac:dyDescent="0.25">
      <c r="A11" s="1424"/>
      <c r="B11" s="1425" t="s">
        <v>361</v>
      </c>
      <c r="C11" s="258">
        <v>10</v>
      </c>
      <c r="D11" s="367" t="s">
        <v>58</v>
      </c>
      <c r="E11" s="1426">
        <f t="shared" ref="E11" si="2">+E12+E51+E143</f>
        <v>431903616667</v>
      </c>
      <c r="F11" s="1426">
        <v>15278940672</v>
      </c>
      <c r="G11" s="1426">
        <v>54137940672</v>
      </c>
      <c r="H11" s="1426">
        <f t="shared" ref="H11" si="3">+H12+H51+H143</f>
        <v>470762616667</v>
      </c>
      <c r="I11" s="1426">
        <v>421990418458.77002</v>
      </c>
      <c r="J11" s="1426">
        <v>377363527099.84998</v>
      </c>
      <c r="K11" s="1426">
        <v>328503467092.26001</v>
      </c>
      <c r="L11" s="1426">
        <v>328108311790.26001</v>
      </c>
      <c r="M11" s="1427">
        <f>IFERROR(J11/H11,0%)</f>
        <v>0.80160045368849442</v>
      </c>
    </row>
    <row r="12" spans="1:13" s="241" customFormat="1" ht="30" customHeight="1" collapsed="1" thickBot="1" x14ac:dyDescent="0.25">
      <c r="A12" s="1424"/>
      <c r="B12" s="1428" t="s">
        <v>967</v>
      </c>
      <c r="C12" s="236">
        <v>10</v>
      </c>
      <c r="D12" s="368" t="s">
        <v>57</v>
      </c>
      <c r="E12" s="1429">
        <f t="shared" ref="E12:H12" si="4">+E13+E32+E34+E31</f>
        <v>151005016667</v>
      </c>
      <c r="F12" s="1429">
        <v>500000000</v>
      </c>
      <c r="G12" s="1429">
        <v>32859000000</v>
      </c>
      <c r="H12" s="1429">
        <f t="shared" si="4"/>
        <v>183364016667</v>
      </c>
      <c r="I12" s="1429">
        <v>183355658120</v>
      </c>
      <c r="J12" s="1429">
        <v>147583557316</v>
      </c>
      <c r="K12" s="1429">
        <v>147124272273</v>
      </c>
      <c r="L12" s="1429">
        <v>147023834474</v>
      </c>
      <c r="M12" s="1430">
        <f t="shared" ref="M12:M75" si="5">IFERROR(J12/H12,0%)</f>
        <v>0.80486651633521178</v>
      </c>
    </row>
    <row r="13" spans="1:13" s="241" customFormat="1" ht="45" hidden="1" customHeight="1" outlineLevel="1" x14ac:dyDescent="0.2">
      <c r="A13" s="1424"/>
      <c r="B13" s="1431" t="s">
        <v>623</v>
      </c>
      <c r="C13" s="1432">
        <v>10</v>
      </c>
      <c r="D13" s="1433" t="s">
        <v>661</v>
      </c>
      <c r="E13" s="1434">
        <f t="shared" ref="E13:H13" si="6">+E14+E18+E20+E28+E31</f>
        <v>113327000000</v>
      </c>
      <c r="F13" s="1434">
        <v>500000000</v>
      </c>
      <c r="G13" s="1434">
        <v>21405371450</v>
      </c>
      <c r="H13" s="1434">
        <f t="shared" si="6"/>
        <v>134232371450</v>
      </c>
      <c r="I13" s="1434">
        <v>134232371450</v>
      </c>
      <c r="J13" s="1434">
        <v>108636339323</v>
      </c>
      <c r="K13" s="1434">
        <v>108636339323</v>
      </c>
      <c r="L13" s="1434">
        <v>108636339323</v>
      </c>
      <c r="M13" s="1435">
        <f t="shared" si="5"/>
        <v>0.80931550377522588</v>
      </c>
    </row>
    <row r="14" spans="1:13" s="241" customFormat="1" ht="20.25" hidden="1" customHeight="1" outlineLevel="2" x14ac:dyDescent="0.2">
      <c r="A14" s="1436"/>
      <c r="B14" s="678" t="s">
        <v>607</v>
      </c>
      <c r="C14" s="1437">
        <v>10</v>
      </c>
      <c r="D14" s="470" t="s">
        <v>608</v>
      </c>
      <c r="E14" s="682">
        <f>+SUM(E15:E17)</f>
        <v>87215000000</v>
      </c>
      <c r="F14" s="682">
        <v>0</v>
      </c>
      <c r="G14" s="682">
        <v>16619680000</v>
      </c>
      <c r="H14" s="682">
        <f t="shared" ref="H14" si="7">+SUM(H15:H17)</f>
        <v>103834680000</v>
      </c>
      <c r="I14" s="682">
        <v>103834680000</v>
      </c>
      <c r="J14" s="682">
        <v>90801751687</v>
      </c>
      <c r="K14" s="682">
        <v>90801751687</v>
      </c>
      <c r="L14" s="682">
        <v>90801751687</v>
      </c>
      <c r="M14" s="1438">
        <f t="shared" si="5"/>
        <v>0.8744838592173636</v>
      </c>
    </row>
    <row r="15" spans="1:13" s="146" customFormat="1" ht="18" hidden="1" customHeight="1" outlineLevel="3" x14ac:dyDescent="0.2">
      <c r="A15" s="1439" t="s">
        <v>832</v>
      </c>
      <c r="B15" s="1440" t="s">
        <v>463</v>
      </c>
      <c r="C15" s="1441" t="s">
        <v>417</v>
      </c>
      <c r="D15" s="1442" t="s">
        <v>362</v>
      </c>
      <c r="E15" s="160">
        <v>81215000000</v>
      </c>
      <c r="F15" s="161">
        <v>0</v>
      </c>
      <c r="G15" s="161">
        <v>14872098826</v>
      </c>
      <c r="H15" s="160">
        <f>+E15-F15+G15</f>
        <v>96087098826</v>
      </c>
      <c r="I15" s="160">
        <v>96087098826</v>
      </c>
      <c r="J15" s="160">
        <v>85230362374</v>
      </c>
      <c r="K15" s="160">
        <v>85230362374</v>
      </c>
      <c r="L15" s="160">
        <v>85230362374</v>
      </c>
      <c r="M15" s="308">
        <f t="shared" si="5"/>
        <v>0.88701150742765167</v>
      </c>
    </row>
    <row r="16" spans="1:13" s="146" customFormat="1" ht="15.75" hidden="1" customHeight="1" outlineLevel="3" x14ac:dyDescent="0.2">
      <c r="A16" s="1439" t="s">
        <v>833</v>
      </c>
      <c r="B16" s="1440" t="s">
        <v>464</v>
      </c>
      <c r="C16" s="1441" t="s">
        <v>417</v>
      </c>
      <c r="D16" s="248" t="s">
        <v>363</v>
      </c>
      <c r="E16" s="160">
        <v>5000000000</v>
      </c>
      <c r="F16" s="161">
        <v>0</v>
      </c>
      <c r="G16" s="161">
        <v>1427581174</v>
      </c>
      <c r="H16" s="160">
        <f t="shared" ref="H16:H19" si="8">+E16-F16+G16</f>
        <v>6427581174</v>
      </c>
      <c r="I16" s="160">
        <v>6427581174</v>
      </c>
      <c r="J16" s="160">
        <v>4779262886</v>
      </c>
      <c r="K16" s="160">
        <v>4779262886</v>
      </c>
      <c r="L16" s="160">
        <v>4779262886</v>
      </c>
      <c r="M16" s="308">
        <f t="shared" si="5"/>
        <v>0.74355543035884808</v>
      </c>
    </row>
    <row r="17" spans="1:14" s="146" customFormat="1" ht="20.25" hidden="1" customHeight="1" outlineLevel="3" x14ac:dyDescent="0.2">
      <c r="A17" s="1439" t="s">
        <v>834</v>
      </c>
      <c r="B17" s="185" t="s">
        <v>465</v>
      </c>
      <c r="C17" s="1441" t="s">
        <v>417</v>
      </c>
      <c r="D17" s="248" t="s">
        <v>364</v>
      </c>
      <c r="E17" s="160">
        <v>1000000000</v>
      </c>
      <c r="F17" s="161">
        <v>0</v>
      </c>
      <c r="G17" s="161">
        <v>320000000</v>
      </c>
      <c r="H17" s="160">
        <f t="shared" si="8"/>
        <v>1320000000</v>
      </c>
      <c r="I17" s="160">
        <v>1320000000</v>
      </c>
      <c r="J17" s="160">
        <v>792126427</v>
      </c>
      <c r="K17" s="160">
        <v>792126427</v>
      </c>
      <c r="L17" s="160">
        <v>792126427</v>
      </c>
      <c r="M17" s="308">
        <f t="shared" si="5"/>
        <v>0.60009577803030301</v>
      </c>
    </row>
    <row r="18" spans="1:14" s="241" customFormat="1" ht="20.25" hidden="1" customHeight="1" outlineLevel="2" x14ac:dyDescent="0.2">
      <c r="A18" s="1436"/>
      <c r="B18" s="678" t="s">
        <v>610</v>
      </c>
      <c r="C18" s="1437">
        <v>10</v>
      </c>
      <c r="D18" s="470" t="s">
        <v>609</v>
      </c>
      <c r="E18" s="682">
        <f t="shared" ref="E18:H18" si="9">+E19</f>
        <v>1525000000</v>
      </c>
      <c r="F18" s="682">
        <v>0</v>
      </c>
      <c r="G18" s="682">
        <v>256691450</v>
      </c>
      <c r="H18" s="682">
        <f t="shared" si="9"/>
        <v>1781691450</v>
      </c>
      <c r="I18" s="682">
        <v>1781691450</v>
      </c>
      <c r="J18" s="682">
        <v>1566786399</v>
      </c>
      <c r="K18" s="682">
        <v>1566786399</v>
      </c>
      <c r="L18" s="682">
        <v>1566786399</v>
      </c>
      <c r="M18" s="1438">
        <f t="shared" si="5"/>
        <v>0.87938144340312119</v>
      </c>
    </row>
    <row r="19" spans="1:14" s="146" customFormat="1" ht="18" hidden="1" customHeight="1" outlineLevel="3" x14ac:dyDescent="0.2">
      <c r="A19" s="1439" t="s">
        <v>835</v>
      </c>
      <c r="B19" s="507" t="s">
        <v>466</v>
      </c>
      <c r="C19" s="132" t="s">
        <v>417</v>
      </c>
      <c r="D19" s="506" t="s">
        <v>365</v>
      </c>
      <c r="E19" s="160">
        <v>1525000000</v>
      </c>
      <c r="F19" s="508">
        <v>0</v>
      </c>
      <c r="G19" s="167">
        <v>256691450</v>
      </c>
      <c r="H19" s="160">
        <f t="shared" si="8"/>
        <v>1781691450</v>
      </c>
      <c r="I19" s="167">
        <v>1781691450</v>
      </c>
      <c r="J19" s="160">
        <v>1566786399</v>
      </c>
      <c r="K19" s="160">
        <v>1566786399</v>
      </c>
      <c r="L19" s="160">
        <v>1566786399</v>
      </c>
      <c r="M19" s="308">
        <f t="shared" si="5"/>
        <v>0.87938144340312119</v>
      </c>
    </row>
    <row r="20" spans="1:14" s="241" customFormat="1" ht="20.25" hidden="1" customHeight="1" outlineLevel="2" x14ac:dyDescent="0.2">
      <c r="A20" s="1436"/>
      <c r="B20" s="678" t="s">
        <v>968</v>
      </c>
      <c r="C20" s="1437">
        <v>10</v>
      </c>
      <c r="D20" s="470" t="s">
        <v>611</v>
      </c>
      <c r="E20" s="682">
        <f t="shared" ref="E20:H20" si="10">+SUM(E21:E26)</f>
        <v>24015000000</v>
      </c>
      <c r="F20" s="682">
        <v>500000000</v>
      </c>
      <c r="G20" s="682">
        <v>4319000000</v>
      </c>
      <c r="H20" s="682">
        <f t="shared" si="10"/>
        <v>27834000000</v>
      </c>
      <c r="I20" s="682">
        <v>27834000000</v>
      </c>
      <c r="J20" s="682">
        <v>15666907176</v>
      </c>
      <c r="K20" s="682">
        <v>15666907176</v>
      </c>
      <c r="L20" s="682">
        <v>15666907176</v>
      </c>
      <c r="M20" s="1438">
        <f t="shared" si="5"/>
        <v>0.56286941064884677</v>
      </c>
    </row>
    <row r="21" spans="1:14" s="146" customFormat="1" ht="18" hidden="1" customHeight="1" outlineLevel="3" x14ac:dyDescent="0.2">
      <c r="A21" s="1439" t="s">
        <v>836</v>
      </c>
      <c r="B21" s="185" t="s">
        <v>467</v>
      </c>
      <c r="C21" s="1441" t="s">
        <v>417</v>
      </c>
      <c r="D21" s="248" t="s">
        <v>366</v>
      </c>
      <c r="E21" s="160">
        <v>3150962889</v>
      </c>
      <c r="F21" s="508">
        <v>0</v>
      </c>
      <c r="G21" s="508">
        <v>415447249</v>
      </c>
      <c r="H21" s="160">
        <f t="shared" ref="H21:H27" si="11">+E21-F21+G21</f>
        <v>3566410138</v>
      </c>
      <c r="I21" s="167">
        <v>3566410138</v>
      </c>
      <c r="J21" s="160">
        <v>3147774911</v>
      </c>
      <c r="K21" s="160">
        <v>3147774911</v>
      </c>
      <c r="L21" s="160">
        <v>3147774911</v>
      </c>
      <c r="M21" s="308">
        <f t="shared" si="5"/>
        <v>0.88261719465760446</v>
      </c>
    </row>
    <row r="22" spans="1:14" s="146" customFormat="1" ht="18" hidden="1" customHeight="1" outlineLevel="3" x14ac:dyDescent="0.2">
      <c r="A22" s="1439" t="s">
        <v>837</v>
      </c>
      <c r="B22" s="507" t="s">
        <v>468</v>
      </c>
      <c r="C22" s="132" t="s">
        <v>417</v>
      </c>
      <c r="D22" s="506" t="s">
        <v>368</v>
      </c>
      <c r="E22" s="160">
        <v>3753886505</v>
      </c>
      <c r="F22" s="508">
        <v>0</v>
      </c>
      <c r="G22" s="508">
        <v>532369434</v>
      </c>
      <c r="H22" s="160">
        <f t="shared" si="11"/>
        <v>4286255939</v>
      </c>
      <c r="I22" s="167">
        <v>4286255939</v>
      </c>
      <c r="J22" s="160">
        <v>4154363750</v>
      </c>
      <c r="K22" s="160">
        <v>4154363750</v>
      </c>
      <c r="L22" s="160">
        <v>4154363750</v>
      </c>
      <c r="M22" s="308">
        <f t="shared" si="5"/>
        <v>0.96922904491075001</v>
      </c>
    </row>
    <row r="23" spans="1:14" s="146" customFormat="1" ht="18" hidden="1" customHeight="1" outlineLevel="3" x14ac:dyDescent="0.2">
      <c r="A23" s="1439" t="s">
        <v>838</v>
      </c>
      <c r="B23" s="507" t="s">
        <v>469</v>
      </c>
      <c r="C23" s="132" t="s">
        <v>417</v>
      </c>
      <c r="D23" s="506" t="s">
        <v>369</v>
      </c>
      <c r="E23" s="160">
        <v>4008125026</v>
      </c>
      <c r="F23" s="508">
        <v>0</v>
      </c>
      <c r="G23" s="508">
        <v>564912147</v>
      </c>
      <c r="H23" s="160">
        <f t="shared" si="11"/>
        <v>4573037173</v>
      </c>
      <c r="I23" s="167">
        <v>4573037173</v>
      </c>
      <c r="J23" s="160">
        <v>3484589408</v>
      </c>
      <c r="K23" s="160">
        <v>3484589408</v>
      </c>
      <c r="L23" s="160">
        <v>3484589408</v>
      </c>
      <c r="M23" s="308">
        <f t="shared" si="5"/>
        <v>0.76198580422079587</v>
      </c>
    </row>
    <row r="24" spans="1:14" s="146" customFormat="1" ht="28.5" hidden="1" customHeight="1" outlineLevel="3" x14ac:dyDescent="0.2">
      <c r="A24" s="1439" t="s">
        <v>839</v>
      </c>
      <c r="B24" s="507" t="s">
        <v>470</v>
      </c>
      <c r="C24" s="132" t="s">
        <v>417</v>
      </c>
      <c r="D24" s="506" t="s">
        <v>371</v>
      </c>
      <c r="E24" s="160">
        <v>8490939236</v>
      </c>
      <c r="F24" s="508">
        <v>500000000</v>
      </c>
      <c r="G24" s="508">
        <v>2111048392</v>
      </c>
      <c r="H24" s="160">
        <f t="shared" si="11"/>
        <v>10101987628</v>
      </c>
      <c r="I24" s="167">
        <v>10101987628</v>
      </c>
      <c r="J24" s="160">
        <v>215166912</v>
      </c>
      <c r="K24" s="160">
        <v>215166912</v>
      </c>
      <c r="L24" s="160">
        <v>215166912</v>
      </c>
      <c r="M24" s="308">
        <f t="shared" si="5"/>
        <v>2.1299463028801879E-2</v>
      </c>
    </row>
    <row r="25" spans="1:14" s="146" customFormat="1" ht="36.75" hidden="1" customHeight="1" outlineLevel="3" x14ac:dyDescent="0.2">
      <c r="A25" s="1439" t="s">
        <v>840</v>
      </c>
      <c r="B25" s="507" t="s">
        <v>471</v>
      </c>
      <c r="C25" s="132" t="s">
        <v>417</v>
      </c>
      <c r="D25" s="506" t="s">
        <v>367</v>
      </c>
      <c r="E25" s="167">
        <v>2597340556</v>
      </c>
      <c r="F25" s="508">
        <v>0</v>
      </c>
      <c r="G25" s="508">
        <v>451923584</v>
      </c>
      <c r="H25" s="167">
        <f t="shared" si="11"/>
        <v>3049264140</v>
      </c>
      <c r="I25" s="167">
        <v>3049264140</v>
      </c>
      <c r="J25" s="167">
        <v>2644417704</v>
      </c>
      <c r="K25" s="160">
        <v>2644417704</v>
      </c>
      <c r="L25" s="160">
        <v>2644417704</v>
      </c>
      <c r="M25" s="308">
        <f t="shared" si="5"/>
        <v>0.86723143112160828</v>
      </c>
    </row>
    <row r="26" spans="1:14" s="146" customFormat="1" ht="18" hidden="1" customHeight="1" outlineLevel="3" x14ac:dyDescent="0.2">
      <c r="A26" s="1439" t="s">
        <v>841</v>
      </c>
      <c r="B26" s="507" t="s">
        <v>472</v>
      </c>
      <c r="C26" s="132" t="s">
        <v>417</v>
      </c>
      <c r="D26" s="506" t="s">
        <v>372</v>
      </c>
      <c r="E26" s="160">
        <v>2013745788</v>
      </c>
      <c r="F26" s="508">
        <v>0</v>
      </c>
      <c r="G26" s="508">
        <v>243299194</v>
      </c>
      <c r="H26" s="160">
        <f t="shared" si="11"/>
        <v>2257044982</v>
      </c>
      <c r="I26" s="167">
        <v>2257044982</v>
      </c>
      <c r="J26" s="160">
        <v>2020594491</v>
      </c>
      <c r="K26" s="160">
        <v>2020594491</v>
      </c>
      <c r="L26" s="160">
        <v>2020594491</v>
      </c>
      <c r="M26" s="308">
        <f t="shared" si="5"/>
        <v>0.89523891066163963</v>
      </c>
    </row>
    <row r="27" spans="1:14" s="1452" customFormat="1" ht="26.25" hidden="1" customHeight="1" outlineLevel="3" x14ac:dyDescent="0.2">
      <c r="A27" s="1443" t="s">
        <v>969</v>
      </c>
      <c r="B27" s="1444" t="s">
        <v>970</v>
      </c>
      <c r="C27" s="1445">
        <v>10</v>
      </c>
      <c r="D27" s="1446" t="s">
        <v>971</v>
      </c>
      <c r="E27" s="1447">
        <v>0</v>
      </c>
      <c r="F27" s="1448">
        <v>0</v>
      </c>
      <c r="G27" s="1447">
        <v>0</v>
      </c>
      <c r="H27" s="1447">
        <f t="shared" si="11"/>
        <v>0</v>
      </c>
      <c r="I27" s="1447">
        <v>0</v>
      </c>
      <c r="J27" s="1449"/>
      <c r="K27" s="1447">
        <v>0</v>
      </c>
      <c r="L27" s="1447">
        <v>0</v>
      </c>
      <c r="M27" s="1450">
        <f t="shared" si="5"/>
        <v>0</v>
      </c>
      <c r="N27" s="1451"/>
    </row>
    <row r="28" spans="1:14" s="241" customFormat="1" ht="27.75" hidden="1" customHeight="1" outlineLevel="2" x14ac:dyDescent="0.2">
      <c r="A28" s="1436"/>
      <c r="B28" s="678" t="s">
        <v>614</v>
      </c>
      <c r="C28" s="1437">
        <v>10</v>
      </c>
      <c r="D28" s="1453" t="s">
        <v>613</v>
      </c>
      <c r="E28" s="682">
        <f t="shared" ref="E28:H28" si="12">+SUM(E29:E30)</f>
        <v>572000000</v>
      </c>
      <c r="F28" s="682">
        <v>0</v>
      </c>
      <c r="G28" s="682">
        <v>210000000</v>
      </c>
      <c r="H28" s="682">
        <f t="shared" si="12"/>
        <v>782000000</v>
      </c>
      <c r="I28" s="682">
        <v>782000000</v>
      </c>
      <c r="J28" s="682">
        <v>600894061</v>
      </c>
      <c r="K28" s="682">
        <v>600894061</v>
      </c>
      <c r="L28" s="682">
        <v>600894061</v>
      </c>
      <c r="M28" s="1438">
        <f t="shared" si="5"/>
        <v>0.76840672762148332</v>
      </c>
    </row>
    <row r="29" spans="1:14" s="146" customFormat="1" ht="18" hidden="1" customHeight="1" outlineLevel="3" x14ac:dyDescent="0.2">
      <c r="A29" s="1439" t="s">
        <v>842</v>
      </c>
      <c r="B29" s="507" t="s">
        <v>473</v>
      </c>
      <c r="C29" s="132" t="s">
        <v>417</v>
      </c>
      <c r="D29" s="506" t="s">
        <v>373</v>
      </c>
      <c r="E29" s="160">
        <v>300000000</v>
      </c>
      <c r="F29" s="508">
        <v>0</v>
      </c>
      <c r="G29" s="167">
        <v>70000000</v>
      </c>
      <c r="H29" s="160">
        <f t="shared" ref="H29:H31" si="13">+E29-F29+G29</f>
        <v>370000000</v>
      </c>
      <c r="I29" s="167">
        <v>370000000</v>
      </c>
      <c r="J29" s="160">
        <v>275637541</v>
      </c>
      <c r="K29" s="160">
        <v>275637541</v>
      </c>
      <c r="L29" s="160">
        <v>275637541</v>
      </c>
      <c r="M29" s="308">
        <f t="shared" si="5"/>
        <v>0.74496632702702703</v>
      </c>
    </row>
    <row r="30" spans="1:14" s="146" customFormat="1" ht="29.25" hidden="1" customHeight="1" outlineLevel="3" x14ac:dyDescent="0.2">
      <c r="A30" s="1439" t="s">
        <v>843</v>
      </c>
      <c r="B30" s="507" t="s">
        <v>474</v>
      </c>
      <c r="C30" s="132" t="s">
        <v>417</v>
      </c>
      <c r="D30" s="506" t="s">
        <v>374</v>
      </c>
      <c r="E30" s="160">
        <v>272000000</v>
      </c>
      <c r="F30" s="508">
        <v>0</v>
      </c>
      <c r="G30" s="167">
        <v>140000000</v>
      </c>
      <c r="H30" s="160">
        <f t="shared" si="13"/>
        <v>412000000</v>
      </c>
      <c r="I30" s="167">
        <v>412000000</v>
      </c>
      <c r="J30" s="160">
        <v>325256520</v>
      </c>
      <c r="K30" s="160">
        <v>325256520</v>
      </c>
      <c r="L30" s="160">
        <v>325256520</v>
      </c>
      <c r="M30" s="308">
        <f t="shared" si="5"/>
        <v>0.78945757281553397</v>
      </c>
    </row>
    <row r="31" spans="1:14" s="241" customFormat="1" ht="29.25" hidden="1" customHeight="1" outlineLevel="2" x14ac:dyDescent="0.2">
      <c r="A31" s="1436" t="s">
        <v>972</v>
      </c>
      <c r="B31" s="678" t="s">
        <v>973</v>
      </c>
      <c r="C31" s="1437">
        <v>10</v>
      </c>
      <c r="D31" s="1453" t="s">
        <v>971</v>
      </c>
      <c r="E31" s="682">
        <v>0</v>
      </c>
      <c r="F31" s="681">
        <v>0</v>
      </c>
      <c r="G31" s="682">
        <v>0</v>
      </c>
      <c r="H31" s="682">
        <f t="shared" si="13"/>
        <v>0</v>
      </c>
      <c r="I31" s="682">
        <v>0</v>
      </c>
      <c r="J31" s="682">
        <v>0</v>
      </c>
      <c r="K31" s="682">
        <v>0</v>
      </c>
      <c r="L31" s="682">
        <v>0</v>
      </c>
      <c r="M31" s="1438">
        <f t="shared" si="5"/>
        <v>0</v>
      </c>
    </row>
    <row r="32" spans="1:14" s="241" customFormat="1" ht="20.25" hidden="1" customHeight="1" outlineLevel="1" x14ac:dyDescent="0.2">
      <c r="A32" s="1436"/>
      <c r="B32" s="678" t="s">
        <v>615</v>
      </c>
      <c r="C32" s="1437" t="s">
        <v>417</v>
      </c>
      <c r="D32" s="470" t="s">
        <v>616</v>
      </c>
      <c r="E32" s="682">
        <f>+E33</f>
        <v>2620100000</v>
      </c>
      <c r="F32" s="682">
        <v>0</v>
      </c>
      <c r="G32" s="682">
        <v>0</v>
      </c>
      <c r="H32" s="682">
        <f t="shared" ref="H32" si="14">+H33</f>
        <v>2620100000</v>
      </c>
      <c r="I32" s="682">
        <v>2611741453</v>
      </c>
      <c r="J32" s="682">
        <v>2415219766</v>
      </c>
      <c r="K32" s="682">
        <v>1955934723</v>
      </c>
      <c r="L32" s="682">
        <v>1855496924</v>
      </c>
      <c r="M32" s="1438">
        <f t="shared" si="5"/>
        <v>0.92180442196862711</v>
      </c>
    </row>
    <row r="33" spans="1:13" s="146" customFormat="1" ht="25.5" hidden="1" customHeight="1" outlineLevel="3" x14ac:dyDescent="0.2">
      <c r="A33" s="1439" t="s">
        <v>845</v>
      </c>
      <c r="B33" s="507" t="s">
        <v>475</v>
      </c>
      <c r="C33" s="132" t="s">
        <v>417</v>
      </c>
      <c r="D33" s="506" t="s">
        <v>375</v>
      </c>
      <c r="E33" s="160">
        <v>2620100000</v>
      </c>
      <c r="F33" s="161">
        <v>0</v>
      </c>
      <c r="G33" s="167">
        <v>0</v>
      </c>
      <c r="H33" s="160">
        <f t="shared" ref="H33" si="15">+E33-F33+G33</f>
        <v>2620100000</v>
      </c>
      <c r="I33" s="167">
        <v>2611741453</v>
      </c>
      <c r="J33" s="160">
        <v>2415219766</v>
      </c>
      <c r="K33" s="160">
        <v>1955934723</v>
      </c>
      <c r="L33" s="160">
        <v>1855496924</v>
      </c>
      <c r="M33" s="308">
        <f t="shared" si="5"/>
        <v>0.92180442196862711</v>
      </c>
    </row>
    <row r="34" spans="1:13" s="241" customFormat="1" ht="29.25" hidden="1" customHeight="1" outlineLevel="1" x14ac:dyDescent="0.2">
      <c r="A34" s="1436"/>
      <c r="B34" s="678" t="s">
        <v>617</v>
      </c>
      <c r="C34" s="1437" t="s">
        <v>417</v>
      </c>
      <c r="D34" s="1454" t="s">
        <v>618</v>
      </c>
      <c r="E34" s="682">
        <f t="shared" ref="E34:H34" si="16">+E35+E41+SUM(E46:E49)</f>
        <v>35057916667</v>
      </c>
      <c r="F34" s="682">
        <v>0</v>
      </c>
      <c r="G34" s="682">
        <v>11453628550</v>
      </c>
      <c r="H34" s="682">
        <f t="shared" si="16"/>
        <v>46511545217</v>
      </c>
      <c r="I34" s="682">
        <v>46511545217</v>
      </c>
      <c r="J34" s="682">
        <v>36531998227</v>
      </c>
      <c r="K34" s="682">
        <v>36531998227</v>
      </c>
      <c r="L34" s="682">
        <v>36531998227</v>
      </c>
      <c r="M34" s="1438">
        <f t="shared" si="5"/>
        <v>0.78543935826168876</v>
      </c>
    </row>
    <row r="35" spans="1:13" s="241" customFormat="1" ht="20.25" hidden="1" customHeight="1" outlineLevel="3" x14ac:dyDescent="0.2">
      <c r="A35" s="1436"/>
      <c r="B35" s="678" t="s">
        <v>619</v>
      </c>
      <c r="C35" s="1437" t="s">
        <v>417</v>
      </c>
      <c r="D35" s="470" t="s">
        <v>620</v>
      </c>
      <c r="E35" s="682">
        <f t="shared" ref="E35" si="17">+SUM(E36:E40)</f>
        <v>17935538469</v>
      </c>
      <c r="F35" s="682">
        <v>0</v>
      </c>
      <c r="G35" s="682">
        <v>6759320000</v>
      </c>
      <c r="H35" s="682">
        <f t="shared" ref="H35" si="18">+SUM(H36:H40)</f>
        <v>24694858469</v>
      </c>
      <c r="I35" s="682">
        <v>24694858469</v>
      </c>
      <c r="J35" s="682">
        <v>18353188057</v>
      </c>
      <c r="K35" s="682">
        <v>18353188057</v>
      </c>
      <c r="L35" s="682">
        <v>18353188057</v>
      </c>
      <c r="M35" s="1438">
        <f t="shared" si="5"/>
        <v>0.74319875451155804</v>
      </c>
    </row>
    <row r="36" spans="1:13" s="146" customFormat="1" ht="36.75" hidden="1" customHeight="1" outlineLevel="4" x14ac:dyDescent="0.2">
      <c r="A36" s="1439" t="s">
        <v>846</v>
      </c>
      <c r="B36" s="507" t="s">
        <v>476</v>
      </c>
      <c r="C36" s="132" t="s">
        <v>417</v>
      </c>
      <c r="D36" s="506" t="s">
        <v>376</v>
      </c>
      <c r="E36" s="160">
        <v>3486406531</v>
      </c>
      <c r="F36" s="508">
        <v>0</v>
      </c>
      <c r="G36" s="167">
        <v>1164811434</v>
      </c>
      <c r="H36" s="160">
        <f t="shared" ref="H36:H40" si="19">+E36-F36+G36</f>
        <v>4651217965</v>
      </c>
      <c r="I36" s="167">
        <v>4651217965</v>
      </c>
      <c r="J36" s="160">
        <v>4069428545</v>
      </c>
      <c r="K36" s="160">
        <v>4069428545</v>
      </c>
      <c r="L36" s="160">
        <v>4069428545</v>
      </c>
      <c r="M36" s="308">
        <f t="shared" si="5"/>
        <v>0.87491675849682526</v>
      </c>
    </row>
    <row r="37" spans="1:13" s="146" customFormat="1" ht="36.75" hidden="1" customHeight="1" outlineLevel="4" x14ac:dyDescent="0.2">
      <c r="A37" s="1439" t="s">
        <v>847</v>
      </c>
      <c r="B37" s="507" t="s">
        <v>477</v>
      </c>
      <c r="C37" s="132" t="s">
        <v>417</v>
      </c>
      <c r="D37" s="506" t="s">
        <v>377</v>
      </c>
      <c r="E37" s="160">
        <v>1530182979</v>
      </c>
      <c r="F37" s="508">
        <v>0</v>
      </c>
      <c r="G37" s="167">
        <v>2294508566</v>
      </c>
      <c r="H37" s="160">
        <f t="shared" si="19"/>
        <v>3824691545</v>
      </c>
      <c r="I37" s="167">
        <v>3824691545</v>
      </c>
      <c r="J37" s="160">
        <v>109956115</v>
      </c>
      <c r="K37" s="160">
        <v>109956115</v>
      </c>
      <c r="L37" s="160">
        <v>109956115</v>
      </c>
      <c r="M37" s="308">
        <f t="shared" si="5"/>
        <v>2.8749015105216807E-2</v>
      </c>
    </row>
    <row r="38" spans="1:13" s="146" customFormat="1" ht="36.75" hidden="1" customHeight="1" outlineLevel="4" x14ac:dyDescent="0.2">
      <c r="A38" s="1439" t="s">
        <v>848</v>
      </c>
      <c r="B38" s="507" t="s">
        <v>478</v>
      </c>
      <c r="C38" s="132" t="s">
        <v>417</v>
      </c>
      <c r="D38" s="506" t="s">
        <v>378</v>
      </c>
      <c r="E38" s="160">
        <v>4451871042</v>
      </c>
      <c r="F38" s="508">
        <v>0</v>
      </c>
      <c r="G38" s="167">
        <v>1100000000</v>
      </c>
      <c r="H38" s="160">
        <f t="shared" si="19"/>
        <v>5551871042</v>
      </c>
      <c r="I38" s="167">
        <v>5551871042</v>
      </c>
      <c r="J38" s="160">
        <v>4882686210</v>
      </c>
      <c r="K38" s="160">
        <v>4882686210</v>
      </c>
      <c r="L38" s="160">
        <v>4882686210</v>
      </c>
      <c r="M38" s="308">
        <f t="shared" si="5"/>
        <v>0.87946679111643533</v>
      </c>
    </row>
    <row r="39" spans="1:13" s="146" customFormat="1" ht="36.75" hidden="1" customHeight="1" outlineLevel="4" x14ac:dyDescent="0.2">
      <c r="A39" s="1439" t="s">
        <v>849</v>
      </c>
      <c r="B39" s="507" t="s">
        <v>479</v>
      </c>
      <c r="C39" s="132" t="s">
        <v>417</v>
      </c>
      <c r="D39" s="506" t="s">
        <v>379</v>
      </c>
      <c r="E39" s="160">
        <v>7532131228</v>
      </c>
      <c r="F39" s="508">
        <v>0</v>
      </c>
      <c r="G39" s="167">
        <v>1900000000</v>
      </c>
      <c r="H39" s="160">
        <f t="shared" si="19"/>
        <v>9432131228</v>
      </c>
      <c r="I39" s="167">
        <v>9432131228</v>
      </c>
      <c r="J39" s="160">
        <v>8219672312</v>
      </c>
      <c r="K39" s="160">
        <v>8219672312</v>
      </c>
      <c r="L39" s="160">
        <v>8219672312</v>
      </c>
      <c r="M39" s="308">
        <f t="shared" si="5"/>
        <v>0.87145440551116127</v>
      </c>
    </row>
    <row r="40" spans="1:13" s="146" customFormat="1" ht="43.5" hidden="1" customHeight="1" outlineLevel="4" x14ac:dyDescent="0.2">
      <c r="A40" s="1439" t="s">
        <v>850</v>
      </c>
      <c r="B40" s="507" t="s">
        <v>480</v>
      </c>
      <c r="C40" s="132" t="s">
        <v>417</v>
      </c>
      <c r="D40" s="1455" t="s">
        <v>380</v>
      </c>
      <c r="E40" s="160">
        <v>934946689</v>
      </c>
      <c r="F40" s="508">
        <v>0</v>
      </c>
      <c r="G40" s="167">
        <v>300000000</v>
      </c>
      <c r="H40" s="160">
        <f t="shared" si="19"/>
        <v>1234946689</v>
      </c>
      <c r="I40" s="167">
        <v>1234946689</v>
      </c>
      <c r="J40" s="160">
        <v>1071444875</v>
      </c>
      <c r="K40" s="160">
        <v>1071444875</v>
      </c>
      <c r="L40" s="160">
        <v>1071444875</v>
      </c>
      <c r="M40" s="308">
        <f t="shared" si="5"/>
        <v>0.86760415210117625</v>
      </c>
    </row>
    <row r="41" spans="1:13" s="241" customFormat="1" ht="21.75" hidden="1" customHeight="1" outlineLevel="3" x14ac:dyDescent="0.2">
      <c r="A41" s="1436"/>
      <c r="B41" s="678" t="s">
        <v>621</v>
      </c>
      <c r="C41" s="1437" t="s">
        <v>417</v>
      </c>
      <c r="D41" s="470" t="s">
        <v>622</v>
      </c>
      <c r="E41" s="682">
        <f t="shared" ref="E41:H41" si="20">+SUM(E42:E45)</f>
        <v>12419953098</v>
      </c>
      <c r="F41" s="682">
        <v>0</v>
      </c>
      <c r="G41" s="682">
        <v>3154308550</v>
      </c>
      <c r="H41" s="682">
        <f t="shared" si="20"/>
        <v>15574261648</v>
      </c>
      <c r="I41" s="682">
        <v>15574261648</v>
      </c>
      <c r="J41" s="682">
        <v>12935103770</v>
      </c>
      <c r="K41" s="682">
        <v>12935103770</v>
      </c>
      <c r="L41" s="682">
        <v>12935103770</v>
      </c>
      <c r="M41" s="1438">
        <f t="shared" si="5"/>
        <v>0.83054362783619262</v>
      </c>
    </row>
    <row r="42" spans="1:13" s="146" customFormat="1" ht="18" hidden="1" customHeight="1" outlineLevel="4" x14ac:dyDescent="0.2">
      <c r="A42" s="1439" t="s">
        <v>851</v>
      </c>
      <c r="B42" s="507" t="s">
        <v>481</v>
      </c>
      <c r="C42" s="132" t="s">
        <v>417</v>
      </c>
      <c r="D42" s="506" t="s">
        <v>381</v>
      </c>
      <c r="E42" s="160">
        <v>119144700</v>
      </c>
      <c r="F42" s="508">
        <v>0</v>
      </c>
      <c r="G42" s="167">
        <v>40000000</v>
      </c>
      <c r="H42" s="160">
        <f t="shared" ref="H42:H105" si="21">+E42-F42+G42</f>
        <v>159144700</v>
      </c>
      <c r="I42" s="167">
        <v>159144700</v>
      </c>
      <c r="J42" s="160">
        <v>123818900</v>
      </c>
      <c r="K42" s="160">
        <v>123818900</v>
      </c>
      <c r="L42" s="160">
        <v>123818900</v>
      </c>
      <c r="M42" s="308">
        <f t="shared" si="5"/>
        <v>0.77802716647177061</v>
      </c>
    </row>
    <row r="43" spans="1:13" s="146" customFormat="1" ht="18" hidden="1" customHeight="1" outlineLevel="4" x14ac:dyDescent="0.2">
      <c r="A43" s="1439" t="s">
        <v>852</v>
      </c>
      <c r="B43" s="507" t="s">
        <v>482</v>
      </c>
      <c r="C43" s="132" t="s">
        <v>417</v>
      </c>
      <c r="D43" s="506" t="s">
        <v>382</v>
      </c>
      <c r="E43" s="160">
        <v>5697403045</v>
      </c>
      <c r="F43" s="508">
        <v>0</v>
      </c>
      <c r="G43" s="167">
        <v>1645000000</v>
      </c>
      <c r="H43" s="160">
        <f t="shared" si="21"/>
        <v>7342403045</v>
      </c>
      <c r="I43" s="167">
        <v>7342403045</v>
      </c>
      <c r="J43" s="160">
        <v>5803282040</v>
      </c>
      <c r="K43" s="160">
        <v>5803282040</v>
      </c>
      <c r="L43" s="160">
        <v>5803282040</v>
      </c>
      <c r="M43" s="308">
        <f t="shared" si="5"/>
        <v>0.79037911763123592</v>
      </c>
    </row>
    <row r="44" spans="1:13" s="146" customFormat="1" ht="72.75" hidden="1" customHeight="1" outlineLevel="4" x14ac:dyDescent="0.2">
      <c r="A44" s="1439" t="s">
        <v>853</v>
      </c>
      <c r="B44" s="507" t="s">
        <v>483</v>
      </c>
      <c r="C44" s="132" t="s">
        <v>417</v>
      </c>
      <c r="D44" s="506" t="s">
        <v>383</v>
      </c>
      <c r="E44" s="160">
        <v>6528258063</v>
      </c>
      <c r="F44" s="508">
        <v>0</v>
      </c>
      <c r="G44" s="167">
        <v>1434308550</v>
      </c>
      <c r="H44" s="160">
        <f t="shared" si="21"/>
        <v>7962566613</v>
      </c>
      <c r="I44" s="167">
        <v>7962566613</v>
      </c>
      <c r="J44" s="160">
        <v>6944931816</v>
      </c>
      <c r="K44" s="160">
        <v>6944931816</v>
      </c>
      <c r="L44" s="160">
        <v>6944931816</v>
      </c>
      <c r="M44" s="308">
        <f t="shared" si="5"/>
        <v>0.87219764097940866</v>
      </c>
    </row>
    <row r="45" spans="1:13" s="146" customFormat="1" ht="18" hidden="1" customHeight="1" outlineLevel="4" x14ac:dyDescent="0.2">
      <c r="A45" s="1439" t="s">
        <v>854</v>
      </c>
      <c r="B45" s="507" t="s">
        <v>484</v>
      </c>
      <c r="C45" s="132" t="s">
        <v>417</v>
      </c>
      <c r="D45" s="506" t="s">
        <v>384</v>
      </c>
      <c r="E45" s="160">
        <v>75147290</v>
      </c>
      <c r="F45" s="508">
        <v>0</v>
      </c>
      <c r="G45" s="167">
        <v>35000000</v>
      </c>
      <c r="H45" s="160">
        <f t="shared" si="21"/>
        <v>110147290</v>
      </c>
      <c r="I45" s="167">
        <v>110147290</v>
      </c>
      <c r="J45" s="160">
        <v>63071014</v>
      </c>
      <c r="K45" s="160">
        <v>63071014</v>
      </c>
      <c r="L45" s="160">
        <v>63071014</v>
      </c>
      <c r="M45" s="308">
        <f t="shared" si="5"/>
        <v>0.57260613493078227</v>
      </c>
    </row>
    <row r="46" spans="1:13" s="241" customFormat="1" ht="20.25" hidden="1" customHeight="1" outlineLevel="3" x14ac:dyDescent="0.2">
      <c r="A46" s="1436" t="s">
        <v>855</v>
      </c>
      <c r="B46" s="1129" t="s">
        <v>485</v>
      </c>
      <c r="C46" s="1456" t="s">
        <v>417</v>
      </c>
      <c r="D46" s="516" t="s">
        <v>385</v>
      </c>
      <c r="E46" s="291">
        <v>2721591300</v>
      </c>
      <c r="F46" s="1457">
        <v>0</v>
      </c>
      <c r="G46" s="1131">
        <v>1000000000</v>
      </c>
      <c r="H46" s="291">
        <f t="shared" si="21"/>
        <v>3721591300</v>
      </c>
      <c r="I46" s="1131">
        <v>3721591300</v>
      </c>
      <c r="J46" s="291">
        <v>3144886800</v>
      </c>
      <c r="K46" s="291">
        <v>3144886800</v>
      </c>
      <c r="L46" s="291">
        <v>3144886800</v>
      </c>
      <c r="M46" s="1458">
        <f t="shared" si="5"/>
        <v>0.84503819642957567</v>
      </c>
    </row>
    <row r="47" spans="1:13" s="241" customFormat="1" ht="20.25" hidden="1" customHeight="1" outlineLevel="3" x14ac:dyDescent="0.2">
      <c r="A47" s="1436" t="s">
        <v>856</v>
      </c>
      <c r="B47" s="1129" t="s">
        <v>486</v>
      </c>
      <c r="C47" s="1456" t="s">
        <v>417</v>
      </c>
      <c r="D47" s="516" t="s">
        <v>386</v>
      </c>
      <c r="E47" s="291">
        <v>520219400</v>
      </c>
      <c r="F47" s="1457">
        <v>0</v>
      </c>
      <c r="G47" s="1131">
        <v>120000000</v>
      </c>
      <c r="H47" s="291">
        <f t="shared" si="21"/>
        <v>640219400</v>
      </c>
      <c r="I47" s="1131">
        <v>640219400</v>
      </c>
      <c r="J47" s="291">
        <v>524938500</v>
      </c>
      <c r="K47" s="291">
        <v>524938500</v>
      </c>
      <c r="L47" s="291">
        <v>524938500</v>
      </c>
      <c r="M47" s="1458">
        <f t="shared" si="5"/>
        <v>0.81993532217236775</v>
      </c>
    </row>
    <row r="48" spans="1:13" s="241" customFormat="1" ht="20.25" hidden="1" customHeight="1" outlineLevel="3" x14ac:dyDescent="0.2">
      <c r="A48" s="1436" t="s">
        <v>857</v>
      </c>
      <c r="B48" s="1129" t="s">
        <v>487</v>
      </c>
      <c r="C48" s="1456" t="s">
        <v>417</v>
      </c>
      <c r="D48" s="516" t="s">
        <v>387</v>
      </c>
      <c r="E48" s="291">
        <v>520219400</v>
      </c>
      <c r="F48" s="1457">
        <v>0</v>
      </c>
      <c r="G48" s="1131">
        <v>120000000</v>
      </c>
      <c r="H48" s="291">
        <f t="shared" si="21"/>
        <v>640219400</v>
      </c>
      <c r="I48" s="1131">
        <v>640219400</v>
      </c>
      <c r="J48" s="291">
        <v>524938500</v>
      </c>
      <c r="K48" s="291">
        <v>524938500</v>
      </c>
      <c r="L48" s="291">
        <v>524938500</v>
      </c>
      <c r="M48" s="1458">
        <f t="shared" si="5"/>
        <v>0.81993532217236775</v>
      </c>
    </row>
    <row r="49" spans="1:14" s="241" customFormat="1" ht="20.25" hidden="1" customHeight="1" outlineLevel="3" thickBot="1" x14ac:dyDescent="0.25">
      <c r="A49" s="1436" t="s">
        <v>858</v>
      </c>
      <c r="B49" s="1459" t="s">
        <v>488</v>
      </c>
      <c r="C49" s="1460" t="s">
        <v>417</v>
      </c>
      <c r="D49" s="529" t="s">
        <v>388</v>
      </c>
      <c r="E49" s="1461">
        <v>940395000</v>
      </c>
      <c r="F49" s="1462">
        <v>0</v>
      </c>
      <c r="G49" s="1463">
        <v>300000000</v>
      </c>
      <c r="H49" s="1461">
        <f t="shared" si="21"/>
        <v>1240395000</v>
      </c>
      <c r="I49" s="1463">
        <v>1240395000</v>
      </c>
      <c r="J49" s="1461">
        <v>1048942600</v>
      </c>
      <c r="K49" s="1461">
        <v>1048942600</v>
      </c>
      <c r="L49" s="1461">
        <v>1048942600</v>
      </c>
      <c r="M49" s="1464">
        <f t="shared" si="5"/>
        <v>0.84565207050979729</v>
      </c>
    </row>
    <row r="50" spans="1:14" s="157" customFormat="1" ht="18.75" customHeight="1" thickBot="1" x14ac:dyDescent="0.25">
      <c r="A50" s="1465"/>
      <c r="B50" s="1466"/>
      <c r="C50" s="1467"/>
      <c r="D50" s="301"/>
      <c r="E50" s="1468"/>
      <c r="F50" s="1468"/>
      <c r="G50" s="1468"/>
      <c r="H50" s="1468"/>
      <c r="I50" s="301"/>
      <c r="J50" s="301"/>
      <c r="K50" s="1468"/>
      <c r="L50" s="1468"/>
      <c r="M50" s="1469"/>
    </row>
    <row r="51" spans="1:14" s="241" customFormat="1" ht="31.5" customHeight="1" thickBot="1" x14ac:dyDescent="0.25">
      <c r="A51" s="1470"/>
      <c r="B51" s="1428" t="s">
        <v>656</v>
      </c>
      <c r="C51" s="1471" t="s">
        <v>974</v>
      </c>
      <c r="D51" s="1472" t="s">
        <v>59</v>
      </c>
      <c r="E51" s="1429">
        <f t="shared" ref="E51:H51" si="22">+E52+E61</f>
        <v>10961500000</v>
      </c>
      <c r="F51" s="1429">
        <v>4199111584</v>
      </c>
      <c r="G51" s="1429">
        <v>11699111584</v>
      </c>
      <c r="H51" s="1429">
        <f t="shared" si="22"/>
        <v>18461500000</v>
      </c>
      <c r="I51" s="1429">
        <v>16838636555.77</v>
      </c>
      <c r="J51" s="1429">
        <v>13168274799.85</v>
      </c>
      <c r="K51" s="1429">
        <v>9925115446.2600002</v>
      </c>
      <c r="L51" s="1429">
        <v>9730015917.2600002</v>
      </c>
      <c r="M51" s="1473">
        <f t="shared" si="5"/>
        <v>0.71328303766487011</v>
      </c>
    </row>
    <row r="52" spans="1:14" s="241" customFormat="1" ht="27.75" customHeight="1" outlineLevel="1" collapsed="1" thickBot="1" x14ac:dyDescent="0.25">
      <c r="A52" s="1436"/>
      <c r="B52" s="1474" t="s">
        <v>624</v>
      </c>
      <c r="C52" s="1475" t="s">
        <v>417</v>
      </c>
      <c r="D52" s="626" t="s">
        <v>625</v>
      </c>
      <c r="E52" s="1476">
        <f>+E53+E58</f>
        <v>198000000</v>
      </c>
      <c r="F52" s="1476">
        <v>0</v>
      </c>
      <c r="G52" s="1476">
        <v>145000000</v>
      </c>
      <c r="H52" s="1476">
        <f t="shared" ref="H52" si="23">+H53+H58</f>
        <v>343000000</v>
      </c>
      <c r="I52" s="1476">
        <v>314146763</v>
      </c>
      <c r="J52" s="1476">
        <v>314146763</v>
      </c>
      <c r="K52" s="1476">
        <v>314146763</v>
      </c>
      <c r="L52" s="1476">
        <v>314146763</v>
      </c>
      <c r="M52" s="1477">
        <f t="shared" si="5"/>
        <v>0.91587977551020405</v>
      </c>
    </row>
    <row r="53" spans="1:14" s="241" customFormat="1" ht="20.25" hidden="1" customHeight="1" outlineLevel="2" x14ac:dyDescent="0.25">
      <c r="A53" s="1436"/>
      <c r="B53" s="678" t="s">
        <v>626</v>
      </c>
      <c r="C53" s="1437" t="s">
        <v>417</v>
      </c>
      <c r="D53" s="470" t="s">
        <v>632</v>
      </c>
      <c r="E53" s="682">
        <f>+SUM(E54:E57)</f>
        <v>196000000</v>
      </c>
      <c r="F53" s="682">
        <v>0</v>
      </c>
      <c r="G53" s="682">
        <v>145000000</v>
      </c>
      <c r="H53" s="682">
        <f t="shared" ref="H53" si="24">+SUM(H54:H57)</f>
        <v>341000000</v>
      </c>
      <c r="I53" s="682">
        <v>314146763</v>
      </c>
      <c r="J53" s="682">
        <v>314146763</v>
      </c>
      <c r="K53" s="682">
        <v>314146763</v>
      </c>
      <c r="L53" s="682">
        <v>314146763</v>
      </c>
      <c r="M53" s="684">
        <f t="shared" si="5"/>
        <v>0.92125150439882697</v>
      </c>
    </row>
    <row r="54" spans="1:14" s="157" customFormat="1" ht="18" hidden="1" customHeight="1" outlineLevel="3" x14ac:dyDescent="0.25">
      <c r="A54" s="1439" t="s">
        <v>859</v>
      </c>
      <c r="B54" s="185" t="s">
        <v>490</v>
      </c>
      <c r="C54" s="1441" t="s">
        <v>417</v>
      </c>
      <c r="D54" s="248" t="s">
        <v>389</v>
      </c>
      <c r="E54" s="160">
        <v>6376304</v>
      </c>
      <c r="F54" s="151">
        <v>0</v>
      </c>
      <c r="G54" s="160">
        <v>0</v>
      </c>
      <c r="H54" s="160">
        <f t="shared" si="21"/>
        <v>6376304</v>
      </c>
      <c r="I54" s="160">
        <v>6217875</v>
      </c>
      <c r="J54" s="160">
        <v>6217875</v>
      </c>
      <c r="K54" s="160">
        <v>6217875</v>
      </c>
      <c r="L54" s="160">
        <v>6217875</v>
      </c>
      <c r="M54" s="299">
        <f t="shared" si="5"/>
        <v>0.97515347448929657</v>
      </c>
    </row>
    <row r="55" spans="1:14" s="146" customFormat="1" ht="18" hidden="1" customHeight="1" outlineLevel="3" x14ac:dyDescent="0.25">
      <c r="A55" s="1439" t="s">
        <v>860</v>
      </c>
      <c r="B55" s="185" t="s">
        <v>491</v>
      </c>
      <c r="C55" s="1441" t="s">
        <v>417</v>
      </c>
      <c r="D55" s="248" t="s">
        <v>390</v>
      </c>
      <c r="E55" s="160">
        <v>179023696</v>
      </c>
      <c r="F55" s="160">
        <v>0</v>
      </c>
      <c r="G55" s="160">
        <v>145000000</v>
      </c>
      <c r="H55" s="160">
        <f t="shared" si="21"/>
        <v>324023696</v>
      </c>
      <c r="I55" s="160">
        <v>307443688</v>
      </c>
      <c r="J55" s="160">
        <v>307443688</v>
      </c>
      <c r="K55" s="160">
        <v>307443688</v>
      </c>
      <c r="L55" s="160">
        <v>307443688</v>
      </c>
      <c r="M55" s="299">
        <f t="shared" si="5"/>
        <v>0.94883087809726119</v>
      </c>
    </row>
    <row r="56" spans="1:14" s="146" customFormat="1" ht="18" hidden="1" customHeight="1" outlineLevel="3" x14ac:dyDescent="0.25">
      <c r="A56" s="1439" t="s">
        <v>861</v>
      </c>
      <c r="B56" s="185" t="s">
        <v>489</v>
      </c>
      <c r="C56" s="1441" t="s">
        <v>417</v>
      </c>
      <c r="D56" s="248" t="s">
        <v>391</v>
      </c>
      <c r="E56" s="160">
        <v>10000000</v>
      </c>
      <c r="F56" s="160">
        <v>0</v>
      </c>
      <c r="G56" s="160">
        <v>0</v>
      </c>
      <c r="H56" s="160">
        <f t="shared" si="21"/>
        <v>10000000</v>
      </c>
      <c r="I56" s="160">
        <v>485200</v>
      </c>
      <c r="J56" s="160">
        <v>485200</v>
      </c>
      <c r="K56" s="160">
        <v>485200</v>
      </c>
      <c r="L56" s="160">
        <v>485200</v>
      </c>
      <c r="M56" s="299">
        <f t="shared" si="5"/>
        <v>4.8520000000000001E-2</v>
      </c>
    </row>
    <row r="57" spans="1:14" s="146" customFormat="1" ht="18" hidden="1" customHeight="1" outlineLevel="3" x14ac:dyDescent="0.25">
      <c r="A57" s="1439" t="s">
        <v>862</v>
      </c>
      <c r="B57" s="185" t="s">
        <v>492</v>
      </c>
      <c r="C57" s="1441" t="s">
        <v>417</v>
      </c>
      <c r="D57" s="248" t="s">
        <v>392</v>
      </c>
      <c r="E57" s="160">
        <v>600000</v>
      </c>
      <c r="F57" s="160">
        <v>0</v>
      </c>
      <c r="G57" s="160">
        <v>0</v>
      </c>
      <c r="H57" s="160">
        <f t="shared" si="21"/>
        <v>600000</v>
      </c>
      <c r="I57" s="160">
        <v>0</v>
      </c>
      <c r="J57" s="160">
        <v>0</v>
      </c>
      <c r="K57" s="160">
        <v>0</v>
      </c>
      <c r="L57" s="160">
        <v>0</v>
      </c>
      <c r="M57" s="299">
        <f t="shared" si="5"/>
        <v>0</v>
      </c>
    </row>
    <row r="58" spans="1:14" s="241" customFormat="1" ht="20.25" hidden="1" customHeight="1" outlineLevel="2" x14ac:dyDescent="0.25">
      <c r="A58" s="1478"/>
      <c r="B58" s="678" t="s">
        <v>627</v>
      </c>
      <c r="C58" s="1437" t="s">
        <v>417</v>
      </c>
      <c r="D58" s="470" t="s">
        <v>628</v>
      </c>
      <c r="E58" s="682">
        <f>+SUM(E59:E60)</f>
        <v>2000000</v>
      </c>
      <c r="F58" s="682">
        <v>0</v>
      </c>
      <c r="G58" s="682">
        <v>0</v>
      </c>
      <c r="H58" s="682">
        <f t="shared" ref="H58" si="25">+SUM(H59:H60)</f>
        <v>2000000</v>
      </c>
      <c r="I58" s="682">
        <v>0</v>
      </c>
      <c r="J58" s="682">
        <v>0</v>
      </c>
      <c r="K58" s="682">
        <v>0</v>
      </c>
      <c r="L58" s="682">
        <v>0</v>
      </c>
      <c r="M58" s="684">
        <f t="shared" si="5"/>
        <v>0</v>
      </c>
      <c r="N58" s="691"/>
    </row>
    <row r="59" spans="1:14" s="146" customFormat="1" ht="18" hidden="1" customHeight="1" outlineLevel="3" x14ac:dyDescent="0.25">
      <c r="A59" s="1439" t="s">
        <v>863</v>
      </c>
      <c r="B59" s="185" t="s">
        <v>493</v>
      </c>
      <c r="C59" s="1441" t="s">
        <v>417</v>
      </c>
      <c r="D59" s="248" t="s">
        <v>393</v>
      </c>
      <c r="E59" s="160">
        <v>1000000</v>
      </c>
      <c r="F59" s="160">
        <v>0</v>
      </c>
      <c r="G59" s="160">
        <v>0</v>
      </c>
      <c r="H59" s="160">
        <f t="shared" si="21"/>
        <v>1000000</v>
      </c>
      <c r="I59" s="160">
        <v>0</v>
      </c>
      <c r="J59" s="160">
        <v>0</v>
      </c>
      <c r="K59" s="160">
        <v>0</v>
      </c>
      <c r="L59" s="160">
        <v>0</v>
      </c>
      <c r="M59" s="299">
        <f t="shared" si="5"/>
        <v>0</v>
      </c>
    </row>
    <row r="60" spans="1:14" s="146" customFormat="1" ht="18" hidden="1" customHeight="1" outlineLevel="3" thickBot="1" x14ac:dyDescent="0.25">
      <c r="A60" s="1439" t="s">
        <v>864</v>
      </c>
      <c r="B60" s="185" t="s">
        <v>494</v>
      </c>
      <c r="C60" s="1441" t="s">
        <v>417</v>
      </c>
      <c r="D60" s="248" t="s">
        <v>394</v>
      </c>
      <c r="E60" s="397">
        <v>1000000</v>
      </c>
      <c r="F60" s="397">
        <v>0</v>
      </c>
      <c r="G60" s="397">
        <v>0</v>
      </c>
      <c r="H60" s="397">
        <f t="shared" si="21"/>
        <v>1000000</v>
      </c>
      <c r="I60" s="160">
        <v>0</v>
      </c>
      <c r="J60" s="160">
        <v>0</v>
      </c>
      <c r="K60" s="160">
        <v>0</v>
      </c>
      <c r="L60" s="160">
        <v>0</v>
      </c>
      <c r="M60" s="299">
        <f t="shared" si="5"/>
        <v>0</v>
      </c>
    </row>
    <row r="61" spans="1:14" s="278" customFormat="1" ht="33" customHeight="1" collapsed="1" thickBot="1" x14ac:dyDescent="0.25">
      <c r="A61" s="1436"/>
      <c r="B61" s="1479" t="s">
        <v>629</v>
      </c>
      <c r="C61" s="1480" t="s">
        <v>975</v>
      </c>
      <c r="D61" s="643" t="s">
        <v>630</v>
      </c>
      <c r="E61" s="1481">
        <f t="shared" ref="E61:H61" si="26">+E62+E70+E73+E89+E99+E104+E107+E113+E117+E120+E126+E135+E137+E125</f>
        <v>10763500000</v>
      </c>
      <c r="F61" s="1481">
        <v>4199111584</v>
      </c>
      <c r="G61" s="1481">
        <v>11554111584</v>
      </c>
      <c r="H61" s="1481">
        <f t="shared" si="26"/>
        <v>18118500000</v>
      </c>
      <c r="I61" s="1828">
        <v>16524489792.77</v>
      </c>
      <c r="J61" s="1828">
        <v>12854128036.85</v>
      </c>
      <c r="K61" s="1828">
        <v>9610968683.2600002</v>
      </c>
      <c r="L61" s="1828">
        <v>9415869154.2600002</v>
      </c>
      <c r="M61" s="1482">
        <f t="shared" si="5"/>
        <v>0.70944769361978088</v>
      </c>
    </row>
    <row r="62" spans="1:14" s="241" customFormat="1" ht="20.25" hidden="1" customHeight="1" outlineLevel="1" x14ac:dyDescent="0.2">
      <c r="A62" s="1436"/>
      <c r="B62" s="678" t="s">
        <v>631</v>
      </c>
      <c r="C62" s="1483" t="s">
        <v>975</v>
      </c>
      <c r="D62" s="470" t="s">
        <v>633</v>
      </c>
      <c r="E62" s="1484">
        <f>+SUM(E63:E69)</f>
        <v>325000000</v>
      </c>
      <c r="F62" s="1484">
        <v>251021596</v>
      </c>
      <c r="G62" s="1484">
        <v>2676879000</v>
      </c>
      <c r="H62" s="1484">
        <f t="shared" ref="H62" si="27">+SUM(H63:H69)</f>
        <v>2750857404</v>
      </c>
      <c r="I62" s="1484">
        <v>1989402869.45</v>
      </c>
      <c r="J62" s="1484">
        <v>267732869.44999999</v>
      </c>
      <c r="K62" s="1484">
        <v>244271013.44</v>
      </c>
      <c r="L62" s="1484">
        <v>208021013.44</v>
      </c>
      <c r="M62" s="684">
        <f t="shared" si="5"/>
        <v>9.73270621227737E-2</v>
      </c>
    </row>
    <row r="63" spans="1:14" s="146" customFormat="1" ht="18" hidden="1" customHeight="1" outlineLevel="2" x14ac:dyDescent="0.2">
      <c r="A63" s="1439" t="s">
        <v>976</v>
      </c>
      <c r="B63" s="185" t="s">
        <v>497</v>
      </c>
      <c r="C63" s="1441">
        <v>13</v>
      </c>
      <c r="D63" s="248" t="s">
        <v>575</v>
      </c>
      <c r="E63" s="160">
        <v>0</v>
      </c>
      <c r="F63" s="160">
        <v>6000000</v>
      </c>
      <c r="G63" s="160">
        <v>6000000</v>
      </c>
      <c r="H63" s="160">
        <f t="shared" si="21"/>
        <v>0</v>
      </c>
      <c r="I63" s="160">
        <v>0</v>
      </c>
      <c r="J63" s="160">
        <v>0</v>
      </c>
      <c r="K63" s="160">
        <v>0</v>
      </c>
      <c r="L63" s="161">
        <v>0</v>
      </c>
      <c r="M63" s="299">
        <f t="shared" si="5"/>
        <v>0</v>
      </c>
    </row>
    <row r="64" spans="1:14" s="146" customFormat="1" ht="18" hidden="1" customHeight="1" outlineLevel="2" x14ac:dyDescent="0.2">
      <c r="A64" s="1439" t="s">
        <v>977</v>
      </c>
      <c r="B64" s="185" t="s">
        <v>499</v>
      </c>
      <c r="C64" s="1441">
        <v>13</v>
      </c>
      <c r="D64" s="248" t="s">
        <v>396</v>
      </c>
      <c r="E64" s="160">
        <v>0</v>
      </c>
      <c r="F64" s="160">
        <v>0</v>
      </c>
      <c r="G64" s="160">
        <v>500000000</v>
      </c>
      <c r="H64" s="160">
        <f t="shared" si="21"/>
        <v>500000000</v>
      </c>
      <c r="I64" s="160">
        <v>482320000</v>
      </c>
      <c r="J64" s="160">
        <v>0</v>
      </c>
      <c r="K64" s="160">
        <v>0</v>
      </c>
      <c r="L64" s="161">
        <v>0</v>
      </c>
      <c r="M64" s="299">
        <f t="shared" si="5"/>
        <v>0</v>
      </c>
    </row>
    <row r="65" spans="1:14" s="146" customFormat="1" ht="18" hidden="1" customHeight="1" outlineLevel="2" x14ac:dyDescent="0.2">
      <c r="A65" s="1439" t="s">
        <v>867</v>
      </c>
      <c r="B65" s="185" t="s">
        <v>499</v>
      </c>
      <c r="C65" s="1441" t="s">
        <v>417</v>
      </c>
      <c r="D65" s="248" t="s">
        <v>396</v>
      </c>
      <c r="E65" s="160">
        <v>250000000</v>
      </c>
      <c r="F65" s="160">
        <v>210000000</v>
      </c>
      <c r="G65" s="160">
        <v>35000000</v>
      </c>
      <c r="H65" s="160">
        <f t="shared" si="21"/>
        <v>75000000</v>
      </c>
      <c r="I65" s="160">
        <v>400000</v>
      </c>
      <c r="J65" s="160">
        <v>400000</v>
      </c>
      <c r="K65" s="160">
        <v>400000</v>
      </c>
      <c r="L65" s="161">
        <v>400000</v>
      </c>
      <c r="M65" s="299">
        <f t="shared" si="5"/>
        <v>5.3333333333333332E-3</v>
      </c>
    </row>
    <row r="66" spans="1:14" s="146" customFormat="1" ht="18" hidden="1" customHeight="1" outlineLevel="2" x14ac:dyDescent="0.2">
      <c r="A66" s="1439" t="s">
        <v>978</v>
      </c>
      <c r="B66" s="185" t="s">
        <v>500</v>
      </c>
      <c r="C66" s="1441">
        <v>13</v>
      </c>
      <c r="D66" s="248" t="s">
        <v>397</v>
      </c>
      <c r="E66" s="160">
        <v>0</v>
      </c>
      <c r="F66" s="160">
        <v>11400000</v>
      </c>
      <c r="G66" s="160">
        <v>722000000</v>
      </c>
      <c r="H66" s="160">
        <f t="shared" si="21"/>
        <v>710600000</v>
      </c>
      <c r="I66" s="160">
        <v>688211856</v>
      </c>
      <c r="J66" s="160">
        <v>59711856</v>
      </c>
      <c r="K66" s="160">
        <v>36250000</v>
      </c>
      <c r="L66" s="161">
        <v>0</v>
      </c>
      <c r="M66" s="299">
        <f t="shared" si="5"/>
        <v>8.4030194202082742E-2</v>
      </c>
    </row>
    <row r="67" spans="1:14" s="146" customFormat="1" ht="18" hidden="1" customHeight="1" outlineLevel="2" x14ac:dyDescent="0.2">
      <c r="A67" s="1439" t="s">
        <v>868</v>
      </c>
      <c r="B67" s="185" t="s">
        <v>500</v>
      </c>
      <c r="C67" s="1441" t="s">
        <v>417</v>
      </c>
      <c r="D67" s="248" t="s">
        <v>397</v>
      </c>
      <c r="E67" s="160">
        <v>75000000</v>
      </c>
      <c r="F67" s="160">
        <v>23621596</v>
      </c>
      <c r="G67" s="160">
        <v>810879000</v>
      </c>
      <c r="H67" s="160">
        <f t="shared" si="21"/>
        <v>862257404</v>
      </c>
      <c r="I67" s="160">
        <v>215471013.44999999</v>
      </c>
      <c r="J67" s="160">
        <v>207621013.44999999</v>
      </c>
      <c r="K67" s="160">
        <v>207621013.44</v>
      </c>
      <c r="L67" s="161">
        <v>207621013.44</v>
      </c>
      <c r="M67" s="299">
        <f t="shared" si="5"/>
        <v>0.24078774213691762</v>
      </c>
      <c r="N67" s="833"/>
    </row>
    <row r="68" spans="1:14" s="146" customFormat="1" ht="18" hidden="1" customHeight="1" outlineLevel="2" x14ac:dyDescent="0.2">
      <c r="A68" s="1485" t="s">
        <v>870</v>
      </c>
      <c r="B68" s="185" t="s">
        <v>495</v>
      </c>
      <c r="C68" s="1441">
        <v>10</v>
      </c>
      <c r="D68" s="248" t="s">
        <v>979</v>
      </c>
      <c r="E68" s="160">
        <v>0</v>
      </c>
      <c r="F68" s="160">
        <v>0</v>
      </c>
      <c r="G68" s="160">
        <v>359000000</v>
      </c>
      <c r="H68" s="160">
        <f t="shared" si="21"/>
        <v>359000000</v>
      </c>
      <c r="I68" s="160">
        <v>359000000</v>
      </c>
      <c r="J68" s="160">
        <v>0</v>
      </c>
      <c r="K68" s="160">
        <v>0</v>
      </c>
      <c r="L68" s="161">
        <v>0</v>
      </c>
      <c r="M68" s="299">
        <f t="shared" si="5"/>
        <v>0</v>
      </c>
      <c r="N68" s="833"/>
    </row>
    <row r="69" spans="1:14" s="146" customFormat="1" ht="18" hidden="1" customHeight="1" outlineLevel="2" x14ac:dyDescent="0.2">
      <c r="A69" s="1485" t="s">
        <v>980</v>
      </c>
      <c r="B69" s="185" t="s">
        <v>495</v>
      </c>
      <c r="C69" s="1441">
        <v>13</v>
      </c>
      <c r="D69" s="248" t="s">
        <v>979</v>
      </c>
      <c r="E69" s="160">
        <v>0</v>
      </c>
      <c r="F69" s="160">
        <v>0</v>
      </c>
      <c r="G69" s="160">
        <v>244000000</v>
      </c>
      <c r="H69" s="160">
        <f t="shared" si="21"/>
        <v>244000000</v>
      </c>
      <c r="I69" s="160">
        <v>244000000</v>
      </c>
      <c r="J69" s="160">
        <v>0</v>
      </c>
      <c r="K69" s="160">
        <v>0</v>
      </c>
      <c r="L69" s="161">
        <v>0</v>
      </c>
      <c r="M69" s="299">
        <f t="shared" si="5"/>
        <v>0</v>
      </c>
      <c r="N69" s="833"/>
    </row>
    <row r="70" spans="1:14" s="241" customFormat="1" ht="20.25" hidden="1" customHeight="1" outlineLevel="1" x14ac:dyDescent="0.2">
      <c r="A70" s="1436"/>
      <c r="B70" s="678" t="s">
        <v>634</v>
      </c>
      <c r="C70" s="1437" t="s">
        <v>417</v>
      </c>
      <c r="D70" s="470" t="s">
        <v>635</v>
      </c>
      <c r="E70" s="682">
        <f>+SUM(E71:E72)</f>
        <v>40000000</v>
      </c>
      <c r="F70" s="682">
        <v>75000000</v>
      </c>
      <c r="G70" s="682">
        <v>107000000</v>
      </c>
      <c r="H70" s="682">
        <f t="shared" ref="H70" si="28">+SUM(H71:H72)</f>
        <v>72000000</v>
      </c>
      <c r="I70" s="682">
        <v>69714350</v>
      </c>
      <c r="J70" s="682">
        <v>3714350</v>
      </c>
      <c r="K70" s="682">
        <v>3714350</v>
      </c>
      <c r="L70" s="681">
        <v>3714350</v>
      </c>
      <c r="M70" s="684">
        <f t="shared" si="5"/>
        <v>5.1588194444444443E-2</v>
      </c>
    </row>
    <row r="71" spans="1:14" s="146" customFormat="1" ht="18" hidden="1" customHeight="1" outlineLevel="2" x14ac:dyDescent="0.2">
      <c r="A71" s="1439" t="s">
        <v>872</v>
      </c>
      <c r="B71" s="185" t="s">
        <v>505</v>
      </c>
      <c r="C71" s="1441" t="s">
        <v>417</v>
      </c>
      <c r="D71" s="248" t="s">
        <v>401</v>
      </c>
      <c r="E71" s="160">
        <v>15000000</v>
      </c>
      <c r="F71" s="160">
        <v>55000000</v>
      </c>
      <c r="G71" s="160">
        <v>42000000</v>
      </c>
      <c r="H71" s="160">
        <f t="shared" si="21"/>
        <v>2000000</v>
      </c>
      <c r="I71" s="160">
        <v>1000000</v>
      </c>
      <c r="J71" s="160">
        <v>1000000</v>
      </c>
      <c r="K71" s="160">
        <v>1000000</v>
      </c>
      <c r="L71" s="161">
        <v>1000000</v>
      </c>
      <c r="M71" s="299">
        <f t="shared" si="5"/>
        <v>0.5</v>
      </c>
    </row>
    <row r="72" spans="1:14" s="146" customFormat="1" ht="18" hidden="1" customHeight="1" outlineLevel="2" x14ac:dyDescent="0.2">
      <c r="A72" s="1439" t="s">
        <v>873</v>
      </c>
      <c r="B72" s="185" t="s">
        <v>506</v>
      </c>
      <c r="C72" s="1441" t="s">
        <v>417</v>
      </c>
      <c r="D72" s="248" t="s">
        <v>402</v>
      </c>
      <c r="E72" s="160">
        <v>25000000</v>
      </c>
      <c r="F72" s="160">
        <v>20000000</v>
      </c>
      <c r="G72" s="160">
        <v>65000000</v>
      </c>
      <c r="H72" s="160">
        <f t="shared" si="21"/>
        <v>70000000</v>
      </c>
      <c r="I72" s="160">
        <v>68714350</v>
      </c>
      <c r="J72" s="160">
        <v>2714350</v>
      </c>
      <c r="K72" s="160">
        <v>2714350</v>
      </c>
      <c r="L72" s="161">
        <v>2714350</v>
      </c>
      <c r="M72" s="299">
        <f t="shared" si="5"/>
        <v>3.8776428571428573E-2</v>
      </c>
    </row>
    <row r="73" spans="1:14" s="241" customFormat="1" ht="20.25" hidden="1" customHeight="1" outlineLevel="1" x14ac:dyDescent="0.2">
      <c r="A73" s="1436"/>
      <c r="B73" s="678" t="s">
        <v>636</v>
      </c>
      <c r="C73" s="1483" t="s">
        <v>975</v>
      </c>
      <c r="D73" s="470" t="s">
        <v>637</v>
      </c>
      <c r="E73" s="682">
        <f>+SUM(E74:E88)</f>
        <v>292000000</v>
      </c>
      <c r="F73" s="682">
        <v>542461479</v>
      </c>
      <c r="G73" s="682">
        <v>1211600000</v>
      </c>
      <c r="H73" s="682">
        <f t="shared" ref="H73" si="29">+SUM(H74:H88)</f>
        <v>961138521</v>
      </c>
      <c r="I73" s="682">
        <v>920449887.93000007</v>
      </c>
      <c r="J73" s="682">
        <v>844219324.93000007</v>
      </c>
      <c r="K73" s="682">
        <v>625142294.42000008</v>
      </c>
      <c r="L73" s="681">
        <v>618703907.42000008</v>
      </c>
      <c r="M73" s="684">
        <f t="shared" si="5"/>
        <v>0.8783534386402978</v>
      </c>
    </row>
    <row r="74" spans="1:14" s="157" customFormat="1" ht="18" hidden="1" customHeight="1" outlineLevel="2" x14ac:dyDescent="0.2">
      <c r="A74" s="1439" t="s">
        <v>874</v>
      </c>
      <c r="B74" s="185" t="s">
        <v>511</v>
      </c>
      <c r="C74" s="1441" t="s">
        <v>417</v>
      </c>
      <c r="D74" s="248" t="s">
        <v>403</v>
      </c>
      <c r="E74" s="160">
        <v>180000000</v>
      </c>
      <c r="F74" s="160">
        <v>24800000</v>
      </c>
      <c r="G74" s="160">
        <v>16000000</v>
      </c>
      <c r="H74" s="160">
        <f t="shared" si="21"/>
        <v>171200000</v>
      </c>
      <c r="I74" s="160">
        <v>170900000</v>
      </c>
      <c r="J74" s="160">
        <v>170899280</v>
      </c>
      <c r="K74" s="160">
        <v>123629079</v>
      </c>
      <c r="L74" s="161">
        <v>117190692</v>
      </c>
      <c r="M74" s="299">
        <f t="shared" si="5"/>
        <v>0.99824345794392522</v>
      </c>
      <c r="N74" s="841"/>
    </row>
    <row r="75" spans="1:14" s="146" customFormat="1" ht="18" hidden="1" customHeight="1" outlineLevel="2" x14ac:dyDescent="0.2">
      <c r="A75" s="1439" t="s">
        <v>981</v>
      </c>
      <c r="B75" s="185" t="s">
        <v>511</v>
      </c>
      <c r="C75" s="1441">
        <v>13</v>
      </c>
      <c r="D75" s="248" t="s">
        <v>403</v>
      </c>
      <c r="E75" s="160">
        <v>0</v>
      </c>
      <c r="F75" s="160">
        <v>85000000</v>
      </c>
      <c r="G75" s="160">
        <v>200000000</v>
      </c>
      <c r="H75" s="160">
        <f t="shared" si="21"/>
        <v>115000000</v>
      </c>
      <c r="I75" s="160">
        <v>109250000</v>
      </c>
      <c r="J75" s="160">
        <v>76750000</v>
      </c>
      <c r="K75" s="160">
        <v>2360361</v>
      </c>
      <c r="L75" s="161">
        <v>2360361</v>
      </c>
      <c r="M75" s="299">
        <f t="shared" si="5"/>
        <v>0.66739130434782612</v>
      </c>
    </row>
    <row r="76" spans="1:14" s="146" customFormat="1" ht="18" hidden="1" customHeight="1" outlineLevel="2" x14ac:dyDescent="0.2">
      <c r="A76" s="1439" t="s">
        <v>875</v>
      </c>
      <c r="B76" s="185" t="s">
        <v>518</v>
      </c>
      <c r="C76" s="1441" t="s">
        <v>417</v>
      </c>
      <c r="D76" s="248" t="s">
        <v>404</v>
      </c>
      <c r="E76" s="160">
        <v>20000000</v>
      </c>
      <c r="F76" s="160">
        <v>2452000</v>
      </c>
      <c r="G76" s="160">
        <v>0</v>
      </c>
      <c r="H76" s="160">
        <f t="shared" si="21"/>
        <v>17548000</v>
      </c>
      <c r="I76" s="160">
        <v>7042320</v>
      </c>
      <c r="J76" s="160">
        <v>0</v>
      </c>
      <c r="K76" s="160">
        <v>0</v>
      </c>
      <c r="L76" s="161">
        <v>0</v>
      </c>
      <c r="M76" s="299">
        <f t="shared" ref="M76:M139" si="30">IFERROR(J76/H76,0%)</f>
        <v>0</v>
      </c>
    </row>
    <row r="77" spans="1:14" s="146" customFormat="1" ht="18" hidden="1" customHeight="1" outlineLevel="2" x14ac:dyDescent="0.2">
      <c r="A77" s="1439" t="s">
        <v>982</v>
      </c>
      <c r="B77" s="185" t="s">
        <v>518</v>
      </c>
      <c r="C77" s="1441">
        <v>13</v>
      </c>
      <c r="D77" s="248" t="s">
        <v>404</v>
      </c>
      <c r="E77" s="160">
        <v>0</v>
      </c>
      <c r="F77" s="160">
        <v>50000000</v>
      </c>
      <c r="G77" s="160">
        <v>80000000</v>
      </c>
      <c r="H77" s="160">
        <f t="shared" si="21"/>
        <v>30000000</v>
      </c>
      <c r="I77" s="160">
        <v>30000000</v>
      </c>
      <c r="J77" s="160">
        <v>0</v>
      </c>
      <c r="K77" s="160">
        <v>0</v>
      </c>
      <c r="L77" s="161">
        <v>0</v>
      </c>
      <c r="M77" s="299">
        <f t="shared" si="30"/>
        <v>0</v>
      </c>
    </row>
    <row r="78" spans="1:14" s="157" customFormat="1" ht="18" hidden="1" customHeight="1" outlineLevel="2" x14ac:dyDescent="0.2">
      <c r="A78" s="1439" t="s">
        <v>876</v>
      </c>
      <c r="B78" s="185" t="s">
        <v>519</v>
      </c>
      <c r="C78" s="1441" t="s">
        <v>417</v>
      </c>
      <c r="D78" s="248" t="s">
        <v>405</v>
      </c>
      <c r="E78" s="160">
        <v>10000000</v>
      </c>
      <c r="F78" s="160">
        <v>4237492</v>
      </c>
      <c r="G78" s="160">
        <v>0</v>
      </c>
      <c r="H78" s="160">
        <f t="shared" si="21"/>
        <v>5762508</v>
      </c>
      <c r="I78" s="160">
        <v>4762508</v>
      </c>
      <c r="J78" s="160">
        <v>4762508</v>
      </c>
      <c r="K78" s="160">
        <v>4762508</v>
      </c>
      <c r="L78" s="161">
        <v>4762508</v>
      </c>
      <c r="M78" s="299">
        <f t="shared" si="30"/>
        <v>0.82646444915998385</v>
      </c>
    </row>
    <row r="79" spans="1:14" s="146" customFormat="1" ht="18" hidden="1" customHeight="1" outlineLevel="2" x14ac:dyDescent="0.2">
      <c r="A79" s="1439" t="s">
        <v>983</v>
      </c>
      <c r="B79" s="185" t="s">
        <v>519</v>
      </c>
      <c r="C79" s="1441">
        <v>13</v>
      </c>
      <c r="D79" s="248" t="s">
        <v>405</v>
      </c>
      <c r="E79" s="160">
        <v>0</v>
      </c>
      <c r="F79" s="160">
        <v>20000000</v>
      </c>
      <c r="G79" s="160">
        <v>20000000</v>
      </c>
      <c r="H79" s="160">
        <f t="shared" si="21"/>
        <v>0</v>
      </c>
      <c r="I79" s="160">
        <v>0</v>
      </c>
      <c r="J79" s="160">
        <v>0</v>
      </c>
      <c r="K79" s="160">
        <v>0</v>
      </c>
      <c r="L79" s="161">
        <v>0</v>
      </c>
      <c r="M79" s="299">
        <f t="shared" si="30"/>
        <v>0</v>
      </c>
    </row>
    <row r="80" spans="1:14" s="157" customFormat="1" ht="18" hidden="1" customHeight="1" outlineLevel="2" x14ac:dyDescent="0.2">
      <c r="A80" s="1439" t="s">
        <v>877</v>
      </c>
      <c r="B80" s="185" t="s">
        <v>512</v>
      </c>
      <c r="C80" s="1441" t="s">
        <v>417</v>
      </c>
      <c r="D80" s="248" t="s">
        <v>406</v>
      </c>
      <c r="E80" s="160">
        <v>15000000</v>
      </c>
      <c r="F80" s="160">
        <v>23000000</v>
      </c>
      <c r="G80" s="160">
        <v>14600000</v>
      </c>
      <c r="H80" s="160">
        <f t="shared" si="21"/>
        <v>6600000</v>
      </c>
      <c r="I80" s="160">
        <v>5816560</v>
      </c>
      <c r="J80" s="160">
        <v>5816560</v>
      </c>
      <c r="K80" s="160">
        <v>5816560</v>
      </c>
      <c r="L80" s="161">
        <v>5816560</v>
      </c>
      <c r="M80" s="299">
        <f t="shared" si="30"/>
        <v>0.88129696969696969</v>
      </c>
    </row>
    <row r="81" spans="1:14" s="146" customFormat="1" ht="18" hidden="1" customHeight="1" outlineLevel="2" x14ac:dyDescent="0.2">
      <c r="A81" s="1439" t="s">
        <v>984</v>
      </c>
      <c r="B81" s="185" t="s">
        <v>512</v>
      </c>
      <c r="C81" s="1441">
        <v>13</v>
      </c>
      <c r="D81" s="248" t="s">
        <v>406</v>
      </c>
      <c r="E81" s="160">
        <v>0</v>
      </c>
      <c r="F81" s="160">
        <v>95153</v>
      </c>
      <c r="G81" s="160">
        <v>550000000</v>
      </c>
      <c r="H81" s="160">
        <f t="shared" si="21"/>
        <v>549904847</v>
      </c>
      <c r="I81" s="160">
        <v>549904846.93000007</v>
      </c>
      <c r="J81" s="160">
        <v>549904820.93000007</v>
      </c>
      <c r="K81" s="160">
        <v>452487630.42000002</v>
      </c>
      <c r="L81" s="161">
        <v>452487630.42000002</v>
      </c>
      <c r="M81" s="299">
        <f t="shared" si="30"/>
        <v>0.99999995259179819</v>
      </c>
    </row>
    <row r="82" spans="1:14" s="146" customFormat="1" ht="18" hidden="1" customHeight="1" outlineLevel="2" x14ac:dyDescent="0.2">
      <c r="A82" s="1439" t="s">
        <v>878</v>
      </c>
      <c r="B82" s="185" t="s">
        <v>513</v>
      </c>
      <c r="C82" s="1441" t="s">
        <v>417</v>
      </c>
      <c r="D82" s="248" t="s">
        <v>407</v>
      </c>
      <c r="E82" s="160">
        <v>12000000</v>
      </c>
      <c r="F82" s="160">
        <v>6896256</v>
      </c>
      <c r="G82" s="160">
        <v>0</v>
      </c>
      <c r="H82" s="160">
        <f t="shared" si="21"/>
        <v>5103744</v>
      </c>
      <c r="I82" s="160">
        <v>4786155</v>
      </c>
      <c r="J82" s="160">
        <v>4786155</v>
      </c>
      <c r="K82" s="160">
        <v>4786155</v>
      </c>
      <c r="L82" s="161">
        <v>4786155</v>
      </c>
      <c r="M82" s="299">
        <f t="shared" si="30"/>
        <v>0.93777332875630126</v>
      </c>
    </row>
    <row r="83" spans="1:14" s="146" customFormat="1" ht="18" hidden="1" customHeight="1" outlineLevel="2" x14ac:dyDescent="0.2">
      <c r="A83" s="1439" t="s">
        <v>985</v>
      </c>
      <c r="B83" s="185" t="s">
        <v>513</v>
      </c>
      <c r="C83" s="1441">
        <v>13</v>
      </c>
      <c r="D83" s="248" t="s">
        <v>407</v>
      </c>
      <c r="E83" s="160">
        <v>0</v>
      </c>
      <c r="F83" s="160">
        <v>30000000</v>
      </c>
      <c r="G83" s="160">
        <v>35000000</v>
      </c>
      <c r="H83" s="160">
        <f t="shared" si="21"/>
        <v>5000000</v>
      </c>
      <c r="I83" s="160">
        <v>0</v>
      </c>
      <c r="J83" s="160">
        <v>0</v>
      </c>
      <c r="K83" s="160">
        <v>0</v>
      </c>
      <c r="L83" s="161">
        <v>0</v>
      </c>
      <c r="M83" s="299">
        <f t="shared" si="30"/>
        <v>0</v>
      </c>
    </row>
    <row r="84" spans="1:14" s="146" customFormat="1" ht="18" hidden="1" customHeight="1" outlineLevel="2" x14ac:dyDescent="0.2">
      <c r="A84" s="1439" t="s">
        <v>879</v>
      </c>
      <c r="B84" s="185" t="s">
        <v>514</v>
      </c>
      <c r="C84" s="1441" t="s">
        <v>417</v>
      </c>
      <c r="D84" s="248" t="s">
        <v>408</v>
      </c>
      <c r="E84" s="160">
        <v>10000000</v>
      </c>
      <c r="F84" s="160">
        <v>5700000</v>
      </c>
      <c r="G84" s="160">
        <v>0</v>
      </c>
      <c r="H84" s="160">
        <f t="shared" si="21"/>
        <v>4300000</v>
      </c>
      <c r="I84" s="160">
        <v>4023492</v>
      </c>
      <c r="J84" s="160">
        <v>4023492</v>
      </c>
      <c r="K84" s="160">
        <v>4023492</v>
      </c>
      <c r="L84" s="161">
        <v>4023492</v>
      </c>
      <c r="M84" s="299">
        <f t="shared" si="30"/>
        <v>0.93569581395348833</v>
      </c>
    </row>
    <row r="85" spans="1:14" s="146" customFormat="1" ht="18" hidden="1" customHeight="1" outlineLevel="2" x14ac:dyDescent="0.2">
      <c r="A85" s="1439" t="s">
        <v>880</v>
      </c>
      <c r="B85" s="185" t="s">
        <v>515</v>
      </c>
      <c r="C85" s="1441" t="s">
        <v>417</v>
      </c>
      <c r="D85" s="248" t="s">
        <v>409</v>
      </c>
      <c r="E85" s="160">
        <v>30000000</v>
      </c>
      <c r="F85" s="160">
        <v>8900000</v>
      </c>
      <c r="G85" s="160">
        <v>3000000</v>
      </c>
      <c r="H85" s="160">
        <f t="shared" si="21"/>
        <v>24100000</v>
      </c>
      <c r="I85" s="160">
        <v>22298609</v>
      </c>
      <c r="J85" s="160">
        <v>22298609</v>
      </c>
      <c r="K85" s="160">
        <v>22298609</v>
      </c>
      <c r="L85" s="161">
        <v>22298609</v>
      </c>
      <c r="M85" s="299">
        <f t="shared" si="30"/>
        <v>0.92525348547717845</v>
      </c>
    </row>
    <row r="86" spans="1:14" s="146" customFormat="1" ht="18" hidden="1" customHeight="1" outlineLevel="2" x14ac:dyDescent="0.2">
      <c r="A86" s="1439" t="s">
        <v>986</v>
      </c>
      <c r="B86" s="185" t="s">
        <v>515</v>
      </c>
      <c r="C86" s="1441">
        <v>13</v>
      </c>
      <c r="D86" s="248" t="s">
        <v>409</v>
      </c>
      <c r="E86" s="160">
        <v>0</v>
      </c>
      <c r="F86" s="160">
        <v>270000000</v>
      </c>
      <c r="G86" s="160">
        <v>270000000</v>
      </c>
      <c r="H86" s="160">
        <f t="shared" si="21"/>
        <v>0</v>
      </c>
      <c r="I86" s="160">
        <v>0</v>
      </c>
      <c r="J86" s="160">
        <v>0</v>
      </c>
      <c r="K86" s="160">
        <v>0</v>
      </c>
      <c r="L86" s="161">
        <v>0</v>
      </c>
      <c r="M86" s="299">
        <f t="shared" si="30"/>
        <v>0</v>
      </c>
    </row>
    <row r="87" spans="1:14" s="146" customFormat="1" ht="18" hidden="1" customHeight="1" outlineLevel="2" x14ac:dyDescent="0.2">
      <c r="A87" s="1439" t="s">
        <v>882</v>
      </c>
      <c r="B87" s="185" t="s">
        <v>517</v>
      </c>
      <c r="C87" s="1441" t="s">
        <v>417</v>
      </c>
      <c r="D87" s="248" t="s">
        <v>411</v>
      </c>
      <c r="E87" s="160">
        <v>15000000</v>
      </c>
      <c r="F87" s="160">
        <v>11380578</v>
      </c>
      <c r="G87" s="160">
        <v>3000000</v>
      </c>
      <c r="H87" s="160">
        <f t="shared" si="21"/>
        <v>6619422</v>
      </c>
      <c r="I87" s="163">
        <v>4977900</v>
      </c>
      <c r="J87" s="160">
        <v>4977900</v>
      </c>
      <c r="K87" s="160">
        <v>4977900</v>
      </c>
      <c r="L87" s="161">
        <v>4977900</v>
      </c>
      <c r="M87" s="299">
        <f t="shared" si="30"/>
        <v>0.75201429973795297</v>
      </c>
      <c r="N87" s="833"/>
    </row>
    <row r="88" spans="1:14" s="146" customFormat="1" ht="18" hidden="1" customHeight="1" outlineLevel="2" x14ac:dyDescent="0.2">
      <c r="A88" s="1439" t="s">
        <v>987</v>
      </c>
      <c r="B88" s="185" t="s">
        <v>517</v>
      </c>
      <c r="C88" s="1441">
        <v>13</v>
      </c>
      <c r="D88" s="248" t="s">
        <v>411</v>
      </c>
      <c r="E88" s="160">
        <v>0</v>
      </c>
      <c r="F88" s="160">
        <v>0</v>
      </c>
      <c r="G88" s="160">
        <v>20000000</v>
      </c>
      <c r="H88" s="160">
        <f t="shared" si="21"/>
        <v>20000000</v>
      </c>
      <c r="I88" s="160">
        <v>6687497</v>
      </c>
      <c r="J88" s="160">
        <v>0</v>
      </c>
      <c r="K88" s="160">
        <v>0</v>
      </c>
      <c r="L88" s="161">
        <v>0</v>
      </c>
      <c r="M88" s="299">
        <f t="shared" si="30"/>
        <v>0</v>
      </c>
    </row>
    <row r="89" spans="1:14" s="241" customFormat="1" ht="20.25" hidden="1" customHeight="1" outlineLevel="1" x14ac:dyDescent="0.2">
      <c r="A89" s="1436"/>
      <c r="B89" s="678" t="s">
        <v>639</v>
      </c>
      <c r="C89" s="1483" t="s">
        <v>975</v>
      </c>
      <c r="D89" s="470" t="s">
        <v>640</v>
      </c>
      <c r="E89" s="682">
        <f>+SUM(E90:E98)</f>
        <v>4000463830</v>
      </c>
      <c r="F89" s="682">
        <v>1345677000</v>
      </c>
      <c r="G89" s="682">
        <v>4167906077</v>
      </c>
      <c r="H89" s="682">
        <f t="shared" ref="H89" si="31">+SUM(H90:H98)</f>
        <v>6822692907</v>
      </c>
      <c r="I89" s="682">
        <v>6065057889.8899994</v>
      </c>
      <c r="J89" s="682">
        <v>5101465301.9700003</v>
      </c>
      <c r="K89" s="682">
        <v>3593341932.4000001</v>
      </c>
      <c r="L89" s="681">
        <v>3480904819.4000001</v>
      </c>
      <c r="M89" s="684">
        <f t="shared" si="30"/>
        <v>0.74772019956166558</v>
      </c>
    </row>
    <row r="90" spans="1:14" s="146" customFormat="1" ht="39" hidden="1" customHeight="1" outlineLevel="2" x14ac:dyDescent="0.2">
      <c r="A90" s="1439" t="s">
        <v>883</v>
      </c>
      <c r="B90" s="185" t="s">
        <v>524</v>
      </c>
      <c r="C90" s="1441" t="s">
        <v>417</v>
      </c>
      <c r="D90" s="248" t="s">
        <v>412</v>
      </c>
      <c r="E90" s="160">
        <v>315000000</v>
      </c>
      <c r="F90" s="160">
        <v>0</v>
      </c>
      <c r="G90" s="160">
        <v>1131795765</v>
      </c>
      <c r="H90" s="160">
        <f t="shared" si="21"/>
        <v>1446795765</v>
      </c>
      <c r="I90" s="160">
        <v>953574828.76999998</v>
      </c>
      <c r="J90" s="160">
        <v>722648955.97000003</v>
      </c>
      <c r="K90" s="160">
        <v>447098151</v>
      </c>
      <c r="L90" s="161">
        <v>447098151</v>
      </c>
      <c r="M90" s="299">
        <f t="shared" si="30"/>
        <v>0.49948235504407912</v>
      </c>
    </row>
    <row r="91" spans="1:14" s="146" customFormat="1" ht="44.25" hidden="1" customHeight="1" outlineLevel="2" x14ac:dyDescent="0.2">
      <c r="A91" s="1439" t="s">
        <v>988</v>
      </c>
      <c r="B91" s="185" t="s">
        <v>524</v>
      </c>
      <c r="C91" s="1441">
        <v>13</v>
      </c>
      <c r="D91" s="248" t="s">
        <v>412</v>
      </c>
      <c r="E91" s="160">
        <v>0</v>
      </c>
      <c r="F91" s="160">
        <v>0</v>
      </c>
      <c r="G91" s="160">
        <v>877260974</v>
      </c>
      <c r="H91" s="160">
        <f t="shared" si="21"/>
        <v>877260974</v>
      </c>
      <c r="I91" s="160">
        <v>683647189</v>
      </c>
      <c r="J91" s="160">
        <v>497439189</v>
      </c>
      <c r="K91" s="160">
        <v>90000000</v>
      </c>
      <c r="L91" s="161">
        <v>90000000</v>
      </c>
      <c r="M91" s="299">
        <f t="shared" si="30"/>
        <v>0.56703672423937101</v>
      </c>
    </row>
    <row r="92" spans="1:14" s="146" customFormat="1" ht="43.5" hidden="1" customHeight="1" outlineLevel="2" x14ac:dyDescent="0.2">
      <c r="A92" s="1439" t="s">
        <v>884</v>
      </c>
      <c r="B92" s="185" t="s">
        <v>528</v>
      </c>
      <c r="C92" s="1441" t="s">
        <v>417</v>
      </c>
      <c r="D92" s="248" t="s">
        <v>413</v>
      </c>
      <c r="E92" s="160">
        <v>50000000</v>
      </c>
      <c r="F92" s="160">
        <v>46000000</v>
      </c>
      <c r="G92" s="160">
        <v>87000000</v>
      </c>
      <c r="H92" s="160">
        <f t="shared" si="21"/>
        <v>91000000</v>
      </c>
      <c r="I92" s="160">
        <v>87164495</v>
      </c>
      <c r="J92" s="160">
        <v>37450235</v>
      </c>
      <c r="K92" s="160">
        <v>6035055</v>
      </c>
      <c r="L92" s="161">
        <v>6035055</v>
      </c>
      <c r="M92" s="299">
        <f t="shared" si="30"/>
        <v>0.41154104395604396</v>
      </c>
    </row>
    <row r="93" spans="1:14" s="157" customFormat="1" ht="53.25" hidden="1" customHeight="1" outlineLevel="2" x14ac:dyDescent="0.2">
      <c r="A93" s="1439" t="s">
        <v>885</v>
      </c>
      <c r="B93" s="185" t="s">
        <v>529</v>
      </c>
      <c r="C93" s="1441" t="s">
        <v>417</v>
      </c>
      <c r="D93" s="248" t="s">
        <v>414</v>
      </c>
      <c r="E93" s="160">
        <v>50000000</v>
      </c>
      <c r="F93" s="160">
        <v>421000000</v>
      </c>
      <c r="G93" s="160">
        <v>520000000</v>
      </c>
      <c r="H93" s="160">
        <f t="shared" si="21"/>
        <v>149000000</v>
      </c>
      <c r="I93" s="160">
        <v>142172080</v>
      </c>
      <c r="J93" s="160">
        <v>22172080</v>
      </c>
      <c r="K93" s="160">
        <v>1190000</v>
      </c>
      <c r="L93" s="161">
        <v>1190000</v>
      </c>
      <c r="M93" s="299">
        <f t="shared" si="30"/>
        <v>0.14880590604026844</v>
      </c>
    </row>
    <row r="94" spans="1:14" s="157" customFormat="1" ht="36.75" hidden="1" customHeight="1" outlineLevel="2" x14ac:dyDescent="0.2">
      <c r="A94" s="1439" t="s">
        <v>886</v>
      </c>
      <c r="B94" s="185" t="s">
        <v>530</v>
      </c>
      <c r="C94" s="1441" t="s">
        <v>417</v>
      </c>
      <c r="D94" s="248" t="s">
        <v>415</v>
      </c>
      <c r="E94" s="160">
        <v>20000000</v>
      </c>
      <c r="F94" s="160">
        <v>15797000</v>
      </c>
      <c r="G94" s="160">
        <v>105000000</v>
      </c>
      <c r="H94" s="160">
        <f t="shared" si="21"/>
        <v>109203000</v>
      </c>
      <c r="I94" s="160">
        <v>108202103</v>
      </c>
      <c r="J94" s="160">
        <v>93194279</v>
      </c>
      <c r="K94" s="160">
        <v>78085284</v>
      </c>
      <c r="L94" s="161">
        <v>69065084</v>
      </c>
      <c r="M94" s="299">
        <f t="shared" si="30"/>
        <v>0.85340401820462808</v>
      </c>
    </row>
    <row r="95" spans="1:14" s="146" customFormat="1" ht="35.25" hidden="1" customHeight="1" outlineLevel="2" x14ac:dyDescent="0.2">
      <c r="A95" s="1439" t="s">
        <v>989</v>
      </c>
      <c r="B95" s="185" t="s">
        <v>530</v>
      </c>
      <c r="C95" s="1441">
        <v>13</v>
      </c>
      <c r="D95" s="248" t="s">
        <v>415</v>
      </c>
      <c r="E95" s="160">
        <v>0</v>
      </c>
      <c r="F95" s="160">
        <v>136680000</v>
      </c>
      <c r="G95" s="160">
        <v>320000000</v>
      </c>
      <c r="H95" s="160">
        <f t="shared" si="21"/>
        <v>183320000</v>
      </c>
      <c r="I95" s="160">
        <v>153122305</v>
      </c>
      <c r="J95" s="160">
        <v>81704571</v>
      </c>
      <c r="K95" s="160">
        <v>3205916</v>
      </c>
      <c r="L95" s="161">
        <v>3205916</v>
      </c>
      <c r="M95" s="299">
        <f t="shared" si="30"/>
        <v>0.44569371045166922</v>
      </c>
    </row>
    <row r="96" spans="1:14" s="146" customFormat="1" ht="20.25" hidden="1" customHeight="1" outlineLevel="2" x14ac:dyDescent="0.2">
      <c r="A96" s="1439" t="s">
        <v>887</v>
      </c>
      <c r="B96" s="185" t="s">
        <v>531</v>
      </c>
      <c r="C96" s="1441" t="s">
        <v>417</v>
      </c>
      <c r="D96" s="248" t="s">
        <v>416</v>
      </c>
      <c r="E96" s="160">
        <v>1319672682</v>
      </c>
      <c r="F96" s="160">
        <v>481200000</v>
      </c>
      <c r="G96" s="160">
        <v>508349338</v>
      </c>
      <c r="H96" s="160">
        <f t="shared" si="21"/>
        <v>1346822020</v>
      </c>
      <c r="I96" s="160">
        <v>1319626781.1199999</v>
      </c>
      <c r="J96" s="160">
        <v>1299738072.5900002</v>
      </c>
      <c r="K96" s="160">
        <v>1053851955.4000001</v>
      </c>
      <c r="L96" s="161">
        <v>950435042.4000001</v>
      </c>
      <c r="M96" s="299">
        <f t="shared" si="30"/>
        <v>0.96504070566799927</v>
      </c>
    </row>
    <row r="97" spans="1:13" s="146" customFormat="1" ht="18" hidden="1" customHeight="1" outlineLevel="2" x14ac:dyDescent="0.2">
      <c r="A97" s="1439" t="s">
        <v>888</v>
      </c>
      <c r="B97" s="185" t="s">
        <v>525</v>
      </c>
      <c r="C97" s="1441" t="s">
        <v>417</v>
      </c>
      <c r="D97" s="248" t="s">
        <v>418</v>
      </c>
      <c r="E97" s="160">
        <v>2100791148</v>
      </c>
      <c r="F97" s="160">
        <v>100000000</v>
      </c>
      <c r="G97" s="160">
        <v>615000000</v>
      </c>
      <c r="H97" s="160">
        <f t="shared" si="21"/>
        <v>2615791148</v>
      </c>
      <c r="I97" s="160">
        <v>2615791148</v>
      </c>
      <c r="J97" s="160">
        <v>2345360959.4099998</v>
      </c>
      <c r="K97" s="160">
        <v>1912118611</v>
      </c>
      <c r="L97" s="161">
        <v>1912118611</v>
      </c>
      <c r="M97" s="299">
        <f t="shared" si="30"/>
        <v>0.8966162918638334</v>
      </c>
    </row>
    <row r="98" spans="1:13" s="157" customFormat="1" ht="18" hidden="1" customHeight="1" outlineLevel="2" x14ac:dyDescent="0.2">
      <c r="A98" s="1439" t="s">
        <v>889</v>
      </c>
      <c r="B98" s="185" t="s">
        <v>526</v>
      </c>
      <c r="C98" s="1441" t="s">
        <v>417</v>
      </c>
      <c r="D98" s="248" t="s">
        <v>419</v>
      </c>
      <c r="E98" s="160">
        <v>145000000</v>
      </c>
      <c r="F98" s="160">
        <v>145000000</v>
      </c>
      <c r="G98" s="160">
        <v>3500000</v>
      </c>
      <c r="H98" s="160">
        <f t="shared" si="21"/>
        <v>3500000</v>
      </c>
      <c r="I98" s="160">
        <v>1756960</v>
      </c>
      <c r="J98" s="160">
        <v>1756960</v>
      </c>
      <c r="K98" s="160">
        <v>1756960</v>
      </c>
      <c r="L98" s="161">
        <v>1756960</v>
      </c>
      <c r="M98" s="299">
        <f t="shared" si="30"/>
        <v>0.50198857142857145</v>
      </c>
    </row>
    <row r="99" spans="1:13" s="241" customFormat="1" ht="20.25" hidden="1" customHeight="1" outlineLevel="1" x14ac:dyDescent="0.2">
      <c r="A99" s="1436"/>
      <c r="B99" s="678" t="s">
        <v>641</v>
      </c>
      <c r="C99" s="1437" t="s">
        <v>417</v>
      </c>
      <c r="D99" s="470" t="s">
        <v>642</v>
      </c>
      <c r="E99" s="682">
        <f>+SUM(E100:E103)</f>
        <v>2195671112</v>
      </c>
      <c r="F99" s="682">
        <v>860496436</v>
      </c>
      <c r="G99" s="682">
        <v>835000000</v>
      </c>
      <c r="H99" s="682">
        <f t="shared" ref="H99" si="32">+SUM(H100:H103)</f>
        <v>2170174676</v>
      </c>
      <c r="I99" s="682">
        <v>2162173466.5</v>
      </c>
      <c r="J99" s="682">
        <v>2162173465.5</v>
      </c>
      <c r="K99" s="682">
        <v>1485235955</v>
      </c>
      <c r="L99" s="681">
        <v>1485235955</v>
      </c>
      <c r="M99" s="684">
        <f t="shared" si="30"/>
        <v>0.99631310300111531</v>
      </c>
    </row>
    <row r="100" spans="1:13" s="157" customFormat="1" ht="18" hidden="1" customHeight="1" outlineLevel="2" x14ac:dyDescent="0.2">
      <c r="A100" s="1439" t="s">
        <v>891</v>
      </c>
      <c r="B100" s="185" t="s">
        <v>532</v>
      </c>
      <c r="C100" s="1441" t="s">
        <v>417</v>
      </c>
      <c r="D100" s="248" t="s">
        <v>421</v>
      </c>
      <c r="E100" s="160">
        <v>851771112</v>
      </c>
      <c r="F100" s="160">
        <v>165556436</v>
      </c>
      <c r="G100" s="160">
        <v>275000000</v>
      </c>
      <c r="H100" s="160">
        <f t="shared" si="21"/>
        <v>961214676</v>
      </c>
      <c r="I100" s="160">
        <v>961214331</v>
      </c>
      <c r="J100" s="160">
        <v>961214331</v>
      </c>
      <c r="K100" s="160">
        <v>684728779</v>
      </c>
      <c r="L100" s="161">
        <v>684728779</v>
      </c>
      <c r="M100" s="299">
        <f t="shared" si="30"/>
        <v>0.99999964107913808</v>
      </c>
    </row>
    <row r="101" spans="1:13" s="146" customFormat="1" ht="18" hidden="1" customHeight="1" outlineLevel="2" x14ac:dyDescent="0.2">
      <c r="A101" s="1439" t="s">
        <v>892</v>
      </c>
      <c r="B101" s="185" t="s">
        <v>533</v>
      </c>
      <c r="C101" s="1441" t="s">
        <v>417</v>
      </c>
      <c r="D101" s="248" t="s">
        <v>422</v>
      </c>
      <c r="E101" s="160">
        <v>180000000</v>
      </c>
      <c r="F101" s="160">
        <v>262000000</v>
      </c>
      <c r="G101" s="160">
        <v>90000000</v>
      </c>
      <c r="H101" s="160">
        <f t="shared" si="21"/>
        <v>8000000</v>
      </c>
      <c r="I101" s="160">
        <v>0</v>
      </c>
      <c r="J101" s="160">
        <v>0</v>
      </c>
      <c r="K101" s="160">
        <v>0</v>
      </c>
      <c r="L101" s="161">
        <v>0</v>
      </c>
      <c r="M101" s="299">
        <f t="shared" si="30"/>
        <v>0</v>
      </c>
    </row>
    <row r="102" spans="1:13" s="146" customFormat="1" ht="36" hidden="1" customHeight="1" outlineLevel="2" x14ac:dyDescent="0.2">
      <c r="A102" s="1439" t="s">
        <v>893</v>
      </c>
      <c r="B102" s="185" t="s">
        <v>534</v>
      </c>
      <c r="C102" s="1441" t="s">
        <v>417</v>
      </c>
      <c r="D102" s="248" t="s">
        <v>423</v>
      </c>
      <c r="E102" s="160">
        <v>1163900000</v>
      </c>
      <c r="F102" s="160">
        <v>382940000</v>
      </c>
      <c r="G102" s="160">
        <v>420000000</v>
      </c>
      <c r="H102" s="160">
        <f t="shared" si="21"/>
        <v>1200960000</v>
      </c>
      <c r="I102" s="160">
        <v>1200959135.5</v>
      </c>
      <c r="J102" s="160">
        <v>1200959134.5</v>
      </c>
      <c r="K102" s="160">
        <v>800507176</v>
      </c>
      <c r="L102" s="161">
        <v>800507176</v>
      </c>
      <c r="M102" s="299">
        <f t="shared" si="30"/>
        <v>0.99999927932653876</v>
      </c>
    </row>
    <row r="103" spans="1:13" s="146" customFormat="1" ht="38.25" hidden="1" customHeight="1" outlineLevel="2" x14ac:dyDescent="0.2">
      <c r="A103" s="1439" t="s">
        <v>990</v>
      </c>
      <c r="B103" s="185" t="s">
        <v>991</v>
      </c>
      <c r="C103" s="1441" t="s">
        <v>417</v>
      </c>
      <c r="D103" s="248" t="s">
        <v>992</v>
      </c>
      <c r="E103" s="160">
        <v>0</v>
      </c>
      <c r="F103" s="160">
        <v>50000000</v>
      </c>
      <c r="G103" s="160">
        <v>50000000</v>
      </c>
      <c r="H103" s="160">
        <f t="shared" si="21"/>
        <v>0</v>
      </c>
      <c r="I103" s="160">
        <v>0</v>
      </c>
      <c r="J103" s="160">
        <v>0</v>
      </c>
      <c r="K103" s="160">
        <v>0</v>
      </c>
      <c r="L103" s="161">
        <v>0</v>
      </c>
      <c r="M103" s="299">
        <f t="shared" si="30"/>
        <v>0</v>
      </c>
    </row>
    <row r="104" spans="1:13" s="241" customFormat="1" ht="20.25" hidden="1" customHeight="1" outlineLevel="1" x14ac:dyDescent="0.2">
      <c r="A104" s="1436"/>
      <c r="B104" s="678" t="s">
        <v>643</v>
      </c>
      <c r="C104" s="1437" t="s">
        <v>417</v>
      </c>
      <c r="D104" s="470" t="s">
        <v>644</v>
      </c>
      <c r="E104" s="682">
        <f>+SUM(E105:E106)</f>
        <v>206000000</v>
      </c>
      <c r="F104" s="682">
        <v>135071024</v>
      </c>
      <c r="G104" s="682">
        <v>61348460</v>
      </c>
      <c r="H104" s="682">
        <f t="shared" ref="H104" si="33">+SUM(H105:H106)</f>
        <v>132277436</v>
      </c>
      <c r="I104" s="682">
        <v>132171180</v>
      </c>
      <c r="J104" s="682">
        <v>106547083</v>
      </c>
      <c r="K104" s="682">
        <v>47626551</v>
      </c>
      <c r="L104" s="681">
        <v>47626551</v>
      </c>
      <c r="M104" s="684">
        <f t="shared" si="30"/>
        <v>0.80548191907802025</v>
      </c>
    </row>
    <row r="105" spans="1:13" s="157" customFormat="1" ht="18" hidden="1" customHeight="1" outlineLevel="2" x14ac:dyDescent="0.2">
      <c r="A105" s="1439" t="s">
        <v>894</v>
      </c>
      <c r="B105" s="185" t="s">
        <v>535</v>
      </c>
      <c r="C105" s="1441" t="s">
        <v>417</v>
      </c>
      <c r="D105" s="248" t="s">
        <v>424</v>
      </c>
      <c r="E105" s="160">
        <v>6000000</v>
      </c>
      <c r="F105" s="160">
        <v>471024</v>
      </c>
      <c r="G105" s="160">
        <v>0</v>
      </c>
      <c r="H105" s="160">
        <f t="shared" si="21"/>
        <v>5528976</v>
      </c>
      <c r="I105" s="160">
        <v>5528976</v>
      </c>
      <c r="J105" s="160">
        <v>5528976</v>
      </c>
      <c r="K105" s="160">
        <v>5528976</v>
      </c>
      <c r="L105" s="161">
        <v>5528976</v>
      </c>
      <c r="M105" s="299">
        <f t="shared" si="30"/>
        <v>1</v>
      </c>
    </row>
    <row r="106" spans="1:13" s="146" customFormat="1" ht="48" hidden="1" customHeight="1" outlineLevel="2" x14ac:dyDescent="0.2">
      <c r="A106" s="1439" t="s">
        <v>895</v>
      </c>
      <c r="B106" s="185" t="s">
        <v>536</v>
      </c>
      <c r="C106" s="1441" t="s">
        <v>417</v>
      </c>
      <c r="D106" s="248" t="s">
        <v>425</v>
      </c>
      <c r="E106" s="160">
        <v>200000000</v>
      </c>
      <c r="F106" s="160">
        <v>134600000</v>
      </c>
      <c r="G106" s="160">
        <v>61348460</v>
      </c>
      <c r="H106" s="160">
        <f t="shared" ref="H106:H169" si="34">+E106-F106+G106</f>
        <v>126748460</v>
      </c>
      <c r="I106" s="160">
        <v>126642204</v>
      </c>
      <c r="J106" s="160">
        <v>101018107</v>
      </c>
      <c r="K106" s="160">
        <v>42097575</v>
      </c>
      <c r="L106" s="161">
        <v>42097575</v>
      </c>
      <c r="M106" s="299">
        <f t="shared" si="30"/>
        <v>0.79699672090690488</v>
      </c>
    </row>
    <row r="107" spans="1:13" s="241" customFormat="1" ht="20.25" hidden="1" customHeight="1" outlineLevel="1" x14ac:dyDescent="0.2">
      <c r="A107" s="1436"/>
      <c r="B107" s="678" t="s">
        <v>645</v>
      </c>
      <c r="C107" s="1437" t="s">
        <v>417</v>
      </c>
      <c r="D107" s="470" t="s">
        <v>646</v>
      </c>
      <c r="E107" s="682">
        <f>+SUM(E108:E112)</f>
        <v>1671525510</v>
      </c>
      <c r="F107" s="682">
        <v>353349338</v>
      </c>
      <c r="G107" s="682">
        <v>0</v>
      </c>
      <c r="H107" s="682">
        <f t="shared" ref="H107" si="35">+SUM(H108:H112)</f>
        <v>1318176172</v>
      </c>
      <c r="I107" s="682">
        <v>1318176172</v>
      </c>
      <c r="J107" s="682">
        <v>1206234449</v>
      </c>
      <c r="K107" s="682">
        <v>1206234449</v>
      </c>
      <c r="L107" s="681">
        <v>1193566377</v>
      </c>
      <c r="M107" s="684">
        <f t="shared" si="30"/>
        <v>0.91507832915068044</v>
      </c>
    </row>
    <row r="108" spans="1:13" s="157" customFormat="1" ht="18.75" hidden="1" customHeight="1" outlineLevel="2" x14ac:dyDescent="0.2">
      <c r="A108" s="1439" t="s">
        <v>896</v>
      </c>
      <c r="B108" s="185" t="s">
        <v>537</v>
      </c>
      <c r="C108" s="1441" t="s">
        <v>417</v>
      </c>
      <c r="D108" s="248" t="s">
        <v>426</v>
      </c>
      <c r="E108" s="160">
        <v>183815862</v>
      </c>
      <c r="F108" s="160">
        <v>40000000</v>
      </c>
      <c r="G108" s="160">
        <v>0</v>
      </c>
      <c r="H108" s="160">
        <f t="shared" ref="H108:H141" si="36">+E108-F108+G108</f>
        <v>143815862</v>
      </c>
      <c r="I108" s="160">
        <v>143815862</v>
      </c>
      <c r="J108" s="160">
        <v>116466142</v>
      </c>
      <c r="K108" s="160">
        <v>116466142</v>
      </c>
      <c r="L108" s="161">
        <v>109203996</v>
      </c>
      <c r="M108" s="299">
        <f t="shared" si="30"/>
        <v>0.8098282093528737</v>
      </c>
    </row>
    <row r="109" spans="1:13" s="146" customFormat="1" ht="18.75" hidden="1" customHeight="1" outlineLevel="2" x14ac:dyDescent="0.2">
      <c r="A109" s="1439" t="s">
        <v>897</v>
      </c>
      <c r="B109" s="185" t="s">
        <v>538</v>
      </c>
      <c r="C109" s="1441" t="s">
        <v>417</v>
      </c>
      <c r="D109" s="248" t="s">
        <v>427</v>
      </c>
      <c r="E109" s="160">
        <v>1012359648</v>
      </c>
      <c r="F109" s="160">
        <v>218349338</v>
      </c>
      <c r="G109" s="160">
        <v>0</v>
      </c>
      <c r="H109" s="160">
        <f t="shared" si="36"/>
        <v>794010310</v>
      </c>
      <c r="I109" s="160">
        <v>794010310</v>
      </c>
      <c r="J109" s="160">
        <v>758519449</v>
      </c>
      <c r="K109" s="160">
        <v>758519449</v>
      </c>
      <c r="L109" s="161">
        <v>753704990</v>
      </c>
      <c r="M109" s="299">
        <f t="shared" si="30"/>
        <v>0.95530176302118797</v>
      </c>
    </row>
    <row r="110" spans="1:13" s="146" customFormat="1" ht="18.75" hidden="1" customHeight="1" outlineLevel="2" x14ac:dyDescent="0.2">
      <c r="A110" s="1439" t="s">
        <v>898</v>
      </c>
      <c r="B110" s="185" t="s">
        <v>539</v>
      </c>
      <c r="C110" s="1441" t="s">
        <v>417</v>
      </c>
      <c r="D110" s="248" t="s">
        <v>428</v>
      </c>
      <c r="E110" s="160">
        <v>350000</v>
      </c>
      <c r="F110" s="160">
        <v>0</v>
      </c>
      <c r="G110" s="160">
        <v>0</v>
      </c>
      <c r="H110" s="160">
        <f t="shared" si="36"/>
        <v>350000</v>
      </c>
      <c r="I110" s="160">
        <v>350000</v>
      </c>
      <c r="J110" s="160">
        <v>106198</v>
      </c>
      <c r="K110" s="160">
        <v>106198</v>
      </c>
      <c r="L110" s="161">
        <v>106198</v>
      </c>
      <c r="M110" s="299">
        <f t="shared" si="30"/>
        <v>0.30342285714285716</v>
      </c>
    </row>
    <row r="111" spans="1:13" s="146" customFormat="1" ht="18.75" hidden="1" customHeight="1" outlineLevel="2" x14ac:dyDescent="0.2">
      <c r="A111" s="1439" t="s">
        <v>899</v>
      </c>
      <c r="B111" s="185" t="s">
        <v>540</v>
      </c>
      <c r="C111" s="1441" t="s">
        <v>417</v>
      </c>
      <c r="D111" s="248" t="s">
        <v>429</v>
      </c>
      <c r="E111" s="160">
        <v>195000000</v>
      </c>
      <c r="F111" s="160">
        <v>35000000</v>
      </c>
      <c r="G111" s="160">
        <v>0</v>
      </c>
      <c r="H111" s="160">
        <f t="shared" si="36"/>
        <v>160000000</v>
      </c>
      <c r="I111" s="160">
        <v>160000000</v>
      </c>
      <c r="J111" s="160">
        <v>137067085</v>
      </c>
      <c r="K111" s="160">
        <v>137067085</v>
      </c>
      <c r="L111" s="161">
        <v>137067085</v>
      </c>
      <c r="M111" s="299">
        <f t="shared" si="30"/>
        <v>0.85666928124999997</v>
      </c>
    </row>
    <row r="112" spans="1:13" s="146" customFormat="1" ht="18.75" hidden="1" customHeight="1" outlineLevel="2" x14ac:dyDescent="0.2">
      <c r="A112" s="1439" t="s">
        <v>900</v>
      </c>
      <c r="B112" s="185" t="s">
        <v>541</v>
      </c>
      <c r="C112" s="1441" t="s">
        <v>417</v>
      </c>
      <c r="D112" s="248" t="s">
        <v>430</v>
      </c>
      <c r="E112" s="160">
        <v>280000000</v>
      </c>
      <c r="F112" s="160">
        <v>60000000</v>
      </c>
      <c r="G112" s="160">
        <v>0</v>
      </c>
      <c r="H112" s="160">
        <f t="shared" si="36"/>
        <v>220000000</v>
      </c>
      <c r="I112" s="160">
        <v>220000000</v>
      </c>
      <c r="J112" s="160">
        <v>194075575</v>
      </c>
      <c r="K112" s="160">
        <v>194075575</v>
      </c>
      <c r="L112" s="161">
        <v>193484108</v>
      </c>
      <c r="M112" s="299">
        <f t="shared" si="30"/>
        <v>0.88216170454545451</v>
      </c>
    </row>
    <row r="113" spans="1:13" s="241" customFormat="1" ht="20.25" hidden="1" customHeight="1" outlineLevel="1" x14ac:dyDescent="0.2">
      <c r="A113" s="1436"/>
      <c r="B113" s="678" t="s">
        <v>647</v>
      </c>
      <c r="C113" s="1437" t="s">
        <v>417</v>
      </c>
      <c r="D113" s="470" t="s">
        <v>648</v>
      </c>
      <c r="E113" s="682">
        <f>+SUM(E114:E116)</f>
        <v>597250000</v>
      </c>
      <c r="F113" s="682">
        <v>29488831</v>
      </c>
      <c r="G113" s="682">
        <v>8223589</v>
      </c>
      <c r="H113" s="682">
        <f t="shared" ref="H113" si="37">+SUM(H114:H116)</f>
        <v>575984758</v>
      </c>
      <c r="I113" s="682">
        <v>574786498</v>
      </c>
      <c r="J113" s="682">
        <v>574786498</v>
      </c>
      <c r="K113" s="682">
        <v>574786498</v>
      </c>
      <c r="L113" s="681">
        <v>574786498</v>
      </c>
      <c r="M113" s="684">
        <f t="shared" si="30"/>
        <v>0.99791963244971837</v>
      </c>
    </row>
    <row r="114" spans="1:13" s="146" customFormat="1" ht="18" hidden="1" customHeight="1" outlineLevel="2" x14ac:dyDescent="0.2">
      <c r="A114" s="1439" t="s">
        <v>901</v>
      </c>
      <c r="B114" s="185" t="s">
        <v>542</v>
      </c>
      <c r="C114" s="1441" t="s">
        <v>417</v>
      </c>
      <c r="D114" s="248" t="s">
        <v>431</v>
      </c>
      <c r="E114" s="160">
        <v>72100000</v>
      </c>
      <c r="F114" s="160">
        <v>20788000</v>
      </c>
      <c r="G114" s="160">
        <v>0</v>
      </c>
      <c r="H114" s="160">
        <f t="shared" si="36"/>
        <v>51312000</v>
      </c>
      <c r="I114" s="160">
        <v>50113740</v>
      </c>
      <c r="J114" s="160">
        <v>50113740</v>
      </c>
      <c r="K114" s="160">
        <v>50113740</v>
      </c>
      <c r="L114" s="161">
        <v>50113740</v>
      </c>
      <c r="M114" s="299">
        <f t="shared" si="30"/>
        <v>0.97664756782039286</v>
      </c>
    </row>
    <row r="115" spans="1:13" s="157" customFormat="1" ht="18" hidden="1" customHeight="1" outlineLevel="2" x14ac:dyDescent="0.2">
      <c r="A115" s="1439" t="s">
        <v>902</v>
      </c>
      <c r="B115" s="185" t="s">
        <v>544</v>
      </c>
      <c r="C115" s="1441" t="s">
        <v>417</v>
      </c>
      <c r="D115" s="248" t="s">
        <v>432</v>
      </c>
      <c r="E115" s="160">
        <v>5150000</v>
      </c>
      <c r="F115" s="160">
        <v>144701</v>
      </c>
      <c r="G115" s="160">
        <v>8223589</v>
      </c>
      <c r="H115" s="160">
        <f t="shared" si="36"/>
        <v>13228888</v>
      </c>
      <c r="I115" s="160">
        <v>13228888</v>
      </c>
      <c r="J115" s="160">
        <v>13228888</v>
      </c>
      <c r="K115" s="160">
        <v>13228888</v>
      </c>
      <c r="L115" s="161">
        <v>13228888</v>
      </c>
      <c r="M115" s="299">
        <f t="shared" si="30"/>
        <v>1</v>
      </c>
    </row>
    <row r="116" spans="1:13" s="146" customFormat="1" ht="18" hidden="1" customHeight="1" outlineLevel="2" x14ac:dyDescent="0.2">
      <c r="A116" s="1439" t="s">
        <v>903</v>
      </c>
      <c r="B116" s="185" t="s">
        <v>543</v>
      </c>
      <c r="C116" s="1441" t="s">
        <v>417</v>
      </c>
      <c r="D116" s="248" t="s">
        <v>434</v>
      </c>
      <c r="E116" s="160">
        <v>520000000</v>
      </c>
      <c r="F116" s="160">
        <v>8556130</v>
      </c>
      <c r="G116" s="160">
        <v>0</v>
      </c>
      <c r="H116" s="160">
        <f t="shared" si="36"/>
        <v>511443870</v>
      </c>
      <c r="I116" s="160">
        <v>511443870</v>
      </c>
      <c r="J116" s="160">
        <v>511443870</v>
      </c>
      <c r="K116" s="160">
        <v>511443870</v>
      </c>
      <c r="L116" s="161">
        <v>511443870</v>
      </c>
      <c r="M116" s="299">
        <f t="shared" si="30"/>
        <v>1</v>
      </c>
    </row>
    <row r="117" spans="1:13" s="241" customFormat="1" ht="21.75" hidden="1" customHeight="1" outlineLevel="2" x14ac:dyDescent="0.2">
      <c r="A117" s="1436"/>
      <c r="B117" s="678" t="s">
        <v>649</v>
      </c>
      <c r="C117" s="1437" t="s">
        <v>417</v>
      </c>
      <c r="D117" s="470" t="s">
        <v>650</v>
      </c>
      <c r="E117" s="682">
        <f>+E118+E119</f>
        <v>1045139548</v>
      </c>
      <c r="F117" s="682">
        <v>357832000</v>
      </c>
      <c r="G117" s="682">
        <v>588000000</v>
      </c>
      <c r="H117" s="682">
        <f t="shared" ref="H117" si="38">+H118+H119</f>
        <v>1275307548</v>
      </c>
      <c r="I117" s="682">
        <v>1260766887</v>
      </c>
      <c r="J117" s="682">
        <v>1150537326</v>
      </c>
      <c r="K117" s="682">
        <v>1094926096</v>
      </c>
      <c r="L117" s="681">
        <v>1094926096</v>
      </c>
      <c r="M117" s="684">
        <f t="shared" si="30"/>
        <v>0.90216460163223311</v>
      </c>
    </row>
    <row r="118" spans="1:13" s="146" customFormat="1" ht="27" hidden="1" customHeight="1" outlineLevel="2" x14ac:dyDescent="0.2">
      <c r="A118" s="1439" t="s">
        <v>904</v>
      </c>
      <c r="B118" s="185" t="s">
        <v>502</v>
      </c>
      <c r="C118" s="1441" t="s">
        <v>417</v>
      </c>
      <c r="D118" s="248" t="s">
        <v>435</v>
      </c>
      <c r="E118" s="160">
        <v>1045139548</v>
      </c>
      <c r="F118" s="160">
        <v>30000000</v>
      </c>
      <c r="G118" s="160">
        <v>188000000</v>
      </c>
      <c r="H118" s="160">
        <f t="shared" si="36"/>
        <v>1203139548</v>
      </c>
      <c r="I118" s="160">
        <v>1188598887</v>
      </c>
      <c r="J118" s="170">
        <v>1078369326</v>
      </c>
      <c r="K118" s="170">
        <v>1044390598</v>
      </c>
      <c r="L118" s="161">
        <v>1044390598</v>
      </c>
      <c r="M118" s="299">
        <f t="shared" si="30"/>
        <v>0.89629613438656575</v>
      </c>
    </row>
    <row r="119" spans="1:13" s="146" customFormat="1" ht="27.75" hidden="1" customHeight="1" outlineLevel="2" x14ac:dyDescent="0.2">
      <c r="A119" s="1439" t="s">
        <v>993</v>
      </c>
      <c r="B119" s="185" t="s">
        <v>994</v>
      </c>
      <c r="C119" s="1441">
        <v>10</v>
      </c>
      <c r="D119" s="248" t="s">
        <v>995</v>
      </c>
      <c r="E119" s="160">
        <v>0</v>
      </c>
      <c r="F119" s="160">
        <v>327832000</v>
      </c>
      <c r="G119" s="160">
        <v>400000000</v>
      </c>
      <c r="H119" s="160">
        <f t="shared" si="36"/>
        <v>72168000</v>
      </c>
      <c r="I119" s="160">
        <v>72168000</v>
      </c>
      <c r="J119" s="170">
        <v>72168000</v>
      </c>
      <c r="K119" s="170">
        <v>50535498</v>
      </c>
      <c r="L119" s="170">
        <v>50535498</v>
      </c>
      <c r="M119" s="299">
        <f t="shared" si="30"/>
        <v>1</v>
      </c>
    </row>
    <row r="120" spans="1:13" s="241" customFormat="1" ht="20.25" hidden="1" customHeight="1" outlineLevel="2" x14ac:dyDescent="0.2">
      <c r="A120" s="1436"/>
      <c r="B120" s="678" t="s">
        <v>669</v>
      </c>
      <c r="C120" s="1483" t="s">
        <v>975</v>
      </c>
      <c r="D120" s="470" t="s">
        <v>651</v>
      </c>
      <c r="E120" s="682">
        <f>+SUM(E121:E124)</f>
        <v>250000000</v>
      </c>
      <c r="F120" s="682">
        <v>22000000</v>
      </c>
      <c r="G120" s="682">
        <v>758460000</v>
      </c>
      <c r="H120" s="682">
        <f t="shared" ref="H120" si="39">+SUM(H121:H124)</f>
        <v>986460000</v>
      </c>
      <c r="I120" s="682">
        <v>982999143</v>
      </c>
      <c r="J120" s="682">
        <v>943485137</v>
      </c>
      <c r="K120" s="682">
        <v>646389623</v>
      </c>
      <c r="L120" s="681">
        <v>636632975</v>
      </c>
      <c r="M120" s="684">
        <f t="shared" si="30"/>
        <v>0.95643527056342881</v>
      </c>
    </row>
    <row r="121" spans="1:13" s="146" customFormat="1" ht="18" hidden="1" customHeight="1" outlineLevel="2" x14ac:dyDescent="0.2">
      <c r="A121" s="1439" t="s">
        <v>905</v>
      </c>
      <c r="B121" s="185" t="s">
        <v>503</v>
      </c>
      <c r="C121" s="1441" t="s">
        <v>417</v>
      </c>
      <c r="D121" s="248" t="s">
        <v>436</v>
      </c>
      <c r="E121" s="160">
        <v>50000000</v>
      </c>
      <c r="F121" s="160">
        <v>10000000</v>
      </c>
      <c r="G121" s="160">
        <v>110000000</v>
      </c>
      <c r="H121" s="160">
        <f t="shared" si="36"/>
        <v>150000000</v>
      </c>
      <c r="I121" s="160">
        <v>150000000</v>
      </c>
      <c r="J121" s="160">
        <v>135365227</v>
      </c>
      <c r="K121" s="160">
        <v>122637552</v>
      </c>
      <c r="L121" s="161">
        <v>122637552</v>
      </c>
      <c r="M121" s="272">
        <f t="shared" si="30"/>
        <v>0.90243484666666662</v>
      </c>
    </row>
    <row r="122" spans="1:13" s="146" customFormat="1" ht="18" hidden="1" customHeight="1" outlineLevel="2" x14ac:dyDescent="0.2">
      <c r="A122" s="1439" t="s">
        <v>996</v>
      </c>
      <c r="B122" s="185" t="s">
        <v>503</v>
      </c>
      <c r="C122" s="1441">
        <v>13</v>
      </c>
      <c r="D122" s="248" t="s">
        <v>436</v>
      </c>
      <c r="E122" s="160">
        <v>0</v>
      </c>
      <c r="F122" s="160">
        <v>0</v>
      </c>
      <c r="G122" s="160">
        <v>50000000</v>
      </c>
      <c r="H122" s="160">
        <f t="shared" si="36"/>
        <v>50000000</v>
      </c>
      <c r="I122" s="160">
        <v>50000000</v>
      </c>
      <c r="J122" s="160">
        <v>50000000</v>
      </c>
      <c r="K122" s="160">
        <v>16454119</v>
      </c>
      <c r="L122" s="161">
        <v>16454119</v>
      </c>
      <c r="M122" s="299">
        <f t="shared" si="30"/>
        <v>1</v>
      </c>
    </row>
    <row r="123" spans="1:13" s="146" customFormat="1" ht="18" hidden="1" customHeight="1" outlineLevel="2" x14ac:dyDescent="0.2">
      <c r="A123" s="1439" t="s">
        <v>906</v>
      </c>
      <c r="B123" s="185" t="s">
        <v>504</v>
      </c>
      <c r="C123" s="1441" t="s">
        <v>417</v>
      </c>
      <c r="D123" s="248" t="s">
        <v>437</v>
      </c>
      <c r="E123" s="160">
        <v>200000000</v>
      </c>
      <c r="F123" s="160">
        <v>12000000</v>
      </c>
      <c r="G123" s="160">
        <v>98460000</v>
      </c>
      <c r="H123" s="160">
        <f t="shared" si="36"/>
        <v>286460000</v>
      </c>
      <c r="I123" s="160">
        <v>282999143</v>
      </c>
      <c r="J123" s="160">
        <v>277742586</v>
      </c>
      <c r="K123" s="160">
        <v>239094543</v>
      </c>
      <c r="L123" s="161">
        <v>232306298</v>
      </c>
      <c r="M123" s="272">
        <f t="shared" si="30"/>
        <v>0.96956847727431406</v>
      </c>
    </row>
    <row r="124" spans="1:13" s="146" customFormat="1" ht="18" hidden="1" customHeight="1" outlineLevel="2" x14ac:dyDescent="0.2">
      <c r="A124" s="1439" t="s">
        <v>997</v>
      </c>
      <c r="B124" s="185" t="s">
        <v>504</v>
      </c>
      <c r="C124" s="1441">
        <v>13</v>
      </c>
      <c r="D124" s="248" t="s">
        <v>437</v>
      </c>
      <c r="E124" s="160">
        <v>0</v>
      </c>
      <c r="F124" s="160">
        <v>0</v>
      </c>
      <c r="G124" s="160">
        <v>500000000</v>
      </c>
      <c r="H124" s="160">
        <f t="shared" si="36"/>
        <v>500000000</v>
      </c>
      <c r="I124" s="160">
        <v>500000000</v>
      </c>
      <c r="J124" s="160">
        <v>480377324</v>
      </c>
      <c r="K124" s="160">
        <v>268203409</v>
      </c>
      <c r="L124" s="161">
        <v>265235006</v>
      </c>
      <c r="M124" s="299">
        <f t="shared" si="30"/>
        <v>0.96075464799999999</v>
      </c>
    </row>
    <row r="125" spans="1:13" s="1494" customFormat="1" ht="29.25" hidden="1" customHeight="1" outlineLevel="1" x14ac:dyDescent="0.2">
      <c r="A125" s="1439" t="s">
        <v>866</v>
      </c>
      <c r="B125" s="1486" t="s">
        <v>998</v>
      </c>
      <c r="C125" s="1487">
        <v>10</v>
      </c>
      <c r="D125" s="1488" t="s">
        <v>999</v>
      </c>
      <c r="E125" s="1489">
        <v>0</v>
      </c>
      <c r="F125" s="1490">
        <v>0</v>
      </c>
      <c r="G125" s="1489">
        <v>2500000</v>
      </c>
      <c r="H125" s="1489">
        <f t="shared" si="36"/>
        <v>2500000</v>
      </c>
      <c r="I125" s="1491">
        <v>1062350</v>
      </c>
      <c r="J125" s="1491">
        <v>1062350</v>
      </c>
      <c r="K125" s="1492">
        <v>1062350</v>
      </c>
      <c r="L125" s="681">
        <v>1062350</v>
      </c>
      <c r="M125" s="1493">
        <f t="shared" si="30"/>
        <v>0.42493999999999998</v>
      </c>
    </row>
    <row r="126" spans="1:13" s="241" customFormat="1" ht="36" hidden="1" customHeight="1" outlineLevel="1" x14ac:dyDescent="0.2">
      <c r="A126" s="1436"/>
      <c r="B126" s="678" t="s">
        <v>652</v>
      </c>
      <c r="C126" s="1483" t="s">
        <v>975</v>
      </c>
      <c r="D126" s="470" t="s">
        <v>653</v>
      </c>
      <c r="E126" s="682">
        <f>+SUM(E127:E134)</f>
        <v>110000000</v>
      </c>
      <c r="F126" s="682">
        <v>100143880</v>
      </c>
      <c r="G126" s="682">
        <v>210094458</v>
      </c>
      <c r="H126" s="682">
        <f t="shared" ref="H126" si="40">+SUM(H127:H134)</f>
        <v>219950578</v>
      </c>
      <c r="I126" s="682">
        <v>219344458</v>
      </c>
      <c r="J126" s="682">
        <v>142963880</v>
      </c>
      <c r="K126" s="682">
        <v>66320000</v>
      </c>
      <c r="L126" s="681">
        <v>66320000</v>
      </c>
      <c r="M126" s="684">
        <f t="shared" si="30"/>
        <v>0.64998183364628392</v>
      </c>
    </row>
    <row r="127" spans="1:13" s="146" customFormat="1" ht="18" hidden="1" customHeight="1" outlineLevel="2" x14ac:dyDescent="0.2">
      <c r="A127" s="1439" t="s">
        <v>907</v>
      </c>
      <c r="B127" s="185" t="s">
        <v>507</v>
      </c>
      <c r="C127" s="1441" t="s">
        <v>417</v>
      </c>
      <c r="D127" s="248" t="s">
        <v>438</v>
      </c>
      <c r="E127" s="160">
        <v>30000000</v>
      </c>
      <c r="F127" s="160">
        <v>24750000</v>
      </c>
      <c r="G127" s="160">
        <v>11380578</v>
      </c>
      <c r="H127" s="160">
        <f t="shared" si="36"/>
        <v>16630578</v>
      </c>
      <c r="I127" s="160">
        <v>16630578</v>
      </c>
      <c r="J127" s="160">
        <v>250000</v>
      </c>
      <c r="K127" s="160">
        <v>250000</v>
      </c>
      <c r="L127" s="161">
        <v>250000</v>
      </c>
      <c r="M127" s="299">
        <f t="shared" si="30"/>
        <v>1.5032550281776136E-2</v>
      </c>
    </row>
    <row r="128" spans="1:13" s="146" customFormat="1" ht="18" hidden="1" customHeight="1" outlineLevel="2" x14ac:dyDescent="0.2">
      <c r="A128" s="1439" t="s">
        <v>1000</v>
      </c>
      <c r="B128" s="185" t="s">
        <v>507</v>
      </c>
      <c r="C128" s="1441">
        <v>13</v>
      </c>
      <c r="D128" s="248" t="s">
        <v>438</v>
      </c>
      <c r="E128" s="160">
        <v>0</v>
      </c>
      <c r="F128" s="160">
        <v>0</v>
      </c>
      <c r="G128" s="160">
        <v>30000000</v>
      </c>
      <c r="H128" s="160">
        <f t="shared" si="36"/>
        <v>30000000</v>
      </c>
      <c r="I128" s="160">
        <v>30000000</v>
      </c>
      <c r="J128" s="160">
        <v>0</v>
      </c>
      <c r="K128" s="160">
        <v>0</v>
      </c>
      <c r="L128" s="161">
        <v>0</v>
      </c>
      <c r="M128" s="299">
        <f t="shared" si="30"/>
        <v>0</v>
      </c>
    </row>
    <row r="129" spans="1:13" s="146" customFormat="1" ht="18" hidden="1" customHeight="1" outlineLevel="2" x14ac:dyDescent="0.2">
      <c r="A129" s="1439" t="s">
        <v>908</v>
      </c>
      <c r="B129" s="185" t="s">
        <v>508</v>
      </c>
      <c r="C129" s="1441" t="s">
        <v>417</v>
      </c>
      <c r="D129" s="248" t="s">
        <v>439</v>
      </c>
      <c r="E129" s="160">
        <v>20000000</v>
      </c>
      <c r="F129" s="160">
        <v>16000000</v>
      </c>
      <c r="G129" s="160">
        <v>12643880</v>
      </c>
      <c r="H129" s="160">
        <f t="shared" si="36"/>
        <v>16643880</v>
      </c>
      <c r="I129" s="160">
        <v>16643880</v>
      </c>
      <c r="J129" s="160">
        <v>16643880</v>
      </c>
      <c r="K129" s="160">
        <v>0</v>
      </c>
      <c r="L129" s="161">
        <v>0</v>
      </c>
      <c r="M129" s="299">
        <f t="shared" si="30"/>
        <v>1</v>
      </c>
    </row>
    <row r="130" spans="1:13" s="146" customFormat="1" ht="18" hidden="1" customHeight="1" outlineLevel="2" x14ac:dyDescent="0.2">
      <c r="A130" s="1439" t="s">
        <v>1001</v>
      </c>
      <c r="B130" s="185" t="s">
        <v>508</v>
      </c>
      <c r="C130" s="1441">
        <v>13</v>
      </c>
      <c r="D130" s="248" t="s">
        <v>439</v>
      </c>
      <c r="E130" s="160">
        <v>0</v>
      </c>
      <c r="F130" s="160">
        <v>0</v>
      </c>
      <c r="G130" s="160">
        <v>60000000</v>
      </c>
      <c r="H130" s="160">
        <f t="shared" si="36"/>
        <v>60000000</v>
      </c>
      <c r="I130" s="160">
        <v>60000000</v>
      </c>
      <c r="J130" s="160">
        <v>60000000</v>
      </c>
      <c r="K130" s="160">
        <v>0</v>
      </c>
      <c r="L130" s="161">
        <v>0</v>
      </c>
      <c r="M130" s="299">
        <f t="shared" si="30"/>
        <v>1</v>
      </c>
    </row>
    <row r="131" spans="1:13" s="146" customFormat="1" ht="18" hidden="1" customHeight="1" outlineLevel="2" x14ac:dyDescent="0.2">
      <c r="A131" s="1439" t="s">
        <v>909</v>
      </c>
      <c r="B131" s="185" t="s">
        <v>509</v>
      </c>
      <c r="C131" s="1441" t="s">
        <v>417</v>
      </c>
      <c r="D131" s="248" t="s">
        <v>440</v>
      </c>
      <c r="E131" s="160">
        <v>30000000</v>
      </c>
      <c r="F131" s="160">
        <v>0</v>
      </c>
      <c r="G131" s="160">
        <v>36070000</v>
      </c>
      <c r="H131" s="160">
        <f t="shared" si="36"/>
        <v>66070000</v>
      </c>
      <c r="I131" s="160">
        <v>66070000</v>
      </c>
      <c r="J131" s="160">
        <v>66070000</v>
      </c>
      <c r="K131" s="160">
        <v>66070000</v>
      </c>
      <c r="L131" s="161">
        <v>66070000</v>
      </c>
      <c r="M131" s="299">
        <f t="shared" si="30"/>
        <v>1</v>
      </c>
    </row>
    <row r="132" spans="1:13" s="146" customFormat="1" ht="18" hidden="1" customHeight="1" outlineLevel="2" x14ac:dyDescent="0.2">
      <c r="A132" s="1439" t="s">
        <v>1002</v>
      </c>
      <c r="B132" s="185" t="s">
        <v>509</v>
      </c>
      <c r="C132" s="1441">
        <v>13</v>
      </c>
      <c r="D132" s="248" t="s">
        <v>440</v>
      </c>
      <c r="E132" s="160">
        <v>0</v>
      </c>
      <c r="F132" s="160">
        <v>0</v>
      </c>
      <c r="G132" s="160">
        <v>30000000</v>
      </c>
      <c r="H132" s="160">
        <f t="shared" si="36"/>
        <v>30000000</v>
      </c>
      <c r="I132" s="160">
        <v>30000000</v>
      </c>
      <c r="J132" s="160">
        <v>0</v>
      </c>
      <c r="K132" s="160">
        <v>0</v>
      </c>
      <c r="L132" s="161">
        <v>0</v>
      </c>
      <c r="M132" s="299">
        <f t="shared" si="30"/>
        <v>0</v>
      </c>
    </row>
    <row r="133" spans="1:13" s="146" customFormat="1" ht="18" hidden="1" customHeight="1" outlineLevel="2" x14ac:dyDescent="0.2">
      <c r="A133" s="1439" t="s">
        <v>910</v>
      </c>
      <c r="B133" s="185" t="s">
        <v>510</v>
      </c>
      <c r="C133" s="1441" t="s">
        <v>417</v>
      </c>
      <c r="D133" s="248" t="s">
        <v>441</v>
      </c>
      <c r="E133" s="160">
        <v>30000000</v>
      </c>
      <c r="F133" s="160">
        <v>29393880</v>
      </c>
      <c r="G133" s="160">
        <v>0</v>
      </c>
      <c r="H133" s="160">
        <f t="shared" si="36"/>
        <v>606120</v>
      </c>
      <c r="I133" s="160">
        <v>0</v>
      </c>
      <c r="J133" s="160">
        <v>0</v>
      </c>
      <c r="K133" s="160">
        <v>0</v>
      </c>
      <c r="L133" s="161">
        <v>0</v>
      </c>
      <c r="M133" s="299">
        <f t="shared" si="30"/>
        <v>0</v>
      </c>
    </row>
    <row r="134" spans="1:13" s="146" customFormat="1" ht="18" hidden="1" customHeight="1" outlineLevel="2" x14ac:dyDescent="0.2">
      <c r="A134" s="1439" t="s">
        <v>1003</v>
      </c>
      <c r="B134" s="185" t="s">
        <v>510</v>
      </c>
      <c r="C134" s="1441">
        <v>13</v>
      </c>
      <c r="D134" s="248" t="s">
        <v>441</v>
      </c>
      <c r="E134" s="160">
        <v>0</v>
      </c>
      <c r="F134" s="160">
        <v>30000000</v>
      </c>
      <c r="G134" s="160">
        <v>30000000</v>
      </c>
      <c r="H134" s="160">
        <f t="shared" si="36"/>
        <v>0</v>
      </c>
      <c r="I134" s="160">
        <v>0</v>
      </c>
      <c r="J134" s="160">
        <v>0</v>
      </c>
      <c r="K134" s="160">
        <v>0</v>
      </c>
      <c r="L134" s="161">
        <v>0</v>
      </c>
      <c r="M134" s="299">
        <f t="shared" si="30"/>
        <v>0</v>
      </c>
    </row>
    <row r="135" spans="1:13" s="241" customFormat="1" ht="20.25" hidden="1" customHeight="1" outlineLevel="1" x14ac:dyDescent="0.2">
      <c r="A135" s="1436"/>
      <c r="B135" s="678" t="s">
        <v>1004</v>
      </c>
      <c r="C135" s="1437" t="s">
        <v>417</v>
      </c>
      <c r="D135" s="470" t="s">
        <v>576</v>
      </c>
      <c r="E135" s="1495">
        <f>+E136</f>
        <v>25450000</v>
      </c>
      <c r="F135" s="1495">
        <v>23570000</v>
      </c>
      <c r="G135" s="1495">
        <v>0</v>
      </c>
      <c r="H135" s="1495">
        <f t="shared" ref="H135" si="41">+H136</f>
        <v>1880000</v>
      </c>
      <c r="I135" s="1496">
        <v>527800</v>
      </c>
      <c r="J135" s="1497">
        <v>527800</v>
      </c>
      <c r="K135" s="1496">
        <v>527800</v>
      </c>
      <c r="L135" s="1496">
        <v>527800</v>
      </c>
      <c r="M135" s="684">
        <f t="shared" si="30"/>
        <v>0.28074468085106385</v>
      </c>
    </row>
    <row r="136" spans="1:13" s="241" customFormat="1" ht="20.25" hidden="1" customHeight="1" outlineLevel="2" x14ac:dyDescent="0.2">
      <c r="A136" s="1439" t="s">
        <v>911</v>
      </c>
      <c r="B136" s="1440" t="s">
        <v>520</v>
      </c>
      <c r="C136" s="1441" t="s">
        <v>417</v>
      </c>
      <c r="D136" s="248" t="s">
        <v>576</v>
      </c>
      <c r="E136" s="1498">
        <v>25450000</v>
      </c>
      <c r="F136" s="160">
        <v>23570000</v>
      </c>
      <c r="G136" s="160">
        <v>0</v>
      </c>
      <c r="H136" s="1498">
        <f t="shared" si="36"/>
        <v>1880000</v>
      </c>
      <c r="I136" s="160">
        <v>527800</v>
      </c>
      <c r="J136" s="160">
        <v>527800</v>
      </c>
      <c r="K136" s="160">
        <v>527800</v>
      </c>
      <c r="L136" s="161">
        <v>527800</v>
      </c>
      <c r="M136" s="299">
        <f t="shared" si="30"/>
        <v>0.28074468085106385</v>
      </c>
    </row>
    <row r="137" spans="1:13" s="1501" customFormat="1" ht="33" hidden="1" customHeight="1" outlineLevel="1" thickBot="1" x14ac:dyDescent="0.25">
      <c r="A137" s="1436"/>
      <c r="B137" s="678" t="s">
        <v>654</v>
      </c>
      <c r="C137" s="1437" t="s">
        <v>417</v>
      </c>
      <c r="D137" s="470" t="s">
        <v>655</v>
      </c>
      <c r="E137" s="1499">
        <f t="shared" ref="E137:H137" si="42">+SUM(E138:E141)</f>
        <v>5000000</v>
      </c>
      <c r="F137" s="1499">
        <v>103000000</v>
      </c>
      <c r="G137" s="1499">
        <v>927100000</v>
      </c>
      <c r="H137" s="1499">
        <f t="shared" si="42"/>
        <v>829100000</v>
      </c>
      <c r="I137" s="1495">
        <v>827856841</v>
      </c>
      <c r="J137" s="1495">
        <v>348678202</v>
      </c>
      <c r="K137" s="1495">
        <v>21389771</v>
      </c>
      <c r="L137" s="1500">
        <v>3840462</v>
      </c>
      <c r="M137" s="684">
        <f t="shared" si="30"/>
        <v>0.4205502376070438</v>
      </c>
    </row>
    <row r="138" spans="1:13" s="146" customFormat="1" ht="18" hidden="1" customHeight="1" outlineLevel="2" x14ac:dyDescent="0.2">
      <c r="A138" s="1439" t="s">
        <v>913</v>
      </c>
      <c r="B138" s="185" t="s">
        <v>522</v>
      </c>
      <c r="C138" s="1441" t="s">
        <v>417</v>
      </c>
      <c r="D138" s="248" t="s">
        <v>443</v>
      </c>
      <c r="E138" s="223">
        <v>0</v>
      </c>
      <c r="F138" s="1502">
        <v>88000000</v>
      </c>
      <c r="G138" s="227">
        <v>100000000</v>
      </c>
      <c r="H138" s="223">
        <f t="shared" si="36"/>
        <v>12000000</v>
      </c>
      <c r="I138" s="160">
        <v>12000000</v>
      </c>
      <c r="J138" s="160">
        <v>9021690</v>
      </c>
      <c r="K138" s="160">
        <v>0</v>
      </c>
      <c r="L138" s="161">
        <v>0</v>
      </c>
      <c r="M138" s="299">
        <f t="shared" si="30"/>
        <v>0.75180749999999996</v>
      </c>
    </row>
    <row r="139" spans="1:13" s="146" customFormat="1" ht="18" hidden="1" customHeight="1" outlineLevel="2" x14ac:dyDescent="0.2">
      <c r="A139" s="1439" t="s">
        <v>1005</v>
      </c>
      <c r="B139" s="185" t="s">
        <v>522</v>
      </c>
      <c r="C139" s="1441">
        <v>13</v>
      </c>
      <c r="D139" s="394" t="s">
        <v>443</v>
      </c>
      <c r="E139" s="160">
        <v>0</v>
      </c>
      <c r="F139" s="164">
        <v>0</v>
      </c>
      <c r="G139" s="166">
        <v>116000000</v>
      </c>
      <c r="H139" s="160">
        <f t="shared" si="36"/>
        <v>116000000</v>
      </c>
      <c r="I139" s="160">
        <v>116000000</v>
      </c>
      <c r="J139" s="397">
        <v>88000000</v>
      </c>
      <c r="K139" s="160">
        <v>0</v>
      </c>
      <c r="L139" s="161">
        <v>0</v>
      </c>
      <c r="M139" s="299">
        <f t="shared" si="30"/>
        <v>0.75862068965517238</v>
      </c>
    </row>
    <row r="140" spans="1:13" s="146" customFormat="1" ht="22.5" hidden="1" customHeight="1" outlineLevel="2" x14ac:dyDescent="0.2">
      <c r="A140" s="1503" t="s">
        <v>1006</v>
      </c>
      <c r="B140" s="392" t="s">
        <v>523</v>
      </c>
      <c r="C140" s="1504" t="s">
        <v>417</v>
      </c>
      <c r="D140" s="1096" t="s">
        <v>444</v>
      </c>
      <c r="E140" s="395">
        <v>5000000</v>
      </c>
      <c r="F140" s="164">
        <v>0</v>
      </c>
      <c r="G140" s="166">
        <v>0</v>
      </c>
      <c r="H140" s="395">
        <f t="shared" si="36"/>
        <v>5000000</v>
      </c>
      <c r="I140" s="161">
        <v>3840462</v>
      </c>
      <c r="J140" s="170">
        <v>3840462</v>
      </c>
      <c r="K140" s="397">
        <v>3840462</v>
      </c>
      <c r="L140" s="396">
        <v>3840462</v>
      </c>
      <c r="M140" s="1505">
        <f t="shared" ref="M140:M203" si="43">IFERROR(J140/H140,0%)</f>
        <v>0.76809240000000001</v>
      </c>
    </row>
    <row r="141" spans="1:13" s="146" customFormat="1" ht="24.75" hidden="1" customHeight="1" outlineLevel="2" thickBot="1" x14ac:dyDescent="0.25">
      <c r="A141" s="1506" t="s">
        <v>912</v>
      </c>
      <c r="B141" s="209" t="s">
        <v>521</v>
      </c>
      <c r="C141" s="1507">
        <v>10</v>
      </c>
      <c r="D141" s="1508" t="s">
        <v>1007</v>
      </c>
      <c r="E141" s="211">
        <v>0</v>
      </c>
      <c r="F141" s="1509">
        <v>15000000</v>
      </c>
      <c r="G141" s="215">
        <v>711100000</v>
      </c>
      <c r="H141" s="211">
        <f t="shared" si="36"/>
        <v>696100000</v>
      </c>
      <c r="I141" s="217">
        <v>696016379</v>
      </c>
      <c r="J141" s="217">
        <v>247816050</v>
      </c>
      <c r="K141" s="217">
        <v>17549309</v>
      </c>
      <c r="L141" s="212"/>
      <c r="M141" s="300">
        <f t="shared" si="43"/>
        <v>0.35600639275966095</v>
      </c>
    </row>
    <row r="142" spans="1:13" s="146" customFormat="1" ht="18.75" customHeight="1" thickBot="1" x14ac:dyDescent="0.25">
      <c r="A142" s="1510"/>
      <c r="B142" s="896"/>
      <c r="C142" s="896"/>
      <c r="D142" s="896"/>
      <c r="E142" s="896"/>
      <c r="F142" s="896"/>
      <c r="G142" s="896"/>
      <c r="H142" s="896"/>
      <c r="I142" s="896"/>
      <c r="J142" s="896"/>
      <c r="K142" s="896"/>
      <c r="L142" s="896"/>
      <c r="M142" s="896"/>
    </row>
    <row r="143" spans="1:13" s="241" customFormat="1" ht="30" customHeight="1" collapsed="1" thickBot="1" x14ac:dyDescent="0.25">
      <c r="A143" s="1436"/>
      <c r="B143" s="1511" t="s">
        <v>266</v>
      </c>
      <c r="C143" s="1512"/>
      <c r="D143" s="1513" t="s">
        <v>60</v>
      </c>
      <c r="E143" s="1514">
        <f>E146+E148+E149+E150+E153+E147+E144+E145</f>
        <v>269937100000</v>
      </c>
      <c r="F143" s="1515">
        <v>10579829088</v>
      </c>
      <c r="G143" s="1516">
        <v>9579829088</v>
      </c>
      <c r="H143" s="1514">
        <f t="shared" ref="H143" si="44">H146+H148+H149+H150+H153+H147+H144+H145</f>
        <v>268937100000</v>
      </c>
      <c r="I143" s="1517">
        <v>221796123783</v>
      </c>
      <c r="J143" s="1517">
        <v>216611694984</v>
      </c>
      <c r="K143" s="1517">
        <v>171454079373</v>
      </c>
      <c r="L143" s="1517">
        <v>171354461399</v>
      </c>
      <c r="M143" s="1518">
        <f t="shared" si="43"/>
        <v>0.80543627109833493</v>
      </c>
    </row>
    <row r="144" spans="1:13" s="278" customFormat="1" ht="41.25" hidden="1" customHeight="1" outlineLevel="1" x14ac:dyDescent="0.2">
      <c r="A144" s="1439" t="s">
        <v>916</v>
      </c>
      <c r="B144" s="279" t="s">
        <v>545</v>
      </c>
      <c r="C144" s="1519" t="s">
        <v>433</v>
      </c>
      <c r="D144" s="1520" t="s">
        <v>445</v>
      </c>
      <c r="E144" s="283">
        <v>519000000</v>
      </c>
      <c r="F144" s="596">
        <v>0</v>
      </c>
      <c r="G144" s="281">
        <v>0</v>
      </c>
      <c r="H144" s="283">
        <f t="shared" ref="H144:H149" si="45">+E144-F144+G144</f>
        <v>519000000</v>
      </c>
      <c r="I144" s="382">
        <v>519000000</v>
      </c>
      <c r="J144" s="207">
        <v>519000000</v>
      </c>
      <c r="K144" s="291">
        <v>0</v>
      </c>
      <c r="L144" s="291">
        <v>0</v>
      </c>
      <c r="M144" s="1521">
        <f t="shared" si="43"/>
        <v>1</v>
      </c>
    </row>
    <row r="145" spans="1:14" s="278" customFormat="1" ht="41.25" hidden="1" customHeight="1" outlineLevel="1" x14ac:dyDescent="0.2">
      <c r="A145" s="1485" t="s">
        <v>915</v>
      </c>
      <c r="B145" s="279" t="s">
        <v>545</v>
      </c>
      <c r="C145" s="1519">
        <v>10</v>
      </c>
      <c r="D145" s="1522" t="s">
        <v>445</v>
      </c>
      <c r="E145" s="283">
        <v>0</v>
      </c>
      <c r="F145" s="1523">
        <v>0</v>
      </c>
      <c r="G145" s="291">
        <v>159829088</v>
      </c>
      <c r="H145" s="283">
        <f t="shared" si="45"/>
        <v>159829088</v>
      </c>
      <c r="I145" s="315">
        <v>159829088</v>
      </c>
      <c r="J145" s="207">
        <v>159829088</v>
      </c>
      <c r="K145" s="291">
        <v>0</v>
      </c>
      <c r="L145" s="291">
        <v>0</v>
      </c>
      <c r="M145" s="1521">
        <f t="shared" si="43"/>
        <v>1</v>
      </c>
      <c r="N145" s="846"/>
    </row>
    <row r="146" spans="1:14" s="278" customFormat="1" ht="36.75" hidden="1" customHeight="1" outlineLevel="1" x14ac:dyDescent="0.2">
      <c r="A146" s="1439" t="s">
        <v>917</v>
      </c>
      <c r="B146" s="289" t="s">
        <v>546</v>
      </c>
      <c r="C146" s="1524" t="s">
        <v>417</v>
      </c>
      <c r="D146" s="1525" t="s">
        <v>446</v>
      </c>
      <c r="E146" s="207">
        <v>606200000</v>
      </c>
      <c r="F146" s="1523">
        <v>579829088</v>
      </c>
      <c r="G146" s="291">
        <v>0</v>
      </c>
      <c r="H146" s="293">
        <f t="shared" si="45"/>
        <v>26370912</v>
      </c>
      <c r="I146" s="315">
        <v>0</v>
      </c>
      <c r="J146" s="291">
        <v>0</v>
      </c>
      <c r="K146" s="291">
        <v>0</v>
      </c>
      <c r="L146" s="291">
        <v>0</v>
      </c>
      <c r="M146" s="1521">
        <f t="shared" si="43"/>
        <v>0</v>
      </c>
    </row>
    <row r="147" spans="1:14" s="241" customFormat="1" ht="35.25" hidden="1" customHeight="1" outlineLevel="1" x14ac:dyDescent="0.2">
      <c r="A147" s="1439" t="s">
        <v>918</v>
      </c>
      <c r="B147" s="311" t="s">
        <v>548</v>
      </c>
      <c r="C147" s="1524" t="s">
        <v>417</v>
      </c>
      <c r="D147" s="1526" t="s">
        <v>447</v>
      </c>
      <c r="E147" s="207">
        <v>0</v>
      </c>
      <c r="F147" s="1527">
        <v>0</v>
      </c>
      <c r="G147" s="312">
        <v>420000000</v>
      </c>
      <c r="H147" s="293">
        <f t="shared" si="45"/>
        <v>420000000</v>
      </c>
      <c r="I147" s="315">
        <v>401464151</v>
      </c>
      <c r="J147" s="291">
        <v>401464151</v>
      </c>
      <c r="K147" s="291">
        <v>401464151</v>
      </c>
      <c r="L147" s="291">
        <v>401464151</v>
      </c>
      <c r="M147" s="1521">
        <f t="shared" si="43"/>
        <v>0.95586702619047614</v>
      </c>
    </row>
    <row r="148" spans="1:14" s="241" customFormat="1" ht="35.25" hidden="1" customHeight="1" outlineLevel="1" x14ac:dyDescent="0.2">
      <c r="A148" s="1439" t="s">
        <v>919</v>
      </c>
      <c r="B148" s="311" t="s">
        <v>552</v>
      </c>
      <c r="C148" s="1528" t="s">
        <v>417</v>
      </c>
      <c r="D148" s="1522" t="s">
        <v>448</v>
      </c>
      <c r="E148" s="293">
        <v>298000000</v>
      </c>
      <c r="F148" s="1527">
        <v>0</v>
      </c>
      <c r="G148" s="312">
        <v>0</v>
      </c>
      <c r="H148" s="293">
        <f t="shared" si="45"/>
        <v>298000000</v>
      </c>
      <c r="I148" s="315">
        <v>297066667</v>
      </c>
      <c r="J148" s="291">
        <v>286750000</v>
      </c>
      <c r="K148" s="291">
        <v>209276883</v>
      </c>
      <c r="L148" s="291">
        <v>207240977</v>
      </c>
      <c r="M148" s="1521">
        <f t="shared" si="43"/>
        <v>0.96224832214765099</v>
      </c>
    </row>
    <row r="149" spans="1:14" s="241" customFormat="1" ht="22.5" hidden="1" customHeight="1" outlineLevel="1" x14ac:dyDescent="0.2">
      <c r="A149" s="1439" t="s">
        <v>920</v>
      </c>
      <c r="B149" s="311" t="s">
        <v>554</v>
      </c>
      <c r="C149" s="1528" t="s">
        <v>417</v>
      </c>
      <c r="D149" s="1522" t="s">
        <v>449</v>
      </c>
      <c r="E149" s="293">
        <v>202000000000</v>
      </c>
      <c r="F149" s="1529">
        <v>10000000000</v>
      </c>
      <c r="G149" s="1530">
        <v>9000000000</v>
      </c>
      <c r="H149" s="293">
        <f t="shared" si="45"/>
        <v>201000000000</v>
      </c>
      <c r="I149" s="315">
        <v>200783894076</v>
      </c>
      <c r="J149" s="291">
        <v>197850211025</v>
      </c>
      <c r="K149" s="291">
        <v>157478548496</v>
      </c>
      <c r="L149" s="291">
        <v>157436161791</v>
      </c>
      <c r="M149" s="1521">
        <f t="shared" si="43"/>
        <v>0.98432940808457714</v>
      </c>
    </row>
    <row r="150" spans="1:14" s="241" customFormat="1" ht="53.25" hidden="1" customHeight="1" outlineLevel="1" x14ac:dyDescent="0.2">
      <c r="A150" s="1436"/>
      <c r="B150" s="678" t="s">
        <v>549</v>
      </c>
      <c r="C150" s="1437" t="s">
        <v>370</v>
      </c>
      <c r="D150" s="1531" t="s">
        <v>578</v>
      </c>
      <c r="E150" s="1496">
        <f>+E151+E152</f>
        <v>66009000000</v>
      </c>
      <c r="F150" s="1532">
        <v>0</v>
      </c>
      <c r="G150" s="682">
        <v>0</v>
      </c>
      <c r="H150" s="1533">
        <f>+H151+H152</f>
        <v>66009000000</v>
      </c>
      <c r="I150" s="682">
        <v>19634869801</v>
      </c>
      <c r="J150" s="682">
        <v>17394440720</v>
      </c>
      <c r="K150" s="682">
        <v>13364789843</v>
      </c>
      <c r="L150" s="682">
        <v>13309594480</v>
      </c>
      <c r="M150" s="684">
        <f t="shared" si="43"/>
        <v>0.26351619809419929</v>
      </c>
    </row>
    <row r="151" spans="1:14" s="146" customFormat="1" ht="25.5" hidden="1" customHeight="1" outlineLevel="2" x14ac:dyDescent="0.2">
      <c r="A151" s="1439" t="s">
        <v>921</v>
      </c>
      <c r="B151" s="507" t="s">
        <v>550</v>
      </c>
      <c r="C151" s="1534" t="s">
        <v>370</v>
      </c>
      <c r="D151" s="1096" t="s">
        <v>450</v>
      </c>
      <c r="E151" s="183">
        <v>58014500000</v>
      </c>
      <c r="F151" s="508">
        <v>0</v>
      </c>
      <c r="G151" s="167">
        <v>0</v>
      </c>
      <c r="H151" s="183">
        <f t="shared" ref="H151:H153" si="46">+E151-F151+G151</f>
        <v>58014500000</v>
      </c>
      <c r="I151" s="510">
        <v>11640369801</v>
      </c>
      <c r="J151" s="160">
        <v>9631790239</v>
      </c>
      <c r="K151" s="160">
        <v>9483986706</v>
      </c>
      <c r="L151" s="160">
        <v>9430178593</v>
      </c>
      <c r="M151" s="299">
        <f t="shared" si="43"/>
        <v>0.16602384298752898</v>
      </c>
    </row>
    <row r="152" spans="1:14" s="146" customFormat="1" ht="27.75" hidden="1" customHeight="1" outlineLevel="2" x14ac:dyDescent="0.2">
      <c r="A152" s="1439" t="s">
        <v>922</v>
      </c>
      <c r="B152" s="185" t="s">
        <v>551</v>
      </c>
      <c r="C152" s="1535" t="s">
        <v>370</v>
      </c>
      <c r="D152" s="1096" t="s">
        <v>451</v>
      </c>
      <c r="E152" s="183">
        <v>7994500000</v>
      </c>
      <c r="F152" s="161">
        <v>0</v>
      </c>
      <c r="G152" s="160">
        <v>0</v>
      </c>
      <c r="H152" s="183">
        <f t="shared" si="46"/>
        <v>7994500000</v>
      </c>
      <c r="I152" s="165">
        <v>7994500000</v>
      </c>
      <c r="J152" s="160">
        <v>7762650481</v>
      </c>
      <c r="K152" s="160">
        <v>3880803137</v>
      </c>
      <c r="L152" s="160">
        <v>3879415887</v>
      </c>
      <c r="M152" s="299">
        <f t="shared" si="43"/>
        <v>0.97099887184939648</v>
      </c>
    </row>
    <row r="153" spans="1:14" s="241" customFormat="1" ht="36.75" hidden="1" customHeight="1" outlineLevel="1" thickBot="1" x14ac:dyDescent="0.25">
      <c r="A153" s="1439" t="s">
        <v>923</v>
      </c>
      <c r="B153" s="1459" t="s">
        <v>553</v>
      </c>
      <c r="C153" s="1460" t="s">
        <v>370</v>
      </c>
      <c r="D153" s="1536" t="s">
        <v>452</v>
      </c>
      <c r="E153" s="1537">
        <v>504900000</v>
      </c>
      <c r="F153" s="1462">
        <v>0</v>
      </c>
      <c r="G153" s="1463">
        <v>0</v>
      </c>
      <c r="H153" s="1538">
        <f t="shared" si="46"/>
        <v>504900000</v>
      </c>
      <c r="I153" s="1539">
        <v>0</v>
      </c>
      <c r="J153" s="1461">
        <v>0</v>
      </c>
      <c r="K153" s="1461">
        <v>0</v>
      </c>
      <c r="L153" s="1461">
        <v>0</v>
      </c>
      <c r="M153" s="1540">
        <f t="shared" si="43"/>
        <v>0</v>
      </c>
    </row>
    <row r="154" spans="1:14" s="301" customFormat="1" ht="26.25" customHeight="1" thickBot="1" x14ac:dyDescent="0.25">
      <c r="A154" s="1541"/>
      <c r="B154" s="229"/>
      <c r="C154" s="75"/>
      <c r="D154" s="231"/>
      <c r="E154" s="231"/>
      <c r="F154" s="231"/>
      <c r="G154" s="1542"/>
      <c r="H154" s="1542"/>
      <c r="I154" s="231"/>
      <c r="J154" s="231"/>
      <c r="K154" s="231"/>
      <c r="L154" s="231"/>
      <c r="M154" s="231"/>
    </row>
    <row r="155" spans="1:14" s="255" customFormat="1" ht="30" customHeight="1" thickBot="1" x14ac:dyDescent="0.25">
      <c r="A155" s="1543"/>
      <c r="B155" s="1544" t="s">
        <v>453</v>
      </c>
      <c r="C155" s="1545"/>
      <c r="D155" s="1546" t="s">
        <v>657</v>
      </c>
      <c r="E155" s="1547">
        <f>+E156+E171+E185+E196+E204+E212+E221+E230+E243+E252+E255+E260+E262+E269+E272+E235+E249</f>
        <v>38120420000</v>
      </c>
      <c r="F155" s="1547">
        <v>22273342583</v>
      </c>
      <c r="G155" s="1547">
        <v>18588668405</v>
      </c>
      <c r="H155" s="1547">
        <f t="shared" ref="H155" si="47">+H156+H171+H185+H196+H204+H212+H221+H230+H243+H252+H255+H260+H262+H269+H272+H235+H249</f>
        <v>34435745822</v>
      </c>
      <c r="I155" s="1548">
        <v>28263852508</v>
      </c>
      <c r="J155" s="1548">
        <v>22039071433.720001</v>
      </c>
      <c r="K155" s="1548">
        <v>9151696728.6900005</v>
      </c>
      <c r="L155" s="1548">
        <v>8882074338.6900005</v>
      </c>
      <c r="M155" s="1549">
        <f t="shared" si="43"/>
        <v>0.64000563680661959</v>
      </c>
    </row>
    <row r="156" spans="1:14" s="146" customFormat="1" ht="46.5" customHeight="1" collapsed="1" x14ac:dyDescent="0.2">
      <c r="A156" s="1436"/>
      <c r="B156" s="1550" t="s">
        <v>1008</v>
      </c>
      <c r="C156" s="1551" t="s">
        <v>1009</v>
      </c>
      <c r="D156" s="1552" t="s">
        <v>687</v>
      </c>
      <c r="E156" s="1553">
        <f t="shared" ref="E156" si="48">+E157+E165</f>
        <v>1700000000</v>
      </c>
      <c r="F156" s="1553">
        <v>906019880</v>
      </c>
      <c r="G156" s="1553">
        <v>3321345702</v>
      </c>
      <c r="H156" s="1553">
        <f t="shared" ref="H156" si="49">+H157+H165</f>
        <v>4115325822</v>
      </c>
      <c r="I156" s="1553">
        <v>2148496264</v>
      </c>
      <c r="J156" s="1553">
        <v>1151634085</v>
      </c>
      <c r="K156" s="1553">
        <v>227456377</v>
      </c>
      <c r="L156" s="1553">
        <v>206803560</v>
      </c>
      <c r="M156" s="1554">
        <f t="shared" si="43"/>
        <v>0.27984031758640177</v>
      </c>
    </row>
    <row r="157" spans="1:14" s="157" customFormat="1" ht="23.25" hidden="1" customHeight="1" outlineLevel="1" x14ac:dyDescent="0.2">
      <c r="A157" s="1436"/>
      <c r="B157" s="1555" t="s">
        <v>1010</v>
      </c>
      <c r="C157" s="1556">
        <v>10</v>
      </c>
      <c r="D157" s="1557" t="s">
        <v>1011</v>
      </c>
      <c r="E157" s="1558">
        <f>+SUM(E158:E164)</f>
        <v>1700000000</v>
      </c>
      <c r="F157" s="1558">
        <v>906019880</v>
      </c>
      <c r="G157" s="1558">
        <v>506019880</v>
      </c>
      <c r="H157" s="1558">
        <f t="shared" ref="H157" si="50">+SUM(H158:H164)</f>
        <v>1300000000</v>
      </c>
      <c r="I157" s="1558">
        <v>1112396264</v>
      </c>
      <c r="J157" s="1558">
        <v>750334085</v>
      </c>
      <c r="K157" s="1558">
        <v>124583044</v>
      </c>
      <c r="L157" s="1558">
        <v>103930227</v>
      </c>
      <c r="M157" s="1559">
        <f t="shared" si="43"/>
        <v>0.57718006538461541</v>
      </c>
      <c r="N157" s="146"/>
    </row>
    <row r="158" spans="1:14" s="146" customFormat="1" ht="72.75" hidden="1" customHeight="1" outlineLevel="2" x14ac:dyDescent="0.2">
      <c r="A158" s="1439" t="s">
        <v>1012</v>
      </c>
      <c r="B158" s="185" t="s">
        <v>1013</v>
      </c>
      <c r="C158" s="1441">
        <v>10</v>
      </c>
      <c r="D158" s="248" t="s">
        <v>1014</v>
      </c>
      <c r="E158" s="163"/>
      <c r="F158" s="160">
        <v>107200000</v>
      </c>
      <c r="G158" s="163">
        <v>197200000</v>
      </c>
      <c r="H158" s="163">
        <f t="shared" ref="H158:H164" si="51">+E158-F158+G158</f>
        <v>90000000</v>
      </c>
      <c r="I158" s="166">
        <v>30000000</v>
      </c>
      <c r="J158" s="160">
        <v>0</v>
      </c>
      <c r="K158" s="160">
        <v>0</v>
      </c>
      <c r="L158" s="160">
        <v>0</v>
      </c>
      <c r="M158" s="299">
        <f t="shared" si="43"/>
        <v>0</v>
      </c>
    </row>
    <row r="159" spans="1:14" s="146" customFormat="1" ht="36.75" hidden="1" customHeight="1" outlineLevel="2" x14ac:dyDescent="0.2">
      <c r="A159" s="1439" t="s">
        <v>1015</v>
      </c>
      <c r="B159" s="185" t="s">
        <v>1016</v>
      </c>
      <c r="C159" s="1441">
        <v>10</v>
      </c>
      <c r="D159" s="248" t="s">
        <v>1017</v>
      </c>
      <c r="E159" s="163">
        <v>135600000</v>
      </c>
      <c r="F159" s="160">
        <v>30600000</v>
      </c>
      <c r="G159" s="163">
        <v>0</v>
      </c>
      <c r="H159" s="163">
        <f t="shared" si="51"/>
        <v>105000000</v>
      </c>
      <c r="I159" s="166">
        <v>105000000</v>
      </c>
      <c r="J159" s="160">
        <v>105000000</v>
      </c>
      <c r="K159" s="160">
        <v>26906627</v>
      </c>
      <c r="L159" s="160">
        <v>26906627</v>
      </c>
      <c r="M159" s="299">
        <f t="shared" si="43"/>
        <v>1</v>
      </c>
    </row>
    <row r="160" spans="1:14" s="146" customFormat="1" ht="30" hidden="1" customHeight="1" outlineLevel="2" x14ac:dyDescent="0.2">
      <c r="A160" s="1439" t="s">
        <v>1018</v>
      </c>
      <c r="B160" s="185" t="s">
        <v>1019</v>
      </c>
      <c r="C160" s="1441">
        <v>10</v>
      </c>
      <c r="D160" s="394" t="s">
        <v>1020</v>
      </c>
      <c r="E160" s="163">
        <v>341600000</v>
      </c>
      <c r="F160" s="160">
        <v>0</v>
      </c>
      <c r="G160" s="163">
        <v>0</v>
      </c>
      <c r="H160" s="163">
        <f t="shared" si="51"/>
        <v>341600000</v>
      </c>
      <c r="I160" s="166">
        <v>341600000</v>
      </c>
      <c r="J160" s="160">
        <v>341600000</v>
      </c>
      <c r="K160" s="160">
        <v>51068361</v>
      </c>
      <c r="L160" s="160">
        <v>32387017</v>
      </c>
      <c r="M160" s="299">
        <f t="shared" si="43"/>
        <v>1</v>
      </c>
    </row>
    <row r="161" spans="1:14" s="146" customFormat="1" ht="36" hidden="1" outlineLevel="2" x14ac:dyDescent="0.2">
      <c r="A161" s="1439" t="s">
        <v>1021</v>
      </c>
      <c r="B161" s="185" t="s">
        <v>1022</v>
      </c>
      <c r="C161" s="1535">
        <v>10</v>
      </c>
      <c r="D161" s="1096" t="s">
        <v>1023</v>
      </c>
      <c r="E161" s="163">
        <v>591600000</v>
      </c>
      <c r="F161" s="160">
        <v>197200000</v>
      </c>
      <c r="G161" s="163">
        <v>0</v>
      </c>
      <c r="H161" s="163">
        <f t="shared" si="51"/>
        <v>394400000</v>
      </c>
      <c r="I161" s="165">
        <v>294400000</v>
      </c>
      <c r="J161" s="160">
        <v>243553965</v>
      </c>
      <c r="K161" s="160">
        <v>46608056</v>
      </c>
      <c r="L161" s="160">
        <v>44636583</v>
      </c>
      <c r="M161" s="299">
        <f t="shared" si="43"/>
        <v>0.61753033722109529</v>
      </c>
    </row>
    <row r="162" spans="1:14" s="146" customFormat="1" hidden="1" outlineLevel="2" x14ac:dyDescent="0.2">
      <c r="A162" s="1439"/>
      <c r="B162" s="185" t="s">
        <v>1024</v>
      </c>
      <c r="C162" s="1535">
        <v>10</v>
      </c>
      <c r="D162" s="1096" t="s">
        <v>1025</v>
      </c>
      <c r="E162" s="163"/>
      <c r="F162" s="160">
        <v>0</v>
      </c>
      <c r="G162" s="163">
        <v>308819880</v>
      </c>
      <c r="H162" s="163">
        <f t="shared" si="51"/>
        <v>308819880</v>
      </c>
      <c r="I162" s="165">
        <v>281216144</v>
      </c>
      <c r="J162" s="160"/>
      <c r="K162" s="160"/>
      <c r="L162" s="160"/>
      <c r="M162" s="299">
        <f t="shared" si="43"/>
        <v>0</v>
      </c>
    </row>
    <row r="163" spans="1:14" s="146" customFormat="1" ht="54.75" hidden="1" customHeight="1" outlineLevel="2" x14ac:dyDescent="0.2">
      <c r="A163" s="1439" t="s">
        <v>1026</v>
      </c>
      <c r="B163" s="185" t="s">
        <v>1027</v>
      </c>
      <c r="C163" s="1535">
        <v>10</v>
      </c>
      <c r="D163" s="1096" t="s">
        <v>1028</v>
      </c>
      <c r="E163" s="163">
        <v>230000000</v>
      </c>
      <c r="F163" s="160">
        <v>169819880</v>
      </c>
      <c r="G163" s="163">
        <v>0</v>
      </c>
      <c r="H163" s="163">
        <f t="shared" si="51"/>
        <v>60180120</v>
      </c>
      <c r="I163" s="165">
        <v>60180120</v>
      </c>
      <c r="J163" s="160">
        <v>60180120</v>
      </c>
      <c r="K163" s="160">
        <v>0</v>
      </c>
      <c r="L163" s="160">
        <v>0</v>
      </c>
      <c r="M163" s="299">
        <f t="shared" si="43"/>
        <v>1</v>
      </c>
    </row>
    <row r="164" spans="1:14" s="146" customFormat="1" ht="24" hidden="1" customHeight="1" outlineLevel="2" x14ac:dyDescent="0.2">
      <c r="A164" s="1560" t="s">
        <v>1029</v>
      </c>
      <c r="B164" s="185" t="s">
        <v>1030</v>
      </c>
      <c r="C164" s="1441">
        <v>10</v>
      </c>
      <c r="D164" s="248" t="s">
        <v>1031</v>
      </c>
      <c r="E164" s="163">
        <v>401200000</v>
      </c>
      <c r="F164" s="160">
        <v>401200000</v>
      </c>
      <c r="G164" s="163">
        <v>0</v>
      </c>
      <c r="H164" s="163">
        <f t="shared" si="51"/>
        <v>0</v>
      </c>
      <c r="I164" s="166">
        <v>0</v>
      </c>
      <c r="J164" s="160">
        <v>0</v>
      </c>
      <c r="K164" s="160">
        <v>0</v>
      </c>
      <c r="L164" s="160">
        <v>0</v>
      </c>
      <c r="M164" s="299">
        <f t="shared" si="43"/>
        <v>0</v>
      </c>
    </row>
    <row r="165" spans="1:14" s="157" customFormat="1" ht="24.75" hidden="1" customHeight="1" outlineLevel="1" x14ac:dyDescent="0.2">
      <c r="A165" s="1436"/>
      <c r="B165" s="1555" t="s">
        <v>1032</v>
      </c>
      <c r="C165" s="1556">
        <v>15</v>
      </c>
      <c r="D165" s="1557" t="s">
        <v>1033</v>
      </c>
      <c r="E165" s="1558">
        <f>+SUM(E166:E170)</f>
        <v>0</v>
      </c>
      <c r="F165" s="1558">
        <v>0</v>
      </c>
      <c r="G165" s="1558">
        <v>2815325822</v>
      </c>
      <c r="H165" s="1558">
        <f t="shared" ref="H165" si="52">+SUM(H166:H170)</f>
        <v>2815325822</v>
      </c>
      <c r="I165" s="1558">
        <v>1036100000</v>
      </c>
      <c r="J165" s="1558">
        <v>401300000</v>
      </c>
      <c r="K165" s="1558">
        <v>102873333</v>
      </c>
      <c r="L165" s="1558">
        <v>102873333</v>
      </c>
      <c r="M165" s="1559">
        <f t="shared" si="43"/>
        <v>0.142541228039786</v>
      </c>
      <c r="N165" s="146"/>
    </row>
    <row r="166" spans="1:14" s="146" customFormat="1" ht="54" hidden="1" outlineLevel="2" x14ac:dyDescent="0.2">
      <c r="A166" s="1439" t="s">
        <v>1034</v>
      </c>
      <c r="B166" s="185" t="s">
        <v>1035</v>
      </c>
      <c r="C166" s="1441">
        <v>15</v>
      </c>
      <c r="D166" s="248" t="s">
        <v>1014</v>
      </c>
      <c r="E166" s="163"/>
      <c r="F166" s="160">
        <v>0</v>
      </c>
      <c r="G166" s="163">
        <v>1217200000</v>
      </c>
      <c r="H166" s="163">
        <f t="shared" ref="H166:H170" si="53">+E166-F166+G166</f>
        <v>1217200000</v>
      </c>
      <c r="I166" s="166">
        <v>626800000</v>
      </c>
      <c r="J166" s="160">
        <v>401300000</v>
      </c>
      <c r="K166" s="160">
        <v>102873333</v>
      </c>
      <c r="L166" s="160">
        <v>102873333</v>
      </c>
      <c r="M166" s="299">
        <f t="shared" si="43"/>
        <v>0.32969109431482091</v>
      </c>
    </row>
    <row r="167" spans="1:14" s="146" customFormat="1" ht="36.75" hidden="1" customHeight="1" outlineLevel="2" x14ac:dyDescent="0.2">
      <c r="A167" s="1439" t="s">
        <v>1036</v>
      </c>
      <c r="B167" s="185" t="s">
        <v>1037</v>
      </c>
      <c r="C167" s="1441">
        <v>15</v>
      </c>
      <c r="D167" s="248" t="s">
        <v>1017</v>
      </c>
      <c r="E167" s="163"/>
      <c r="F167" s="160">
        <v>0</v>
      </c>
      <c r="G167" s="163">
        <v>228000000</v>
      </c>
      <c r="H167" s="163">
        <f t="shared" si="53"/>
        <v>228000000</v>
      </c>
      <c r="I167" s="166">
        <v>228000000</v>
      </c>
      <c r="J167" s="160">
        <v>0</v>
      </c>
      <c r="K167" s="160">
        <v>0</v>
      </c>
      <c r="L167" s="160">
        <v>0</v>
      </c>
      <c r="M167" s="299">
        <f t="shared" si="43"/>
        <v>0</v>
      </c>
    </row>
    <row r="168" spans="1:14" s="146" customFormat="1" ht="18.75" hidden="1" customHeight="1" outlineLevel="2" x14ac:dyDescent="0.2">
      <c r="A168" s="1439" t="s">
        <v>1038</v>
      </c>
      <c r="B168" s="185" t="s">
        <v>1039</v>
      </c>
      <c r="C168" s="1441">
        <v>15</v>
      </c>
      <c r="D168" s="248" t="s">
        <v>1020</v>
      </c>
      <c r="E168" s="163"/>
      <c r="F168" s="160">
        <v>0</v>
      </c>
      <c r="G168" s="163">
        <v>164000000</v>
      </c>
      <c r="H168" s="163">
        <f t="shared" si="53"/>
        <v>164000000</v>
      </c>
      <c r="I168" s="166">
        <v>164000000</v>
      </c>
      <c r="J168" s="160">
        <v>0</v>
      </c>
      <c r="K168" s="160">
        <v>0</v>
      </c>
      <c r="L168" s="160">
        <v>0</v>
      </c>
      <c r="M168" s="299">
        <f t="shared" si="43"/>
        <v>0</v>
      </c>
    </row>
    <row r="169" spans="1:14" s="146" customFormat="1" ht="54.75" hidden="1" customHeight="1" outlineLevel="2" x14ac:dyDescent="0.2">
      <c r="A169" s="1439" t="s">
        <v>1040</v>
      </c>
      <c r="B169" s="185" t="s">
        <v>1041</v>
      </c>
      <c r="C169" s="1441">
        <v>15</v>
      </c>
      <c r="D169" s="248" t="s">
        <v>1023</v>
      </c>
      <c r="E169" s="163"/>
      <c r="F169" s="160">
        <v>0</v>
      </c>
      <c r="G169" s="163">
        <v>361540000</v>
      </c>
      <c r="H169" s="163">
        <f t="shared" si="53"/>
        <v>361540000</v>
      </c>
      <c r="I169" s="166">
        <v>17300000</v>
      </c>
      <c r="J169" s="160">
        <v>0</v>
      </c>
      <c r="K169" s="160">
        <v>0</v>
      </c>
      <c r="L169" s="160">
        <v>0</v>
      </c>
      <c r="M169" s="299">
        <f t="shared" si="43"/>
        <v>0</v>
      </c>
    </row>
    <row r="170" spans="1:14" s="146" customFormat="1" ht="24" hidden="1" customHeight="1" outlineLevel="2" x14ac:dyDescent="0.2">
      <c r="A170" s="1561" t="s">
        <v>1042</v>
      </c>
      <c r="B170" s="185" t="s">
        <v>1043</v>
      </c>
      <c r="C170" s="1441">
        <v>15</v>
      </c>
      <c r="D170" s="248" t="s">
        <v>1031</v>
      </c>
      <c r="E170" s="163"/>
      <c r="F170" s="160">
        <v>0</v>
      </c>
      <c r="G170" s="163">
        <v>844585822</v>
      </c>
      <c r="H170" s="163">
        <f t="shared" si="53"/>
        <v>844585822</v>
      </c>
      <c r="I170" s="166">
        <v>0</v>
      </c>
      <c r="J170" s="160">
        <v>0</v>
      </c>
      <c r="K170" s="160">
        <v>0</v>
      </c>
      <c r="L170" s="160">
        <v>0</v>
      </c>
      <c r="M170" s="299">
        <f t="shared" si="43"/>
        <v>0</v>
      </c>
    </row>
    <row r="171" spans="1:14" s="146" customFormat="1" ht="56.25" customHeight="1" collapsed="1" x14ac:dyDescent="0.2">
      <c r="A171" s="1478"/>
      <c r="B171" s="1562" t="s">
        <v>1044</v>
      </c>
      <c r="C171" s="1563" t="s">
        <v>417</v>
      </c>
      <c r="D171" s="1564" t="s">
        <v>797</v>
      </c>
      <c r="E171" s="1565">
        <f>+E173+E178+E172</f>
        <v>1923920000</v>
      </c>
      <c r="F171" s="1565">
        <v>408139460</v>
      </c>
      <c r="G171" s="1565">
        <v>84219460</v>
      </c>
      <c r="H171" s="1565">
        <f t="shared" ref="H171" si="54">+H173+H178+H172</f>
        <v>1600000000</v>
      </c>
      <c r="I171" s="1565">
        <v>1523259460</v>
      </c>
      <c r="J171" s="1565">
        <v>1464229171</v>
      </c>
      <c r="K171" s="1565">
        <v>655366752</v>
      </c>
      <c r="L171" s="1565">
        <v>642897210</v>
      </c>
      <c r="M171" s="1566">
        <f t="shared" si="43"/>
        <v>0.91514323187500002</v>
      </c>
    </row>
    <row r="172" spans="1:14" s="318" customFormat="1" ht="24.75" hidden="1" customHeight="1" outlineLevel="1" x14ac:dyDescent="0.2">
      <c r="A172" s="1567"/>
      <c r="B172" s="1568" t="s">
        <v>1044</v>
      </c>
      <c r="C172" s="1569"/>
      <c r="D172" s="1570" t="s">
        <v>957</v>
      </c>
      <c r="E172" s="1571">
        <v>920000</v>
      </c>
      <c r="F172" s="1572">
        <v>920000</v>
      </c>
      <c r="G172" s="1571">
        <v>0</v>
      </c>
      <c r="H172" s="1571">
        <f t="shared" ref="H172" si="55">+E172-F172+G172</f>
        <v>0</v>
      </c>
      <c r="I172" s="1573">
        <v>0</v>
      </c>
      <c r="J172" s="1572">
        <v>0</v>
      </c>
      <c r="K172" s="1574">
        <v>0</v>
      </c>
      <c r="L172" s="1574">
        <v>0</v>
      </c>
      <c r="M172" s="1575">
        <f t="shared" si="43"/>
        <v>0</v>
      </c>
      <c r="N172" s="146"/>
    </row>
    <row r="173" spans="1:14" s="1578" customFormat="1" ht="29.25" hidden="1" customHeight="1" outlineLevel="1" x14ac:dyDescent="0.2">
      <c r="A173" s="1576"/>
      <c r="B173" s="1555" t="s">
        <v>1045</v>
      </c>
      <c r="C173" s="1556">
        <v>10</v>
      </c>
      <c r="D173" s="1557" t="s">
        <v>1046</v>
      </c>
      <c r="E173" s="1558">
        <f>+SUM(E174:E177)</f>
        <v>382300000</v>
      </c>
      <c r="F173" s="1558">
        <v>7559460</v>
      </c>
      <c r="G173" s="1558">
        <v>0</v>
      </c>
      <c r="H173" s="1558">
        <f t="shared" ref="H173" si="56">+SUM(H174:H177)</f>
        <v>374740540</v>
      </c>
      <c r="I173" s="1558">
        <v>298000000</v>
      </c>
      <c r="J173" s="1558">
        <v>278423449</v>
      </c>
      <c r="K173" s="1558">
        <v>97158122</v>
      </c>
      <c r="L173" s="1558">
        <v>97058122</v>
      </c>
      <c r="M173" s="1577">
        <f t="shared" si="43"/>
        <v>0.74297659121695236</v>
      </c>
      <c r="N173" s="146"/>
    </row>
    <row r="174" spans="1:14" s="157" customFormat="1" ht="54" hidden="1" outlineLevel="2" x14ac:dyDescent="0.2">
      <c r="A174" s="1439" t="s">
        <v>1047</v>
      </c>
      <c r="B174" s="185" t="s">
        <v>1048</v>
      </c>
      <c r="C174" s="1441">
        <v>10</v>
      </c>
      <c r="D174" s="248" t="s">
        <v>1014</v>
      </c>
      <c r="E174" s="163">
        <v>177300000</v>
      </c>
      <c r="F174" s="160">
        <v>7559460</v>
      </c>
      <c r="G174" s="163">
        <v>0</v>
      </c>
      <c r="H174" s="163">
        <f t="shared" ref="H174:H177" si="57">+E174-F174+G174</f>
        <v>169740540</v>
      </c>
      <c r="I174" s="166">
        <v>93000000</v>
      </c>
      <c r="J174" s="160">
        <v>74000000</v>
      </c>
      <c r="K174" s="160">
        <v>34500000</v>
      </c>
      <c r="L174" s="160">
        <v>34500000</v>
      </c>
      <c r="M174" s="299">
        <f t="shared" si="43"/>
        <v>0.43595949441423953</v>
      </c>
      <c r="N174" s="146"/>
    </row>
    <row r="175" spans="1:14" s="157" customFormat="1" ht="36.75" hidden="1" customHeight="1" outlineLevel="2" x14ac:dyDescent="0.2">
      <c r="A175" s="1439" t="s">
        <v>1049</v>
      </c>
      <c r="B175" s="185" t="s">
        <v>1050</v>
      </c>
      <c r="C175" s="1441">
        <v>10</v>
      </c>
      <c r="D175" s="248" t="s">
        <v>1051</v>
      </c>
      <c r="E175" s="163">
        <v>175000000</v>
      </c>
      <c r="F175" s="160">
        <v>0</v>
      </c>
      <c r="G175" s="163">
        <v>0</v>
      </c>
      <c r="H175" s="163">
        <f t="shared" si="57"/>
        <v>175000000</v>
      </c>
      <c r="I175" s="166">
        <v>175000000</v>
      </c>
      <c r="J175" s="160">
        <v>175000000</v>
      </c>
      <c r="K175" s="160">
        <v>36405533</v>
      </c>
      <c r="L175" s="160">
        <v>36405533</v>
      </c>
      <c r="M175" s="299">
        <f t="shared" si="43"/>
        <v>1</v>
      </c>
      <c r="N175" s="146"/>
    </row>
    <row r="176" spans="1:14" s="157" customFormat="1" ht="33.75" hidden="1" customHeight="1" outlineLevel="2" x14ac:dyDescent="0.2">
      <c r="A176" s="1439" t="s">
        <v>1052</v>
      </c>
      <c r="B176" s="185" t="s">
        <v>1053</v>
      </c>
      <c r="C176" s="1441">
        <v>10</v>
      </c>
      <c r="D176" s="248" t="s">
        <v>1054</v>
      </c>
      <c r="E176" s="163">
        <v>5000000</v>
      </c>
      <c r="F176" s="160">
        <v>0</v>
      </c>
      <c r="G176" s="163">
        <v>0</v>
      </c>
      <c r="H176" s="163">
        <f t="shared" si="57"/>
        <v>5000000</v>
      </c>
      <c r="I176" s="166">
        <v>5000000</v>
      </c>
      <c r="J176" s="160">
        <v>5000000</v>
      </c>
      <c r="K176" s="160">
        <v>4162559</v>
      </c>
      <c r="L176" s="160">
        <v>4162559</v>
      </c>
      <c r="M176" s="299">
        <f t="shared" si="43"/>
        <v>1</v>
      </c>
      <c r="N176" s="146"/>
    </row>
    <row r="177" spans="1:14" s="157" customFormat="1" ht="36" hidden="1" outlineLevel="2" x14ac:dyDescent="0.2">
      <c r="A177" s="1439" t="s">
        <v>1055</v>
      </c>
      <c r="B177" s="185" t="s">
        <v>1056</v>
      </c>
      <c r="C177" s="1441">
        <v>10</v>
      </c>
      <c r="D177" s="248" t="s">
        <v>437</v>
      </c>
      <c r="E177" s="163">
        <v>25000000</v>
      </c>
      <c r="F177" s="160">
        <v>0</v>
      </c>
      <c r="G177" s="163">
        <v>0</v>
      </c>
      <c r="H177" s="163">
        <f t="shared" si="57"/>
        <v>25000000</v>
      </c>
      <c r="I177" s="166">
        <v>25000000</v>
      </c>
      <c r="J177" s="160">
        <v>24423449</v>
      </c>
      <c r="K177" s="160">
        <v>22090030</v>
      </c>
      <c r="L177" s="160">
        <v>21990030</v>
      </c>
      <c r="M177" s="299">
        <f t="shared" si="43"/>
        <v>0.97693795999999999</v>
      </c>
      <c r="N177" s="146"/>
    </row>
    <row r="178" spans="1:14" s="157" customFormat="1" ht="23.25" hidden="1" customHeight="1" outlineLevel="1" x14ac:dyDescent="0.2">
      <c r="A178" s="1436"/>
      <c r="B178" s="1555" t="s">
        <v>1057</v>
      </c>
      <c r="C178" s="1556">
        <v>10</v>
      </c>
      <c r="D178" s="1557" t="s">
        <v>1058</v>
      </c>
      <c r="E178" s="1558">
        <f t="shared" ref="E178:H178" si="58">+SUM(E179:E184)</f>
        <v>1540700000</v>
      </c>
      <c r="F178" s="1558">
        <v>399660000</v>
      </c>
      <c r="G178" s="1558">
        <v>84219460</v>
      </c>
      <c r="H178" s="1558">
        <f t="shared" si="58"/>
        <v>1225259460</v>
      </c>
      <c r="I178" s="1558">
        <v>1225259460</v>
      </c>
      <c r="J178" s="1558">
        <v>1185805722</v>
      </c>
      <c r="K178" s="1558">
        <v>558208630</v>
      </c>
      <c r="L178" s="1558">
        <v>545839088</v>
      </c>
      <c r="M178" s="1579">
        <f t="shared" si="43"/>
        <v>0.96779968709647834</v>
      </c>
      <c r="N178" s="146"/>
    </row>
    <row r="179" spans="1:14" s="157" customFormat="1" ht="54" hidden="1" outlineLevel="2" x14ac:dyDescent="0.2">
      <c r="A179" s="1439" t="s">
        <v>1059</v>
      </c>
      <c r="B179" s="185" t="s">
        <v>1060</v>
      </c>
      <c r="C179" s="1441">
        <v>10</v>
      </c>
      <c r="D179" s="248" t="s">
        <v>1014</v>
      </c>
      <c r="E179" s="163">
        <v>172000000</v>
      </c>
      <c r="F179" s="160">
        <v>36660000</v>
      </c>
      <c r="G179" s="163">
        <v>0</v>
      </c>
      <c r="H179" s="163">
        <f t="shared" ref="H179:H184" si="59">+E179-F179+G179</f>
        <v>135340000</v>
      </c>
      <c r="I179" s="166">
        <v>135340000</v>
      </c>
      <c r="J179" s="160">
        <v>135340000</v>
      </c>
      <c r="K179" s="160">
        <v>99940000</v>
      </c>
      <c r="L179" s="160">
        <v>99940000</v>
      </c>
      <c r="M179" s="299">
        <f t="shared" si="43"/>
        <v>1</v>
      </c>
      <c r="N179" s="146"/>
    </row>
    <row r="180" spans="1:14" s="157" customFormat="1" ht="36.75" hidden="1" customHeight="1" outlineLevel="2" x14ac:dyDescent="0.2">
      <c r="A180" s="1439" t="s">
        <v>1061</v>
      </c>
      <c r="B180" s="185" t="s">
        <v>1062</v>
      </c>
      <c r="C180" s="1441">
        <v>10</v>
      </c>
      <c r="D180" s="248" t="s">
        <v>1051</v>
      </c>
      <c r="E180" s="163">
        <v>633400000</v>
      </c>
      <c r="F180" s="160">
        <v>0</v>
      </c>
      <c r="G180" s="163">
        <v>0</v>
      </c>
      <c r="H180" s="163">
        <f t="shared" si="59"/>
        <v>633400000</v>
      </c>
      <c r="I180" s="166">
        <v>633400000</v>
      </c>
      <c r="J180" s="160">
        <v>633400000</v>
      </c>
      <c r="K180" s="160">
        <v>236859405</v>
      </c>
      <c r="L180" s="160">
        <v>236859405</v>
      </c>
      <c r="M180" s="299">
        <f t="shared" si="43"/>
        <v>1</v>
      </c>
      <c r="N180" s="146"/>
    </row>
    <row r="181" spans="1:14" s="157" customFormat="1" ht="30" hidden="1" customHeight="1" outlineLevel="2" x14ac:dyDescent="0.2">
      <c r="A181" s="1439" t="s">
        <v>1063</v>
      </c>
      <c r="B181" s="185" t="s">
        <v>1064</v>
      </c>
      <c r="C181" s="1441">
        <v>10</v>
      </c>
      <c r="D181" s="248" t="s">
        <v>1054</v>
      </c>
      <c r="E181" s="163">
        <v>120000000</v>
      </c>
      <c r="F181" s="160">
        <v>0</v>
      </c>
      <c r="G181" s="163">
        <v>40000000</v>
      </c>
      <c r="H181" s="163">
        <f t="shared" si="59"/>
        <v>160000000</v>
      </c>
      <c r="I181" s="166">
        <v>160000000</v>
      </c>
      <c r="J181" s="160">
        <v>150000000</v>
      </c>
      <c r="K181" s="160">
        <v>103348286</v>
      </c>
      <c r="L181" s="160">
        <v>93240544</v>
      </c>
      <c r="M181" s="299">
        <f t="shared" si="43"/>
        <v>0.9375</v>
      </c>
      <c r="N181" s="146"/>
    </row>
    <row r="182" spans="1:14" s="157" customFormat="1" ht="36" hidden="1" outlineLevel="2" x14ac:dyDescent="0.2">
      <c r="A182" s="1439" t="s">
        <v>1065</v>
      </c>
      <c r="B182" s="185" t="s">
        <v>1066</v>
      </c>
      <c r="C182" s="1441">
        <v>10</v>
      </c>
      <c r="D182" s="248" t="s">
        <v>437</v>
      </c>
      <c r="E182" s="163">
        <v>140000000</v>
      </c>
      <c r="F182" s="160">
        <v>0</v>
      </c>
      <c r="G182" s="163">
        <v>36660000</v>
      </c>
      <c r="H182" s="163">
        <f t="shared" si="59"/>
        <v>176660000</v>
      </c>
      <c r="I182" s="166">
        <v>176660000</v>
      </c>
      <c r="J182" s="160">
        <v>169471712</v>
      </c>
      <c r="K182" s="160">
        <v>114201479</v>
      </c>
      <c r="L182" s="160">
        <v>111939679</v>
      </c>
      <c r="M182" s="299">
        <f t="shared" si="43"/>
        <v>0.9593100418883731</v>
      </c>
      <c r="N182" s="146"/>
    </row>
    <row r="183" spans="1:14" s="157" customFormat="1" ht="54.75" hidden="1" customHeight="1" outlineLevel="2" x14ac:dyDescent="0.2">
      <c r="A183" s="1439" t="s">
        <v>1067</v>
      </c>
      <c r="B183" s="185" t="s">
        <v>1068</v>
      </c>
      <c r="C183" s="1441">
        <v>10</v>
      </c>
      <c r="D183" s="248" t="s">
        <v>1028</v>
      </c>
      <c r="E183" s="163">
        <v>70000000</v>
      </c>
      <c r="F183" s="160">
        <v>0</v>
      </c>
      <c r="G183" s="163">
        <v>0</v>
      </c>
      <c r="H183" s="163">
        <f t="shared" si="59"/>
        <v>70000000</v>
      </c>
      <c r="I183" s="166">
        <v>70000000</v>
      </c>
      <c r="J183" s="160">
        <v>70000000</v>
      </c>
      <c r="K183" s="160">
        <v>0</v>
      </c>
      <c r="L183" s="160">
        <v>0</v>
      </c>
      <c r="M183" s="299">
        <f t="shared" si="43"/>
        <v>1</v>
      </c>
      <c r="N183" s="146"/>
    </row>
    <row r="184" spans="1:14" s="157" customFormat="1" ht="26.25" hidden="1" customHeight="1" outlineLevel="2" x14ac:dyDescent="0.2">
      <c r="A184" s="1561" t="s">
        <v>1069</v>
      </c>
      <c r="B184" s="185" t="s">
        <v>1070</v>
      </c>
      <c r="C184" s="1441">
        <v>10</v>
      </c>
      <c r="D184" s="248" t="s">
        <v>1071</v>
      </c>
      <c r="E184" s="163">
        <v>405300000</v>
      </c>
      <c r="F184" s="160">
        <v>363000000</v>
      </c>
      <c r="G184" s="163">
        <v>7559460</v>
      </c>
      <c r="H184" s="163">
        <f t="shared" si="59"/>
        <v>49859460</v>
      </c>
      <c r="I184" s="166">
        <v>49859460</v>
      </c>
      <c r="J184" s="160">
        <v>27594010</v>
      </c>
      <c r="K184" s="160">
        <v>3859460</v>
      </c>
      <c r="L184" s="160">
        <v>3859460</v>
      </c>
      <c r="M184" s="299">
        <f t="shared" si="43"/>
        <v>0.55343579733916093</v>
      </c>
      <c r="N184" s="146"/>
    </row>
    <row r="185" spans="1:14" s="146" customFormat="1" ht="66.75" customHeight="1" collapsed="1" x14ac:dyDescent="0.2">
      <c r="A185" s="1478"/>
      <c r="B185" s="1562" t="s">
        <v>1072</v>
      </c>
      <c r="C185" s="1563" t="s">
        <v>417</v>
      </c>
      <c r="D185" s="1564" t="s">
        <v>816</v>
      </c>
      <c r="E185" s="1565">
        <f>+E186</f>
        <v>3500000000</v>
      </c>
      <c r="F185" s="1565">
        <v>1742152000</v>
      </c>
      <c r="G185" s="1565">
        <v>742152000</v>
      </c>
      <c r="H185" s="1565">
        <f t="shared" ref="H185" si="60">+H186</f>
        <v>2500000000</v>
      </c>
      <c r="I185" s="1565">
        <v>2350501149</v>
      </c>
      <c r="J185" s="1565">
        <v>2032623391</v>
      </c>
      <c r="K185" s="1565">
        <v>1115050023</v>
      </c>
      <c r="L185" s="1565">
        <v>1100431586</v>
      </c>
      <c r="M185" s="1580">
        <f t="shared" si="43"/>
        <v>0.81304935639999998</v>
      </c>
    </row>
    <row r="186" spans="1:14" s="146" customFormat="1" ht="21" hidden="1" customHeight="1" outlineLevel="2" x14ac:dyDescent="0.2">
      <c r="A186" s="1581"/>
      <c r="B186" s="1555" t="s">
        <v>1073</v>
      </c>
      <c r="C186" s="1582">
        <v>10</v>
      </c>
      <c r="D186" s="1583" t="s">
        <v>1058</v>
      </c>
      <c r="E186" s="1584">
        <f t="shared" ref="E186" si="61">+SUM(E187:E195)</f>
        <v>3500000000</v>
      </c>
      <c r="F186" s="1584">
        <v>1742152000</v>
      </c>
      <c r="G186" s="1584">
        <v>742152000</v>
      </c>
      <c r="H186" s="1584">
        <f t="shared" ref="H186" si="62">+SUM(H187:H195)</f>
        <v>2500000000</v>
      </c>
      <c r="I186" s="1584">
        <v>2350501149</v>
      </c>
      <c r="J186" s="1584">
        <v>2032623391</v>
      </c>
      <c r="K186" s="1584">
        <v>1115050023</v>
      </c>
      <c r="L186" s="1584">
        <v>1100431586</v>
      </c>
      <c r="M186" s="1585">
        <f t="shared" si="43"/>
        <v>0.81304935639999998</v>
      </c>
    </row>
    <row r="187" spans="1:14" s="146" customFormat="1" ht="54" hidden="1" outlineLevel="2" x14ac:dyDescent="0.2">
      <c r="A187" s="1439" t="s">
        <v>1074</v>
      </c>
      <c r="B187" s="185" t="s">
        <v>1075</v>
      </c>
      <c r="C187" s="1586">
        <v>10</v>
      </c>
      <c r="D187" s="394" t="s">
        <v>1014</v>
      </c>
      <c r="E187" s="163">
        <v>1252152000</v>
      </c>
      <c r="F187" s="160">
        <v>382152000</v>
      </c>
      <c r="G187" s="163">
        <v>0</v>
      </c>
      <c r="H187" s="163">
        <f t="shared" ref="H187:H195" si="63">+E187-F187+G187</f>
        <v>870000000</v>
      </c>
      <c r="I187" s="166">
        <v>770501149</v>
      </c>
      <c r="J187" s="160">
        <v>739367817</v>
      </c>
      <c r="K187" s="160">
        <v>463044189</v>
      </c>
      <c r="L187" s="160">
        <v>463044189</v>
      </c>
      <c r="M187" s="299">
        <f t="shared" si="43"/>
        <v>0.84984806551724135</v>
      </c>
    </row>
    <row r="188" spans="1:14" s="146" customFormat="1" ht="36.75" hidden="1" customHeight="1" outlineLevel="2" x14ac:dyDescent="0.2">
      <c r="A188" s="1439" t="s">
        <v>1076</v>
      </c>
      <c r="B188" s="185" t="s">
        <v>1077</v>
      </c>
      <c r="C188" s="1586">
        <v>10</v>
      </c>
      <c r="D188" s="394" t="s">
        <v>1051</v>
      </c>
      <c r="E188" s="163">
        <v>420000000</v>
      </c>
      <c r="F188" s="160">
        <v>130000000</v>
      </c>
      <c r="G188" s="163">
        <v>130000000</v>
      </c>
      <c r="H188" s="163">
        <f t="shared" si="63"/>
        <v>420000000</v>
      </c>
      <c r="I188" s="166">
        <v>420000000</v>
      </c>
      <c r="J188" s="160">
        <v>420000000</v>
      </c>
      <c r="K188" s="160">
        <v>151184414</v>
      </c>
      <c r="L188" s="160">
        <v>151184414</v>
      </c>
      <c r="M188" s="299">
        <f t="shared" si="43"/>
        <v>1</v>
      </c>
    </row>
    <row r="189" spans="1:14" s="146" customFormat="1" ht="18.75" hidden="1" customHeight="1" outlineLevel="2" x14ac:dyDescent="0.2">
      <c r="A189" s="1485" t="s">
        <v>1078</v>
      </c>
      <c r="B189" s="185" t="s">
        <v>1079</v>
      </c>
      <c r="C189" s="1586">
        <v>10</v>
      </c>
      <c r="D189" s="394" t="s">
        <v>1080</v>
      </c>
      <c r="E189" s="163">
        <v>0</v>
      </c>
      <c r="F189" s="160">
        <v>0</v>
      </c>
      <c r="G189" s="163">
        <v>80000000</v>
      </c>
      <c r="H189" s="163">
        <f t="shared" si="63"/>
        <v>80000000</v>
      </c>
      <c r="I189" s="166">
        <v>80000000</v>
      </c>
      <c r="J189" s="160">
        <v>0</v>
      </c>
      <c r="K189" s="160">
        <v>0</v>
      </c>
      <c r="L189" s="160">
        <v>0</v>
      </c>
      <c r="M189" s="299">
        <f t="shared" si="43"/>
        <v>0</v>
      </c>
    </row>
    <row r="190" spans="1:14" s="146" customFormat="1" ht="18.75" hidden="1" customHeight="1" outlineLevel="2" x14ac:dyDescent="0.2">
      <c r="A190" s="1485" t="s">
        <v>1081</v>
      </c>
      <c r="B190" s="185" t="s">
        <v>1082</v>
      </c>
      <c r="C190" s="1586">
        <v>10</v>
      </c>
      <c r="D190" s="394" t="s">
        <v>1025</v>
      </c>
      <c r="E190" s="163">
        <v>0</v>
      </c>
      <c r="F190" s="160">
        <v>0</v>
      </c>
      <c r="G190" s="163">
        <v>80000000</v>
      </c>
      <c r="H190" s="163">
        <f t="shared" si="63"/>
        <v>80000000</v>
      </c>
      <c r="I190" s="166">
        <v>80000000</v>
      </c>
      <c r="J190" s="160">
        <v>0</v>
      </c>
      <c r="K190" s="160">
        <v>0</v>
      </c>
      <c r="L190" s="160">
        <v>0</v>
      </c>
      <c r="M190" s="299">
        <f t="shared" si="43"/>
        <v>0</v>
      </c>
    </row>
    <row r="191" spans="1:14" s="146" customFormat="1" ht="18.75" hidden="1" customHeight="1" outlineLevel="2" x14ac:dyDescent="0.2">
      <c r="A191" s="1485" t="s">
        <v>1083</v>
      </c>
      <c r="B191" s="185" t="s">
        <v>1084</v>
      </c>
      <c r="C191" s="1586">
        <v>10</v>
      </c>
      <c r="D191" s="394" t="s">
        <v>1085</v>
      </c>
      <c r="E191" s="163">
        <v>0</v>
      </c>
      <c r="F191" s="160">
        <v>0</v>
      </c>
      <c r="G191" s="163">
        <v>100000000</v>
      </c>
      <c r="H191" s="163">
        <f t="shared" si="63"/>
        <v>100000000</v>
      </c>
      <c r="I191" s="166">
        <v>100000000</v>
      </c>
      <c r="J191" s="160">
        <v>0</v>
      </c>
      <c r="K191" s="160">
        <v>0</v>
      </c>
      <c r="L191" s="160">
        <v>0</v>
      </c>
      <c r="M191" s="299">
        <f t="shared" si="43"/>
        <v>0</v>
      </c>
    </row>
    <row r="192" spans="1:14" s="146" customFormat="1" hidden="1" outlineLevel="2" x14ac:dyDescent="0.2">
      <c r="A192" s="1439" t="s">
        <v>1086</v>
      </c>
      <c r="B192" s="185" t="s">
        <v>1087</v>
      </c>
      <c r="C192" s="1586">
        <v>10</v>
      </c>
      <c r="D192" s="394" t="s">
        <v>1054</v>
      </c>
      <c r="E192" s="163">
        <v>250000000</v>
      </c>
      <c r="F192" s="160">
        <v>0</v>
      </c>
      <c r="G192" s="163">
        <v>50000000</v>
      </c>
      <c r="H192" s="163">
        <f t="shared" si="63"/>
        <v>300000000</v>
      </c>
      <c r="I192" s="166">
        <v>250000000</v>
      </c>
      <c r="J192" s="160">
        <v>250000000</v>
      </c>
      <c r="K192" s="160">
        <v>181276458</v>
      </c>
      <c r="L192" s="160">
        <v>176466409</v>
      </c>
      <c r="M192" s="299">
        <f t="shared" si="43"/>
        <v>0.83333333333333337</v>
      </c>
    </row>
    <row r="193" spans="1:13" s="146" customFormat="1" ht="21" hidden="1" customHeight="1" outlineLevel="2" x14ac:dyDescent="0.2">
      <c r="A193" s="1439" t="s">
        <v>1088</v>
      </c>
      <c r="B193" s="185" t="s">
        <v>1089</v>
      </c>
      <c r="C193" s="1586">
        <v>10</v>
      </c>
      <c r="D193" s="394" t="s">
        <v>437</v>
      </c>
      <c r="E193" s="163">
        <v>400000000</v>
      </c>
      <c r="F193" s="160">
        <v>0</v>
      </c>
      <c r="G193" s="163">
        <v>50000000</v>
      </c>
      <c r="H193" s="163">
        <f t="shared" si="63"/>
        <v>450000000</v>
      </c>
      <c r="I193" s="166">
        <v>450000000</v>
      </c>
      <c r="J193" s="160">
        <v>423255574</v>
      </c>
      <c r="K193" s="160">
        <v>319544962</v>
      </c>
      <c r="L193" s="160">
        <v>309736574</v>
      </c>
      <c r="M193" s="299">
        <f t="shared" si="43"/>
        <v>0.94056794222222218</v>
      </c>
    </row>
    <row r="194" spans="1:13" s="146" customFormat="1" ht="34.5" hidden="1" customHeight="1" outlineLevel="2" x14ac:dyDescent="0.2">
      <c r="A194" s="1439" t="s">
        <v>1090</v>
      </c>
      <c r="B194" s="185" t="s">
        <v>1091</v>
      </c>
      <c r="C194" s="1586">
        <v>10</v>
      </c>
      <c r="D194" s="394" t="s">
        <v>1028</v>
      </c>
      <c r="E194" s="163">
        <v>100000000</v>
      </c>
      <c r="F194" s="160">
        <v>0</v>
      </c>
      <c r="G194" s="163">
        <v>100000000</v>
      </c>
      <c r="H194" s="163">
        <f t="shared" si="63"/>
        <v>200000000</v>
      </c>
      <c r="I194" s="166">
        <v>200000000</v>
      </c>
      <c r="J194" s="160">
        <v>200000000</v>
      </c>
      <c r="K194" s="160">
        <v>0</v>
      </c>
      <c r="L194" s="160">
        <v>0</v>
      </c>
      <c r="M194" s="299">
        <f t="shared" si="43"/>
        <v>1</v>
      </c>
    </row>
    <row r="195" spans="1:13" s="146" customFormat="1" ht="18.75" hidden="1" customHeight="1" outlineLevel="2" x14ac:dyDescent="0.2">
      <c r="A195" s="1587" t="s">
        <v>1092</v>
      </c>
      <c r="B195" s="507" t="s">
        <v>1093</v>
      </c>
      <c r="C195" s="1588">
        <v>10</v>
      </c>
      <c r="D195" s="1589" t="s">
        <v>1071</v>
      </c>
      <c r="E195" s="545">
        <v>1077848000</v>
      </c>
      <c r="F195" s="160">
        <v>1230000000</v>
      </c>
      <c r="G195" s="163">
        <v>152152000</v>
      </c>
      <c r="H195" s="163">
        <f t="shared" si="63"/>
        <v>0</v>
      </c>
      <c r="I195" s="1590">
        <v>0</v>
      </c>
      <c r="J195" s="167">
        <v>0</v>
      </c>
      <c r="K195" s="167">
        <v>0</v>
      </c>
      <c r="L195" s="167">
        <v>0</v>
      </c>
      <c r="M195" s="1591">
        <f t="shared" si="43"/>
        <v>0</v>
      </c>
    </row>
    <row r="196" spans="1:13" s="146" customFormat="1" ht="69" customHeight="1" collapsed="1" x14ac:dyDescent="0.2">
      <c r="A196" s="1436"/>
      <c r="B196" s="1562" t="s">
        <v>1094</v>
      </c>
      <c r="C196" s="1563" t="s">
        <v>417</v>
      </c>
      <c r="D196" s="1564" t="s">
        <v>807</v>
      </c>
      <c r="E196" s="1565">
        <f>+E197</f>
        <v>900000000</v>
      </c>
      <c r="F196" s="1565">
        <v>550123518</v>
      </c>
      <c r="G196" s="1565">
        <v>250123518</v>
      </c>
      <c r="H196" s="1565">
        <f t="shared" ref="H196" si="64">+H197</f>
        <v>600000000</v>
      </c>
      <c r="I196" s="1565">
        <v>600000000</v>
      </c>
      <c r="J196" s="1565">
        <v>549686944</v>
      </c>
      <c r="K196" s="1565">
        <v>283849446</v>
      </c>
      <c r="L196" s="1565">
        <v>274516663</v>
      </c>
      <c r="M196" s="1580">
        <f t="shared" si="43"/>
        <v>0.9161449066666667</v>
      </c>
    </row>
    <row r="197" spans="1:13" s="146" customFormat="1" ht="21" hidden="1" customHeight="1" outlineLevel="1" x14ac:dyDescent="0.2">
      <c r="A197" s="1436"/>
      <c r="B197" s="1592" t="s">
        <v>1095</v>
      </c>
      <c r="C197" s="1582">
        <v>10</v>
      </c>
      <c r="D197" s="1583" t="s">
        <v>1058</v>
      </c>
      <c r="E197" s="1584">
        <f>+SUM(E198:E203)</f>
        <v>900000000</v>
      </c>
      <c r="F197" s="1584">
        <v>550123518</v>
      </c>
      <c r="G197" s="1584">
        <v>250123518</v>
      </c>
      <c r="H197" s="1584">
        <f t="shared" ref="H197" si="65">+SUM(H198:H203)</f>
        <v>600000000</v>
      </c>
      <c r="I197" s="1593">
        <v>600000000</v>
      </c>
      <c r="J197" s="1584">
        <v>549686944</v>
      </c>
      <c r="K197" s="1584">
        <v>283849446</v>
      </c>
      <c r="L197" s="1584">
        <v>274516663</v>
      </c>
      <c r="M197" s="1594">
        <f t="shared" si="43"/>
        <v>0.9161449066666667</v>
      </c>
    </row>
    <row r="198" spans="1:13" s="157" customFormat="1" ht="54" hidden="1" outlineLevel="2" x14ac:dyDescent="0.2">
      <c r="A198" s="1439" t="s">
        <v>1096</v>
      </c>
      <c r="B198" s="185" t="s">
        <v>1097</v>
      </c>
      <c r="C198" s="1441">
        <v>10</v>
      </c>
      <c r="D198" s="248" t="s">
        <v>1014</v>
      </c>
      <c r="E198" s="163">
        <v>330783684</v>
      </c>
      <c r="F198" s="160">
        <v>96719399</v>
      </c>
      <c r="G198" s="163">
        <v>55130614</v>
      </c>
      <c r="H198" s="163">
        <f t="shared" ref="H198:H203" si="66">+E198-F198+G198</f>
        <v>289194899</v>
      </c>
      <c r="I198" s="227">
        <v>289194899</v>
      </c>
      <c r="J198" s="160">
        <v>279447199</v>
      </c>
      <c r="K198" s="160">
        <v>147776159</v>
      </c>
      <c r="L198" s="160">
        <v>147776159</v>
      </c>
      <c r="M198" s="299">
        <f t="shared" si="43"/>
        <v>0.96629366550479856</v>
      </c>
    </row>
    <row r="199" spans="1:13" s="157" customFormat="1" ht="31.5" hidden="1" customHeight="1" outlineLevel="2" x14ac:dyDescent="0.2">
      <c r="A199" s="1439" t="s">
        <v>1098</v>
      </c>
      <c r="B199" s="185" t="s">
        <v>1099</v>
      </c>
      <c r="C199" s="1441">
        <v>10</v>
      </c>
      <c r="D199" s="248" t="s">
        <v>1051</v>
      </c>
      <c r="E199" s="163">
        <v>27565000</v>
      </c>
      <c r="F199" s="160">
        <v>47109101</v>
      </c>
      <c r="G199" s="163">
        <v>79544101</v>
      </c>
      <c r="H199" s="163">
        <f t="shared" si="66"/>
        <v>60000000</v>
      </c>
      <c r="I199" s="166">
        <v>60000000</v>
      </c>
      <c r="J199" s="160">
        <v>60000000</v>
      </c>
      <c r="K199" s="160">
        <v>0</v>
      </c>
      <c r="L199" s="160">
        <v>0</v>
      </c>
      <c r="M199" s="299">
        <f t="shared" si="43"/>
        <v>1</v>
      </c>
    </row>
    <row r="200" spans="1:13" s="157" customFormat="1" hidden="1" outlineLevel="2" x14ac:dyDescent="0.2">
      <c r="A200" s="1439" t="s">
        <v>1100</v>
      </c>
      <c r="B200" s="185" t="s">
        <v>1101</v>
      </c>
      <c r="C200" s="1441">
        <v>10</v>
      </c>
      <c r="D200" s="248" t="s">
        <v>1054</v>
      </c>
      <c r="E200" s="163">
        <v>66355614</v>
      </c>
      <c r="F200" s="160">
        <v>21355614</v>
      </c>
      <c r="G200" s="163">
        <v>18800000</v>
      </c>
      <c r="H200" s="163">
        <f t="shared" si="66"/>
        <v>63800000</v>
      </c>
      <c r="I200" s="166">
        <v>63800000</v>
      </c>
      <c r="J200" s="160">
        <v>63800000</v>
      </c>
      <c r="K200" s="160">
        <v>44908194</v>
      </c>
      <c r="L200" s="160">
        <v>39776023</v>
      </c>
      <c r="M200" s="299">
        <f t="shared" si="43"/>
        <v>1</v>
      </c>
    </row>
    <row r="201" spans="1:13" s="157" customFormat="1" ht="24" hidden="1" customHeight="1" outlineLevel="2" x14ac:dyDescent="0.2">
      <c r="A201" s="1439" t="s">
        <v>1102</v>
      </c>
      <c r="B201" s="185" t="s">
        <v>1103</v>
      </c>
      <c r="C201" s="1441">
        <v>10</v>
      </c>
      <c r="D201" s="248" t="s">
        <v>437</v>
      </c>
      <c r="E201" s="163">
        <v>134721000</v>
      </c>
      <c r="F201" s="160">
        <v>24364702</v>
      </c>
      <c r="G201" s="163">
        <v>56648803</v>
      </c>
      <c r="H201" s="163">
        <f t="shared" si="66"/>
        <v>167005101</v>
      </c>
      <c r="I201" s="166">
        <v>167005101</v>
      </c>
      <c r="J201" s="160">
        <v>126439745</v>
      </c>
      <c r="K201" s="160">
        <v>91165093</v>
      </c>
      <c r="L201" s="160">
        <v>86964481</v>
      </c>
      <c r="M201" s="299">
        <f t="shared" si="43"/>
        <v>0.75710109597191289</v>
      </c>
    </row>
    <row r="202" spans="1:13" s="157" customFormat="1" ht="54.75" hidden="1" customHeight="1" outlineLevel="2" x14ac:dyDescent="0.2">
      <c r="A202" s="1560" t="s">
        <v>1104</v>
      </c>
      <c r="B202" s="185" t="s">
        <v>1105</v>
      </c>
      <c r="C202" s="1441">
        <v>10</v>
      </c>
      <c r="D202" s="394" t="s">
        <v>1028</v>
      </c>
      <c r="E202" s="163"/>
      <c r="F202" s="160">
        <v>20000000</v>
      </c>
      <c r="G202" s="163">
        <v>40000000</v>
      </c>
      <c r="H202" s="163">
        <f t="shared" si="66"/>
        <v>20000000</v>
      </c>
      <c r="I202" s="166">
        <v>20000000</v>
      </c>
      <c r="J202" s="160">
        <v>20000000</v>
      </c>
      <c r="K202" s="160">
        <v>0</v>
      </c>
      <c r="L202" s="160">
        <v>0</v>
      </c>
      <c r="M202" s="299">
        <f t="shared" si="43"/>
        <v>1</v>
      </c>
    </row>
    <row r="203" spans="1:13" s="157" customFormat="1" ht="18.75" hidden="1" customHeight="1" outlineLevel="2" x14ac:dyDescent="0.2">
      <c r="A203" s="1560" t="s">
        <v>1106</v>
      </c>
      <c r="B203" s="185" t="s">
        <v>1107</v>
      </c>
      <c r="C203" s="1441">
        <v>10</v>
      </c>
      <c r="D203" s="248" t="s">
        <v>1071</v>
      </c>
      <c r="E203" s="163">
        <v>340574702</v>
      </c>
      <c r="F203" s="160">
        <v>340574702</v>
      </c>
      <c r="G203" s="163">
        <v>0</v>
      </c>
      <c r="H203" s="163">
        <f t="shared" si="66"/>
        <v>0</v>
      </c>
      <c r="I203" s="166">
        <v>0</v>
      </c>
      <c r="J203" s="160">
        <v>0</v>
      </c>
      <c r="K203" s="160">
        <v>0</v>
      </c>
      <c r="L203" s="160">
        <v>0</v>
      </c>
      <c r="M203" s="299">
        <f t="shared" si="43"/>
        <v>0</v>
      </c>
    </row>
    <row r="204" spans="1:13" s="146" customFormat="1" ht="84" customHeight="1" collapsed="1" x14ac:dyDescent="0.2">
      <c r="A204" s="1436"/>
      <c r="B204" s="1562" t="s">
        <v>1108</v>
      </c>
      <c r="C204" s="1563" t="s">
        <v>417</v>
      </c>
      <c r="D204" s="1564" t="s">
        <v>1109</v>
      </c>
      <c r="E204" s="1565">
        <f>+E205</f>
        <v>1200000000</v>
      </c>
      <c r="F204" s="1595">
        <v>497180000</v>
      </c>
      <c r="G204" s="1565">
        <v>197180000</v>
      </c>
      <c r="H204" s="1565">
        <f>+H205</f>
        <v>900000000</v>
      </c>
      <c r="I204" s="1565">
        <v>900000000</v>
      </c>
      <c r="J204" s="1565">
        <v>872934303</v>
      </c>
      <c r="K204" s="1565">
        <v>577890926</v>
      </c>
      <c r="L204" s="1565">
        <v>571020052</v>
      </c>
      <c r="M204" s="1566">
        <f t="shared" ref="M204:M267" si="67">IFERROR(J204/H204,0%)</f>
        <v>0.96992700333333337</v>
      </c>
    </row>
    <row r="205" spans="1:13" s="146" customFormat="1" ht="37.5" hidden="1" customHeight="1" outlineLevel="1" x14ac:dyDescent="0.2">
      <c r="A205" s="1436"/>
      <c r="B205" s="1592" t="s">
        <v>1110</v>
      </c>
      <c r="C205" s="1582">
        <v>10</v>
      </c>
      <c r="D205" s="1583" t="s">
        <v>1058</v>
      </c>
      <c r="E205" s="1596">
        <f>+SUM(E206:E211)</f>
        <v>1200000000</v>
      </c>
      <c r="F205" s="1596">
        <v>497180000</v>
      </c>
      <c r="G205" s="1596">
        <v>197180000</v>
      </c>
      <c r="H205" s="1596">
        <f t="shared" ref="H205" si="68">+SUM(H206:H211)</f>
        <v>900000000</v>
      </c>
      <c r="I205" s="1596">
        <v>900000000</v>
      </c>
      <c r="J205" s="1596">
        <v>872934303</v>
      </c>
      <c r="K205" s="1596">
        <v>577890926</v>
      </c>
      <c r="L205" s="1596">
        <v>571020052</v>
      </c>
      <c r="M205" s="1597">
        <f t="shared" si="67"/>
        <v>0.96992700333333337</v>
      </c>
    </row>
    <row r="206" spans="1:13" s="146" customFormat="1" ht="54" hidden="1" outlineLevel="2" x14ac:dyDescent="0.2">
      <c r="A206" s="1439" t="s">
        <v>1111</v>
      </c>
      <c r="B206" s="392" t="s">
        <v>1112</v>
      </c>
      <c r="C206" s="1598">
        <v>10</v>
      </c>
      <c r="D206" s="394" t="s">
        <v>1014</v>
      </c>
      <c r="E206" s="163">
        <v>550000000</v>
      </c>
      <c r="F206" s="160">
        <v>176180000</v>
      </c>
      <c r="G206" s="163">
        <v>0</v>
      </c>
      <c r="H206" s="163">
        <f t="shared" ref="H206:H211" si="69">+E206-F206+G206</f>
        <v>373820000</v>
      </c>
      <c r="I206" s="166">
        <v>373820000</v>
      </c>
      <c r="J206" s="160">
        <v>372933333</v>
      </c>
      <c r="K206" s="160">
        <v>264213333</v>
      </c>
      <c r="L206" s="160">
        <v>264213333</v>
      </c>
      <c r="M206" s="299">
        <f t="shared" si="67"/>
        <v>0.99762809105986838</v>
      </c>
    </row>
    <row r="207" spans="1:13" s="146" customFormat="1" ht="36.75" hidden="1" customHeight="1" outlineLevel="2" x14ac:dyDescent="0.2">
      <c r="A207" s="1439" t="s">
        <v>1113</v>
      </c>
      <c r="B207" s="1599" t="s">
        <v>1114</v>
      </c>
      <c r="C207" s="1598">
        <v>10</v>
      </c>
      <c r="D207" s="394" t="s">
        <v>1051</v>
      </c>
      <c r="E207" s="163">
        <v>120000000</v>
      </c>
      <c r="F207" s="160">
        <v>0</v>
      </c>
      <c r="G207" s="163">
        <v>34000000</v>
      </c>
      <c r="H207" s="163">
        <f t="shared" si="69"/>
        <v>154000000</v>
      </c>
      <c r="I207" s="166">
        <v>154000000</v>
      </c>
      <c r="J207" s="160">
        <v>154000000</v>
      </c>
      <c r="K207" s="160">
        <v>58091264</v>
      </c>
      <c r="L207" s="160">
        <v>58091264</v>
      </c>
      <c r="M207" s="299">
        <f t="shared" si="67"/>
        <v>1</v>
      </c>
    </row>
    <row r="208" spans="1:13" s="146" customFormat="1" ht="18.75" hidden="1" customHeight="1" outlineLevel="2" x14ac:dyDescent="0.2">
      <c r="A208" s="1439" t="s">
        <v>1115</v>
      </c>
      <c r="B208" s="392" t="s">
        <v>1116</v>
      </c>
      <c r="C208" s="1441">
        <v>10</v>
      </c>
      <c r="D208" s="394" t="s">
        <v>1054</v>
      </c>
      <c r="E208" s="163">
        <v>55000000</v>
      </c>
      <c r="F208" s="160">
        <v>0</v>
      </c>
      <c r="G208" s="163">
        <v>20000000</v>
      </c>
      <c r="H208" s="163">
        <f t="shared" si="69"/>
        <v>75000000</v>
      </c>
      <c r="I208" s="166">
        <v>75000000</v>
      </c>
      <c r="J208" s="160">
        <v>75000000</v>
      </c>
      <c r="K208" s="160">
        <v>54976892</v>
      </c>
      <c r="L208" s="160">
        <v>54976892</v>
      </c>
      <c r="M208" s="299">
        <f t="shared" si="67"/>
        <v>1</v>
      </c>
    </row>
    <row r="209" spans="1:13" s="146" customFormat="1" ht="24.75" hidden="1" customHeight="1" outlineLevel="2" x14ac:dyDescent="0.2">
      <c r="A209" s="1439" t="s">
        <v>1117</v>
      </c>
      <c r="B209" s="185" t="s">
        <v>1118</v>
      </c>
      <c r="C209" s="1441">
        <v>10</v>
      </c>
      <c r="D209" s="248" t="s">
        <v>437</v>
      </c>
      <c r="E209" s="163">
        <v>154000000</v>
      </c>
      <c r="F209" s="160">
        <v>0</v>
      </c>
      <c r="G209" s="163">
        <v>143180000</v>
      </c>
      <c r="H209" s="163">
        <f t="shared" si="69"/>
        <v>297180000</v>
      </c>
      <c r="I209" s="166">
        <v>297180000</v>
      </c>
      <c r="J209" s="160">
        <v>271000970</v>
      </c>
      <c r="K209" s="160">
        <v>200609437</v>
      </c>
      <c r="L209" s="160">
        <v>193738563</v>
      </c>
      <c r="M209" s="299">
        <f t="shared" si="67"/>
        <v>0.91190850662897904</v>
      </c>
    </row>
    <row r="210" spans="1:13" s="146" customFormat="1" ht="34.5" hidden="1" customHeight="1" outlineLevel="2" x14ac:dyDescent="0.2">
      <c r="A210" s="1439" t="s">
        <v>1119</v>
      </c>
      <c r="B210" s="1599" t="s">
        <v>1120</v>
      </c>
      <c r="C210" s="1598">
        <v>10</v>
      </c>
      <c r="D210" s="394" t="s">
        <v>1028</v>
      </c>
      <c r="E210" s="163">
        <v>21000000</v>
      </c>
      <c r="F210" s="160">
        <v>21000000</v>
      </c>
      <c r="G210" s="163">
        <v>0</v>
      </c>
      <c r="H210" s="163">
        <f t="shared" si="69"/>
        <v>0</v>
      </c>
      <c r="I210" s="166">
        <v>0</v>
      </c>
      <c r="J210" s="160">
        <v>0</v>
      </c>
      <c r="K210" s="160">
        <v>0</v>
      </c>
      <c r="L210" s="160">
        <v>0</v>
      </c>
      <c r="M210" s="299">
        <f t="shared" si="67"/>
        <v>0</v>
      </c>
    </row>
    <row r="211" spans="1:13" s="146" customFormat="1" ht="18.75" hidden="1" customHeight="1" outlineLevel="2" x14ac:dyDescent="0.2">
      <c r="A211" s="1600" t="s">
        <v>1121</v>
      </c>
      <c r="B211" s="1599" t="s">
        <v>1122</v>
      </c>
      <c r="C211" s="1598">
        <v>10</v>
      </c>
      <c r="D211" s="394" t="s">
        <v>1071</v>
      </c>
      <c r="E211" s="163">
        <v>300000000</v>
      </c>
      <c r="F211" s="160">
        <v>300000000</v>
      </c>
      <c r="G211" s="163">
        <v>0</v>
      </c>
      <c r="H211" s="163">
        <f t="shared" si="69"/>
        <v>0</v>
      </c>
      <c r="I211" s="166">
        <v>0</v>
      </c>
      <c r="J211" s="160">
        <v>0</v>
      </c>
      <c r="K211" s="160">
        <v>0</v>
      </c>
      <c r="L211" s="160">
        <v>0</v>
      </c>
      <c r="M211" s="299">
        <f t="shared" si="67"/>
        <v>0</v>
      </c>
    </row>
    <row r="212" spans="1:13" s="146" customFormat="1" ht="84.75" customHeight="1" collapsed="1" x14ac:dyDescent="0.2">
      <c r="A212" s="1436"/>
      <c r="B212" s="1562" t="s">
        <v>1123</v>
      </c>
      <c r="C212" s="1563">
        <v>10</v>
      </c>
      <c r="D212" s="1564" t="s">
        <v>1124</v>
      </c>
      <c r="E212" s="1565">
        <f>+E213+E214</f>
        <v>4000000000</v>
      </c>
      <c r="F212" s="1565">
        <v>1146759725</v>
      </c>
      <c r="G212" s="1565">
        <v>1146759725</v>
      </c>
      <c r="H212" s="1565">
        <f t="shared" ref="H212" si="70">+H213+H214</f>
        <v>4000000000</v>
      </c>
      <c r="I212" s="1565">
        <v>3930240275</v>
      </c>
      <c r="J212" s="1565">
        <v>3195858526</v>
      </c>
      <c r="K212" s="1565">
        <v>2047964509</v>
      </c>
      <c r="L212" s="1565">
        <v>1983834686</v>
      </c>
      <c r="M212" s="1580">
        <f t="shared" si="67"/>
        <v>0.79896463149999997</v>
      </c>
    </row>
    <row r="213" spans="1:13" s="318" customFormat="1" ht="30" hidden="1" customHeight="1" outlineLevel="1" x14ac:dyDescent="0.2">
      <c r="A213" s="1567"/>
      <c r="B213" s="1568" t="s">
        <v>1123</v>
      </c>
      <c r="C213" s="1569"/>
      <c r="D213" s="1570" t="s">
        <v>957</v>
      </c>
      <c r="E213" s="1571">
        <v>1100000000</v>
      </c>
      <c r="F213" s="1572">
        <v>1100000000</v>
      </c>
      <c r="G213" s="1571">
        <v>0</v>
      </c>
      <c r="H213" s="1571">
        <f t="shared" ref="H213:H220" si="71">+E213-F213+G213</f>
        <v>0</v>
      </c>
      <c r="I213" s="1573">
        <v>0</v>
      </c>
      <c r="J213" s="1572">
        <v>0</v>
      </c>
      <c r="K213" s="1574">
        <v>0</v>
      </c>
      <c r="L213" s="1574">
        <v>0</v>
      </c>
      <c r="M213" s="1575">
        <f t="shared" si="67"/>
        <v>0</v>
      </c>
    </row>
    <row r="214" spans="1:13" s="1578" customFormat="1" ht="29.25" hidden="1" customHeight="1" outlineLevel="1" x14ac:dyDescent="0.2">
      <c r="A214" s="1576"/>
      <c r="B214" s="1555" t="s">
        <v>1125</v>
      </c>
      <c r="C214" s="1556">
        <v>10</v>
      </c>
      <c r="D214" s="1557" t="s">
        <v>1126</v>
      </c>
      <c r="E214" s="1558">
        <f>+SUM(E215:E220)</f>
        <v>2900000000</v>
      </c>
      <c r="F214" s="1558">
        <v>46759725</v>
      </c>
      <c r="G214" s="1558">
        <v>1146759725</v>
      </c>
      <c r="H214" s="1558">
        <f t="shared" ref="H214" si="72">+SUM(H215:H220)</f>
        <v>4000000000</v>
      </c>
      <c r="I214" s="1601">
        <v>3930240275</v>
      </c>
      <c r="J214" s="1601">
        <v>3195858526</v>
      </c>
      <c r="K214" s="1601">
        <v>2047964509</v>
      </c>
      <c r="L214" s="1601">
        <v>1983834686</v>
      </c>
      <c r="M214" s="1602">
        <f t="shared" si="67"/>
        <v>0.79896463149999997</v>
      </c>
    </row>
    <row r="215" spans="1:13" s="146" customFormat="1" ht="54" hidden="1" outlineLevel="2" x14ac:dyDescent="0.2">
      <c r="A215" s="1439" t="s">
        <v>1127</v>
      </c>
      <c r="B215" s="185" t="s">
        <v>1128</v>
      </c>
      <c r="C215" s="1441">
        <v>10</v>
      </c>
      <c r="D215" s="248" t="s">
        <v>1014</v>
      </c>
      <c r="E215" s="221">
        <v>868452358</v>
      </c>
      <c r="F215" s="160">
        <v>22959725</v>
      </c>
      <c r="G215" s="163">
        <v>258500000</v>
      </c>
      <c r="H215" s="163">
        <f t="shared" si="71"/>
        <v>1103992633</v>
      </c>
      <c r="I215" s="166">
        <v>1103992633</v>
      </c>
      <c r="J215" s="160">
        <v>811529500</v>
      </c>
      <c r="K215" s="160">
        <v>556286000</v>
      </c>
      <c r="L215" s="160">
        <v>556286000</v>
      </c>
      <c r="M215" s="299">
        <f t="shared" si="67"/>
        <v>0.7350859740746114</v>
      </c>
    </row>
    <row r="216" spans="1:13" s="146" customFormat="1" ht="36.75" hidden="1" customHeight="1" outlineLevel="2" x14ac:dyDescent="0.2">
      <c r="A216" s="1439" t="s">
        <v>1129</v>
      </c>
      <c r="B216" s="392" t="s">
        <v>1130</v>
      </c>
      <c r="C216" s="1586">
        <v>10</v>
      </c>
      <c r="D216" s="394" t="s">
        <v>1051</v>
      </c>
      <c r="E216" s="163">
        <v>370000000</v>
      </c>
      <c r="F216" s="160">
        <v>3800000</v>
      </c>
      <c r="G216" s="163">
        <v>168500000</v>
      </c>
      <c r="H216" s="163">
        <f t="shared" si="71"/>
        <v>534700000</v>
      </c>
      <c r="I216" s="166">
        <v>534700000</v>
      </c>
      <c r="J216" s="160">
        <v>534700000</v>
      </c>
      <c r="K216" s="160">
        <v>81421877</v>
      </c>
      <c r="L216" s="160">
        <v>81421877</v>
      </c>
      <c r="M216" s="299">
        <f t="shared" si="67"/>
        <v>1</v>
      </c>
    </row>
    <row r="217" spans="1:13" s="146" customFormat="1" hidden="1" outlineLevel="2" x14ac:dyDescent="0.2">
      <c r="A217" s="1439" t="s">
        <v>1131</v>
      </c>
      <c r="B217" s="392" t="s">
        <v>1132</v>
      </c>
      <c r="C217" s="1586">
        <v>10</v>
      </c>
      <c r="D217" s="394" t="s">
        <v>1054</v>
      </c>
      <c r="E217" s="163">
        <v>390000000</v>
      </c>
      <c r="F217" s="160">
        <v>0</v>
      </c>
      <c r="G217" s="163">
        <v>0</v>
      </c>
      <c r="H217" s="163">
        <f t="shared" si="71"/>
        <v>390000000</v>
      </c>
      <c r="I217" s="166">
        <v>390000000</v>
      </c>
      <c r="J217" s="160">
        <v>390000000</v>
      </c>
      <c r="K217" s="160">
        <v>141081416</v>
      </c>
      <c r="L217" s="160">
        <v>101690434</v>
      </c>
      <c r="M217" s="299">
        <f t="shared" si="67"/>
        <v>1</v>
      </c>
    </row>
    <row r="218" spans="1:13" s="146" customFormat="1" ht="36" hidden="1" outlineLevel="2" x14ac:dyDescent="0.2">
      <c r="A218" s="1439" t="s">
        <v>1133</v>
      </c>
      <c r="B218" s="185" t="s">
        <v>1134</v>
      </c>
      <c r="C218" s="1441">
        <v>10</v>
      </c>
      <c r="D218" s="248" t="s">
        <v>437</v>
      </c>
      <c r="E218" s="163">
        <v>1171547642</v>
      </c>
      <c r="F218" s="160">
        <v>20000000</v>
      </c>
      <c r="G218" s="163">
        <v>483000000</v>
      </c>
      <c r="H218" s="163">
        <f t="shared" si="71"/>
        <v>1634547642</v>
      </c>
      <c r="I218" s="166">
        <v>1571547642</v>
      </c>
      <c r="J218" s="160">
        <v>1459629026</v>
      </c>
      <c r="K218" s="160">
        <v>1269175216</v>
      </c>
      <c r="L218" s="160">
        <v>1244436375</v>
      </c>
      <c r="M218" s="299">
        <f t="shared" si="67"/>
        <v>0.89298652941925083</v>
      </c>
    </row>
    <row r="219" spans="1:13" s="146" customFormat="1" ht="36.75" hidden="1" customHeight="1" outlineLevel="2" x14ac:dyDescent="0.2">
      <c r="A219" s="1439" t="s">
        <v>1135</v>
      </c>
      <c r="B219" s="185" t="s">
        <v>1136</v>
      </c>
      <c r="C219" s="1441">
        <v>10</v>
      </c>
      <c r="D219" s="248" t="s">
        <v>1080</v>
      </c>
      <c r="E219" s="163"/>
      <c r="F219" s="160">
        <v>0</v>
      </c>
      <c r="G219" s="163">
        <v>140000000</v>
      </c>
      <c r="H219" s="163">
        <f t="shared" si="71"/>
        <v>140000000</v>
      </c>
      <c r="I219" s="166">
        <v>140000000</v>
      </c>
      <c r="J219" s="160">
        <v>0</v>
      </c>
      <c r="K219" s="160">
        <v>0</v>
      </c>
      <c r="L219" s="160">
        <v>0</v>
      </c>
      <c r="M219" s="299">
        <f t="shared" si="67"/>
        <v>0</v>
      </c>
    </row>
    <row r="220" spans="1:13" s="146" customFormat="1" ht="18.75" hidden="1" customHeight="1" outlineLevel="2" x14ac:dyDescent="0.2">
      <c r="A220" s="1439" t="s">
        <v>1137</v>
      </c>
      <c r="B220" s="185" t="s">
        <v>1138</v>
      </c>
      <c r="C220" s="1441">
        <v>10</v>
      </c>
      <c r="D220" s="248" t="s">
        <v>1139</v>
      </c>
      <c r="E220" s="163">
        <v>100000000</v>
      </c>
      <c r="F220" s="160">
        <v>0</v>
      </c>
      <c r="G220" s="163">
        <v>96759725</v>
      </c>
      <c r="H220" s="163">
        <f t="shared" si="71"/>
        <v>196759725</v>
      </c>
      <c r="I220" s="166">
        <v>190000000</v>
      </c>
      <c r="J220" s="160">
        <v>0</v>
      </c>
      <c r="K220" s="160">
        <v>0</v>
      </c>
      <c r="L220" s="160">
        <v>0</v>
      </c>
      <c r="M220" s="299">
        <f t="shared" si="67"/>
        <v>0</v>
      </c>
    </row>
    <row r="221" spans="1:13" s="146" customFormat="1" ht="87" customHeight="1" collapsed="1" x14ac:dyDescent="0.2">
      <c r="A221" s="1603"/>
      <c r="B221" s="1562" t="s">
        <v>1140</v>
      </c>
      <c r="C221" s="1563" t="s">
        <v>417</v>
      </c>
      <c r="D221" s="1564" t="s">
        <v>1141</v>
      </c>
      <c r="E221" s="1565">
        <f>+E223+E222</f>
        <v>5000000000</v>
      </c>
      <c r="F221" s="1565">
        <v>1490000000</v>
      </c>
      <c r="G221" s="1565">
        <v>1190000000</v>
      </c>
      <c r="H221" s="1565">
        <f>+H223+H222</f>
        <v>4700000000</v>
      </c>
      <c r="I221" s="1595">
        <v>4088112331</v>
      </c>
      <c r="J221" s="1595">
        <v>3901920475</v>
      </c>
      <c r="K221" s="1595">
        <v>2197675339</v>
      </c>
      <c r="L221" s="1595">
        <v>2172132039</v>
      </c>
      <c r="M221" s="1566">
        <f t="shared" si="67"/>
        <v>0.83019584574468086</v>
      </c>
    </row>
    <row r="222" spans="1:13" s="318" customFormat="1" ht="30" hidden="1" customHeight="1" outlineLevel="1" x14ac:dyDescent="0.2">
      <c r="A222" s="1567"/>
      <c r="B222" s="1568" t="s">
        <v>1140</v>
      </c>
      <c r="C222" s="1569">
        <v>10</v>
      </c>
      <c r="D222" s="1570" t="s">
        <v>957</v>
      </c>
      <c r="E222" s="1571">
        <v>0</v>
      </c>
      <c r="F222" s="1571">
        <v>0</v>
      </c>
      <c r="G222" s="1571">
        <v>0</v>
      </c>
      <c r="H222" s="1571">
        <v>0</v>
      </c>
      <c r="I222" s="1573">
        <v>0</v>
      </c>
      <c r="J222" s="1573">
        <v>0</v>
      </c>
      <c r="K222" s="1573">
        <v>0</v>
      </c>
      <c r="L222" s="1573">
        <v>0</v>
      </c>
      <c r="M222" s="1575">
        <f t="shared" si="67"/>
        <v>0</v>
      </c>
    </row>
    <row r="223" spans="1:13" s="1578" customFormat="1" ht="39.75" hidden="1" customHeight="1" outlineLevel="2" x14ac:dyDescent="0.2">
      <c r="A223" s="1576"/>
      <c r="B223" s="1555" t="s">
        <v>1142</v>
      </c>
      <c r="C223" s="1556">
        <v>10</v>
      </c>
      <c r="D223" s="1557" t="s">
        <v>1143</v>
      </c>
      <c r="E223" s="1558">
        <f>+SUM(E224:E229)</f>
        <v>5000000000</v>
      </c>
      <c r="F223" s="1558">
        <v>1490000000</v>
      </c>
      <c r="G223" s="1558">
        <v>1190000000</v>
      </c>
      <c r="H223" s="1558">
        <f>+SUM(H224:H229)</f>
        <v>4700000000</v>
      </c>
      <c r="I223" s="1604">
        <v>4088112331</v>
      </c>
      <c r="J223" s="1558">
        <v>3901920475</v>
      </c>
      <c r="K223" s="1604">
        <v>2197675339</v>
      </c>
      <c r="L223" s="1604">
        <v>2172132039</v>
      </c>
      <c r="M223" s="1602">
        <f t="shared" si="67"/>
        <v>0.83019584574468086</v>
      </c>
    </row>
    <row r="224" spans="1:13" s="1610" customFormat="1" ht="33.75" hidden="1" customHeight="1" outlineLevel="3" x14ac:dyDescent="0.25">
      <c r="A224" s="1605" t="s">
        <v>1144</v>
      </c>
      <c r="B224" s="185" t="s">
        <v>1145</v>
      </c>
      <c r="C224" s="1441">
        <v>10</v>
      </c>
      <c r="D224" s="248" t="s">
        <v>1014</v>
      </c>
      <c r="E224" s="1606">
        <v>2400000000</v>
      </c>
      <c r="F224" s="160">
        <v>180000000</v>
      </c>
      <c r="G224" s="163">
        <v>173000000</v>
      </c>
      <c r="H224" s="163">
        <f t="shared" ref="H224:H229" si="73">+E224-F224+G224</f>
        <v>2393000000</v>
      </c>
      <c r="I224" s="1607">
        <v>2046112331</v>
      </c>
      <c r="J224" s="1606">
        <v>2024145663</v>
      </c>
      <c r="K224" s="1608">
        <v>1464108318</v>
      </c>
      <c r="L224" s="1608">
        <v>1464108318</v>
      </c>
      <c r="M224" s="1609">
        <f t="shared" si="67"/>
        <v>0.8458611211867948</v>
      </c>
    </row>
    <row r="225" spans="1:14" s="1610" customFormat="1" ht="22.5" hidden="1" customHeight="1" outlineLevel="3" x14ac:dyDescent="0.25">
      <c r="A225" s="1605" t="s">
        <v>1146</v>
      </c>
      <c r="B225" s="185" t="s">
        <v>1147</v>
      </c>
      <c r="C225" s="1441">
        <v>10</v>
      </c>
      <c r="D225" s="248" t="s">
        <v>1051</v>
      </c>
      <c r="E225" s="1606">
        <v>375000000</v>
      </c>
      <c r="F225" s="160">
        <v>0</v>
      </c>
      <c r="G225" s="163">
        <v>466000000</v>
      </c>
      <c r="H225" s="163">
        <f t="shared" si="73"/>
        <v>841000000</v>
      </c>
      <c r="I225" s="1607">
        <v>841000000</v>
      </c>
      <c r="J225" s="1606">
        <v>841000000</v>
      </c>
      <c r="K225" s="1608">
        <v>144117565</v>
      </c>
      <c r="L225" s="1608">
        <v>144117565</v>
      </c>
      <c r="M225" s="1609">
        <f t="shared" si="67"/>
        <v>1</v>
      </c>
    </row>
    <row r="226" spans="1:14" s="1610" customFormat="1" ht="22.5" hidden="1" customHeight="1" outlineLevel="3" x14ac:dyDescent="0.25">
      <c r="A226" s="1605" t="s">
        <v>1148</v>
      </c>
      <c r="B226" s="185" t="s">
        <v>1149</v>
      </c>
      <c r="C226" s="1441">
        <v>10</v>
      </c>
      <c r="D226" s="248" t="s">
        <v>1054</v>
      </c>
      <c r="E226" s="1606">
        <v>150000000</v>
      </c>
      <c r="F226" s="160">
        <v>0</v>
      </c>
      <c r="G226" s="163">
        <v>358000000</v>
      </c>
      <c r="H226" s="163">
        <f t="shared" si="73"/>
        <v>508000000</v>
      </c>
      <c r="I226" s="1607">
        <v>508000000</v>
      </c>
      <c r="J226" s="1606">
        <v>450200000</v>
      </c>
      <c r="K226" s="1608">
        <v>149414558</v>
      </c>
      <c r="L226" s="1608">
        <v>136495932</v>
      </c>
      <c r="M226" s="1609">
        <f t="shared" si="67"/>
        <v>0.88622047244094493</v>
      </c>
    </row>
    <row r="227" spans="1:14" s="1610" customFormat="1" ht="22.5" hidden="1" customHeight="1" outlineLevel="3" x14ac:dyDescent="0.25">
      <c r="A227" s="1605" t="s">
        <v>1150</v>
      </c>
      <c r="B227" s="185" t="s">
        <v>1151</v>
      </c>
      <c r="C227" s="1441">
        <v>10</v>
      </c>
      <c r="D227" s="248" t="s">
        <v>437</v>
      </c>
      <c r="E227" s="1606">
        <v>500000000</v>
      </c>
      <c r="F227" s="160">
        <v>0</v>
      </c>
      <c r="G227" s="163">
        <v>193000000</v>
      </c>
      <c r="H227" s="163">
        <f t="shared" si="73"/>
        <v>693000000</v>
      </c>
      <c r="I227" s="1607">
        <v>693000000</v>
      </c>
      <c r="J227" s="1606">
        <v>586574812</v>
      </c>
      <c r="K227" s="1608">
        <v>440034898</v>
      </c>
      <c r="L227" s="1608">
        <v>427410224</v>
      </c>
      <c r="M227" s="1609">
        <f t="shared" si="67"/>
        <v>0.84642830014430015</v>
      </c>
    </row>
    <row r="228" spans="1:14" s="1610" customFormat="1" ht="22.5" hidden="1" customHeight="1" outlineLevel="3" x14ac:dyDescent="0.25">
      <c r="A228" s="1605" t="s">
        <v>1152</v>
      </c>
      <c r="B228" s="185" t="s">
        <v>1153</v>
      </c>
      <c r="C228" s="1441">
        <v>10</v>
      </c>
      <c r="D228" s="248" t="s">
        <v>1028</v>
      </c>
      <c r="E228" s="1606">
        <v>75000000</v>
      </c>
      <c r="F228" s="160">
        <v>0</v>
      </c>
      <c r="G228" s="163">
        <v>0</v>
      </c>
      <c r="H228" s="163">
        <f t="shared" si="73"/>
        <v>75000000</v>
      </c>
      <c r="I228" s="1607">
        <v>0</v>
      </c>
      <c r="J228" s="1606">
        <v>0</v>
      </c>
      <c r="K228" s="1608">
        <v>0</v>
      </c>
      <c r="L228" s="1608">
        <v>0</v>
      </c>
      <c r="M228" s="1609">
        <f t="shared" si="67"/>
        <v>0</v>
      </c>
    </row>
    <row r="229" spans="1:14" s="1610" customFormat="1" ht="22.5" hidden="1" customHeight="1" outlineLevel="3" x14ac:dyDescent="0.25">
      <c r="A229" s="1611" t="s">
        <v>1154</v>
      </c>
      <c r="B229" s="185" t="s">
        <v>1155</v>
      </c>
      <c r="C229" s="1441">
        <v>10</v>
      </c>
      <c r="D229" s="248" t="s">
        <v>1071</v>
      </c>
      <c r="E229" s="1606">
        <v>1500000000</v>
      </c>
      <c r="F229" s="160">
        <v>1310000000</v>
      </c>
      <c r="G229" s="163">
        <v>0</v>
      </c>
      <c r="H229" s="163">
        <f t="shared" si="73"/>
        <v>190000000</v>
      </c>
      <c r="I229" s="1607">
        <v>0</v>
      </c>
      <c r="J229" s="1607">
        <v>0</v>
      </c>
      <c r="K229" s="1608">
        <v>0</v>
      </c>
      <c r="L229" s="1608">
        <v>0</v>
      </c>
      <c r="M229" s="1609">
        <f t="shared" si="67"/>
        <v>0</v>
      </c>
      <c r="N229" s="1612"/>
    </row>
    <row r="230" spans="1:14" s="146" customFormat="1" ht="57" customHeight="1" collapsed="1" x14ac:dyDescent="0.2">
      <c r="A230" s="1436"/>
      <c r="B230" s="1562" t="s">
        <v>1156</v>
      </c>
      <c r="C230" s="1563"/>
      <c r="D230" s="1564" t="s">
        <v>1157</v>
      </c>
      <c r="E230" s="1565">
        <f>+SUM(E231:E234)</f>
        <v>0</v>
      </c>
      <c r="F230" s="1565">
        <v>400000000</v>
      </c>
      <c r="G230" s="1565">
        <v>800000000</v>
      </c>
      <c r="H230" s="1565">
        <f t="shared" ref="H230" si="74">+SUM(H231:H234)</f>
        <v>400000000</v>
      </c>
      <c r="I230" s="1565">
        <v>398697451</v>
      </c>
      <c r="J230" s="1565">
        <v>38008600</v>
      </c>
      <c r="K230" s="1565">
        <v>0</v>
      </c>
      <c r="L230" s="1565">
        <v>0</v>
      </c>
      <c r="M230" s="1580">
        <f t="shared" si="67"/>
        <v>9.5021499999999995E-2</v>
      </c>
    </row>
    <row r="231" spans="1:14" s="1610" customFormat="1" ht="22.5" hidden="1" customHeight="1" outlineLevel="3" x14ac:dyDescent="0.25">
      <c r="A231" s="1611" t="s">
        <v>1158</v>
      </c>
      <c r="B231" s="185" t="s">
        <v>1159</v>
      </c>
      <c r="C231" s="1441">
        <v>10</v>
      </c>
      <c r="D231" s="248" t="s">
        <v>1160</v>
      </c>
      <c r="E231" s="1606"/>
      <c r="F231" s="160">
        <v>361979000</v>
      </c>
      <c r="G231" s="160">
        <v>361979000</v>
      </c>
      <c r="H231" s="163">
        <f t="shared" ref="H231:H234" si="75">+E231-F231+G231</f>
        <v>0</v>
      </c>
      <c r="I231" s="1607">
        <v>0</v>
      </c>
      <c r="J231" s="1613">
        <v>0</v>
      </c>
      <c r="K231" s="1613">
        <v>0</v>
      </c>
      <c r="L231" s="1613">
        <v>0</v>
      </c>
      <c r="M231" s="1609">
        <f t="shared" si="67"/>
        <v>0</v>
      </c>
      <c r="N231" s="1612"/>
    </row>
    <row r="232" spans="1:14" s="1610" customFormat="1" ht="22.5" hidden="1" customHeight="1" outlineLevel="3" x14ac:dyDescent="0.25">
      <c r="A232" s="1611" t="s">
        <v>1161</v>
      </c>
      <c r="B232" s="185" t="s">
        <v>1162</v>
      </c>
      <c r="C232" s="1441">
        <v>10</v>
      </c>
      <c r="D232" s="248" t="s">
        <v>1031</v>
      </c>
      <c r="E232" s="1606"/>
      <c r="F232" s="160">
        <v>38021000</v>
      </c>
      <c r="G232" s="160">
        <v>38021000</v>
      </c>
      <c r="H232" s="163">
        <f t="shared" si="75"/>
        <v>0</v>
      </c>
      <c r="I232" s="1607">
        <v>0</v>
      </c>
      <c r="J232" s="1613">
        <v>0</v>
      </c>
      <c r="K232" s="1613">
        <v>0</v>
      </c>
      <c r="L232" s="1613">
        <v>0</v>
      </c>
      <c r="M232" s="1609">
        <f t="shared" si="67"/>
        <v>0</v>
      </c>
      <c r="N232" s="1612"/>
    </row>
    <row r="233" spans="1:14" s="1610" customFormat="1" ht="22.5" hidden="1" customHeight="1" outlineLevel="3" x14ac:dyDescent="0.25">
      <c r="A233" s="1614" t="s">
        <v>1163</v>
      </c>
      <c r="B233" s="507" t="s">
        <v>1164</v>
      </c>
      <c r="C233" s="132">
        <v>10</v>
      </c>
      <c r="D233" s="506" t="s">
        <v>1160</v>
      </c>
      <c r="E233" s="1615"/>
      <c r="F233" s="160">
        <v>0</v>
      </c>
      <c r="G233" s="163">
        <v>361979000</v>
      </c>
      <c r="H233" s="163">
        <f t="shared" si="75"/>
        <v>361979000</v>
      </c>
      <c r="I233" s="1616">
        <v>360676951</v>
      </c>
      <c r="J233" s="1616">
        <v>0</v>
      </c>
      <c r="K233" s="1616">
        <v>0</v>
      </c>
      <c r="L233" s="1616">
        <v>0</v>
      </c>
      <c r="M233" s="1617">
        <f t="shared" si="67"/>
        <v>0</v>
      </c>
    </row>
    <row r="234" spans="1:14" s="1610" customFormat="1" ht="22.5" hidden="1" customHeight="1" outlineLevel="3" x14ac:dyDescent="0.25">
      <c r="A234" s="1614" t="s">
        <v>1165</v>
      </c>
      <c r="B234" s="507" t="s">
        <v>1166</v>
      </c>
      <c r="C234" s="132">
        <v>10</v>
      </c>
      <c r="D234" s="506" t="s">
        <v>1031</v>
      </c>
      <c r="E234" s="1615"/>
      <c r="F234" s="160">
        <v>0</v>
      </c>
      <c r="G234" s="163">
        <v>38021000</v>
      </c>
      <c r="H234" s="163">
        <f t="shared" si="75"/>
        <v>38021000</v>
      </c>
      <c r="I234" s="1616">
        <v>38020500</v>
      </c>
      <c r="J234" s="1616">
        <v>38008600</v>
      </c>
      <c r="K234" s="1616">
        <v>0</v>
      </c>
      <c r="L234" s="1616">
        <v>0</v>
      </c>
      <c r="M234" s="1617">
        <f t="shared" si="67"/>
        <v>0.99967386444333395</v>
      </c>
    </row>
    <row r="235" spans="1:14" s="146" customFormat="1" ht="72.75" customHeight="1" collapsed="1" x14ac:dyDescent="0.2">
      <c r="A235" s="1436"/>
      <c r="B235" s="1562" t="s">
        <v>1167</v>
      </c>
      <c r="C235" s="1563" t="s">
        <v>417</v>
      </c>
      <c r="D235" s="1564" t="s">
        <v>1168</v>
      </c>
      <c r="E235" s="1565">
        <f>+E237+E236</f>
        <v>0</v>
      </c>
      <c r="F235" s="1565">
        <v>42300000</v>
      </c>
      <c r="G235" s="1565">
        <v>342300000</v>
      </c>
      <c r="H235" s="1565">
        <f t="shared" ref="H235" si="76">+H237+H236</f>
        <v>300000000</v>
      </c>
      <c r="I235" s="1595">
        <v>295733333</v>
      </c>
      <c r="J235" s="1618">
        <v>173339994</v>
      </c>
      <c r="K235" s="1618">
        <v>5445000</v>
      </c>
      <c r="L235" s="1618">
        <v>4402000</v>
      </c>
      <c r="M235" s="1566">
        <f t="shared" si="67"/>
        <v>0.57779997999999999</v>
      </c>
      <c r="N235" s="1619"/>
    </row>
    <row r="236" spans="1:14" s="318" customFormat="1" ht="30" hidden="1" customHeight="1" outlineLevel="1" x14ac:dyDescent="0.2">
      <c r="A236" s="1567"/>
      <c r="B236" s="1568" t="s">
        <v>1167</v>
      </c>
      <c r="C236" s="1569">
        <v>10</v>
      </c>
      <c r="D236" s="1570" t="s">
        <v>957</v>
      </c>
      <c r="E236" s="1571">
        <v>0</v>
      </c>
      <c r="F236" s="1572">
        <v>0</v>
      </c>
      <c r="G236" s="1571">
        <v>0</v>
      </c>
      <c r="H236" s="1571">
        <v>0</v>
      </c>
      <c r="I236" s="1573">
        <v>0</v>
      </c>
      <c r="J236" s="1573">
        <v>0</v>
      </c>
      <c r="K236" s="1573">
        <v>0</v>
      </c>
      <c r="L236" s="1573">
        <v>0</v>
      </c>
      <c r="M236" s="1575">
        <f t="shared" si="67"/>
        <v>0</v>
      </c>
    </row>
    <row r="237" spans="1:14" s="1578" customFormat="1" ht="39.75" hidden="1" customHeight="1" outlineLevel="2" x14ac:dyDescent="0.2">
      <c r="A237" s="1576"/>
      <c r="B237" s="1555" t="s">
        <v>1169</v>
      </c>
      <c r="C237" s="1556">
        <v>10</v>
      </c>
      <c r="D237" s="1557" t="s">
        <v>1143</v>
      </c>
      <c r="E237" s="1558">
        <f t="shared" ref="E237:H237" si="77">+SUM(E238:E242)</f>
        <v>0</v>
      </c>
      <c r="F237" s="1558">
        <v>42300000</v>
      </c>
      <c r="G237" s="1558">
        <v>342300000</v>
      </c>
      <c r="H237" s="1558">
        <f t="shared" si="77"/>
        <v>300000000</v>
      </c>
      <c r="I237" s="1604">
        <v>295733333</v>
      </c>
      <c r="J237" s="1558">
        <v>173339994</v>
      </c>
      <c r="K237" s="1604">
        <v>5445000</v>
      </c>
      <c r="L237" s="1604">
        <v>4402000</v>
      </c>
      <c r="M237" s="1602">
        <f t="shared" si="67"/>
        <v>0.57779997999999999</v>
      </c>
    </row>
    <row r="238" spans="1:14" s="1610" customFormat="1" ht="33.75" hidden="1" customHeight="1" outlineLevel="3" x14ac:dyDescent="0.25">
      <c r="A238" s="507" t="s">
        <v>1170</v>
      </c>
      <c r="B238" s="507" t="s">
        <v>1171</v>
      </c>
      <c r="C238" s="132">
        <v>10</v>
      </c>
      <c r="D238" s="506" t="s">
        <v>1014</v>
      </c>
      <c r="E238" s="1615"/>
      <c r="F238" s="160">
        <v>0</v>
      </c>
      <c r="G238" s="160">
        <v>88800000</v>
      </c>
      <c r="H238" s="163">
        <f t="shared" ref="H238:H242" si="78">+E238-F238+G238</f>
        <v>88800000</v>
      </c>
      <c r="I238" s="1616">
        <v>84533333</v>
      </c>
      <c r="J238" s="1616">
        <v>0</v>
      </c>
      <c r="K238" s="1616">
        <v>0</v>
      </c>
      <c r="L238" s="1616">
        <v>0</v>
      </c>
      <c r="M238" s="1617">
        <f t="shared" si="67"/>
        <v>0</v>
      </c>
    </row>
    <row r="239" spans="1:14" s="1610" customFormat="1" ht="22.5" hidden="1" customHeight="1" outlineLevel="3" x14ac:dyDescent="0.25">
      <c r="A239" s="507" t="s">
        <v>1172</v>
      </c>
      <c r="B239" s="507" t="s">
        <v>1173</v>
      </c>
      <c r="C239" s="132">
        <v>10</v>
      </c>
      <c r="D239" s="506" t="s">
        <v>1051</v>
      </c>
      <c r="E239" s="1615"/>
      <c r="F239" s="160">
        <v>0</v>
      </c>
      <c r="G239" s="160">
        <v>86000000</v>
      </c>
      <c r="H239" s="163">
        <f t="shared" si="78"/>
        <v>86000000</v>
      </c>
      <c r="I239" s="1620">
        <v>86000000</v>
      </c>
      <c r="J239" s="1616">
        <v>86000000</v>
      </c>
      <c r="K239" s="1616">
        <v>0</v>
      </c>
      <c r="L239" s="1616">
        <v>0</v>
      </c>
      <c r="M239" s="1617">
        <f t="shared" si="67"/>
        <v>1</v>
      </c>
    </row>
    <row r="240" spans="1:14" s="1610" customFormat="1" ht="22.5" hidden="1" customHeight="1" outlineLevel="3" x14ac:dyDescent="0.25">
      <c r="A240" s="507" t="s">
        <v>1174</v>
      </c>
      <c r="B240" s="507" t="s">
        <v>1175</v>
      </c>
      <c r="C240" s="132">
        <v>10</v>
      </c>
      <c r="D240" s="506" t="s">
        <v>1054</v>
      </c>
      <c r="E240" s="1615"/>
      <c r="F240" s="160">
        <v>0</v>
      </c>
      <c r="G240" s="160">
        <v>68860000</v>
      </c>
      <c r="H240" s="163">
        <f t="shared" si="78"/>
        <v>68860000</v>
      </c>
      <c r="I240" s="1620">
        <v>68860000</v>
      </c>
      <c r="J240" s="1616">
        <v>68860000</v>
      </c>
      <c r="K240" s="1616">
        <v>0</v>
      </c>
      <c r="L240" s="1616">
        <v>0</v>
      </c>
      <c r="M240" s="1617">
        <f t="shared" si="67"/>
        <v>1</v>
      </c>
    </row>
    <row r="241" spans="1:14" s="1610" customFormat="1" ht="22.5" hidden="1" customHeight="1" outlineLevel="3" x14ac:dyDescent="0.25">
      <c r="A241" s="507" t="s">
        <v>1176</v>
      </c>
      <c r="B241" s="507" t="s">
        <v>1177</v>
      </c>
      <c r="C241" s="132">
        <v>10</v>
      </c>
      <c r="D241" s="506" t="s">
        <v>437</v>
      </c>
      <c r="E241" s="1615"/>
      <c r="F241" s="160">
        <v>0</v>
      </c>
      <c r="G241" s="160">
        <v>56340000</v>
      </c>
      <c r="H241" s="163">
        <f t="shared" si="78"/>
        <v>56340000</v>
      </c>
      <c r="I241" s="1620">
        <v>56340000</v>
      </c>
      <c r="J241" s="1616">
        <v>18479994</v>
      </c>
      <c r="K241" s="1616">
        <v>5445000</v>
      </c>
      <c r="L241" s="1616">
        <v>4402000</v>
      </c>
      <c r="M241" s="1617">
        <f t="shared" si="67"/>
        <v>0.32800841320553781</v>
      </c>
    </row>
    <row r="242" spans="1:14" s="1610" customFormat="1" ht="27" hidden="1" customHeight="1" outlineLevel="3" x14ac:dyDescent="0.25">
      <c r="A242" s="507" t="s">
        <v>1178</v>
      </c>
      <c r="B242" s="507" t="s">
        <v>1179</v>
      </c>
      <c r="C242" s="132">
        <v>10</v>
      </c>
      <c r="D242" s="506" t="s">
        <v>1028</v>
      </c>
      <c r="E242" s="1615"/>
      <c r="F242" s="160">
        <v>42300000</v>
      </c>
      <c r="G242" s="160">
        <v>42300000</v>
      </c>
      <c r="H242" s="163">
        <f t="shared" si="78"/>
        <v>0</v>
      </c>
      <c r="I242" s="1621">
        <v>0</v>
      </c>
      <c r="J242" s="1616">
        <v>0</v>
      </c>
      <c r="K242" s="1616">
        <v>0</v>
      </c>
      <c r="L242" s="1616">
        <v>0</v>
      </c>
      <c r="M242" s="1617">
        <f t="shared" si="67"/>
        <v>0</v>
      </c>
    </row>
    <row r="243" spans="1:14" s="146" customFormat="1" ht="64.5" customHeight="1" collapsed="1" x14ac:dyDescent="0.2">
      <c r="A243" s="1436"/>
      <c r="B243" s="1562" t="s">
        <v>1180</v>
      </c>
      <c r="C243" s="1563" t="s">
        <v>417</v>
      </c>
      <c r="D243" s="1564" t="s">
        <v>1181</v>
      </c>
      <c r="E243" s="1565">
        <f>+SUM(E244:E248)</f>
        <v>0</v>
      </c>
      <c r="F243" s="1565">
        <v>0</v>
      </c>
      <c r="G243" s="1565">
        <v>300000000</v>
      </c>
      <c r="H243" s="1565">
        <f t="shared" ref="H243" si="79">+SUM(H244:H248)</f>
        <v>300000000</v>
      </c>
      <c r="I243" s="1595">
        <v>300000000</v>
      </c>
      <c r="J243" s="1618">
        <v>265847553</v>
      </c>
      <c r="K243" s="1618">
        <v>69532252</v>
      </c>
      <c r="L243" s="1618">
        <v>61348245</v>
      </c>
      <c r="M243" s="1566">
        <f t="shared" si="67"/>
        <v>0.88615851000000001</v>
      </c>
    </row>
    <row r="244" spans="1:14" s="318" customFormat="1" ht="48.75" hidden="1" customHeight="1" outlineLevel="1" x14ac:dyDescent="0.25">
      <c r="A244" s="1567" t="s">
        <v>1182</v>
      </c>
      <c r="B244" s="185" t="s">
        <v>1183</v>
      </c>
      <c r="C244" s="1441">
        <v>10</v>
      </c>
      <c r="D244" s="248" t="s">
        <v>1014</v>
      </c>
      <c r="E244" s="949"/>
      <c r="F244" s="160">
        <v>0</v>
      </c>
      <c r="G244" s="160">
        <v>45000000</v>
      </c>
      <c r="H244" s="163">
        <f t="shared" ref="H244:H248" si="80">+E244-F244+G244</f>
        <v>45000000</v>
      </c>
      <c r="I244" s="1607">
        <v>45000000</v>
      </c>
      <c r="J244" s="1607">
        <v>45000000</v>
      </c>
      <c r="K244" s="1608">
        <v>15000000</v>
      </c>
      <c r="L244" s="1608">
        <v>15000000</v>
      </c>
      <c r="M244" s="1609">
        <f t="shared" si="67"/>
        <v>1</v>
      </c>
      <c r="N244" s="1026"/>
    </row>
    <row r="245" spans="1:14" s="318" customFormat="1" ht="30" hidden="1" customHeight="1" outlineLevel="1" x14ac:dyDescent="0.25">
      <c r="A245" s="1567" t="s">
        <v>1184</v>
      </c>
      <c r="B245" s="185" t="s">
        <v>1185</v>
      </c>
      <c r="C245" s="1441">
        <v>10</v>
      </c>
      <c r="D245" s="248" t="s">
        <v>1017</v>
      </c>
      <c r="E245" s="949"/>
      <c r="F245" s="160">
        <v>0</v>
      </c>
      <c r="G245" s="160">
        <v>101000000</v>
      </c>
      <c r="H245" s="163">
        <f t="shared" si="80"/>
        <v>101000000</v>
      </c>
      <c r="I245" s="1607">
        <v>101000000</v>
      </c>
      <c r="J245" s="1607">
        <v>101000000</v>
      </c>
      <c r="K245" s="1608">
        <v>0</v>
      </c>
      <c r="L245" s="1608">
        <v>0</v>
      </c>
      <c r="M245" s="1609">
        <f t="shared" si="67"/>
        <v>1</v>
      </c>
      <c r="N245" s="1026"/>
    </row>
    <row r="246" spans="1:14" s="318" customFormat="1" ht="30" hidden="1" customHeight="1" outlineLevel="1" x14ac:dyDescent="0.25">
      <c r="A246" s="1567" t="s">
        <v>1186</v>
      </c>
      <c r="B246" s="185" t="s">
        <v>1187</v>
      </c>
      <c r="C246" s="1441">
        <v>10</v>
      </c>
      <c r="D246" s="248" t="s">
        <v>1020</v>
      </c>
      <c r="E246" s="949"/>
      <c r="F246" s="160">
        <v>0</v>
      </c>
      <c r="G246" s="160">
        <v>49000000</v>
      </c>
      <c r="H246" s="163">
        <f t="shared" si="80"/>
        <v>49000000</v>
      </c>
      <c r="I246" s="1607">
        <v>49000000</v>
      </c>
      <c r="J246" s="1607">
        <v>49000000</v>
      </c>
      <c r="K246" s="1608">
        <v>9188566</v>
      </c>
      <c r="L246" s="1608">
        <v>3868607</v>
      </c>
      <c r="M246" s="1609">
        <f t="shared" si="67"/>
        <v>1</v>
      </c>
      <c r="N246" s="1026"/>
    </row>
    <row r="247" spans="1:14" s="318" customFormat="1" ht="30" hidden="1" customHeight="1" outlineLevel="1" x14ac:dyDescent="0.25">
      <c r="A247" s="1567" t="s">
        <v>1188</v>
      </c>
      <c r="B247" s="185" t="s">
        <v>1189</v>
      </c>
      <c r="C247" s="1441">
        <v>10</v>
      </c>
      <c r="D247" s="248" t="s">
        <v>1023</v>
      </c>
      <c r="E247" s="949"/>
      <c r="F247" s="160">
        <v>0</v>
      </c>
      <c r="G247" s="160">
        <v>95000000</v>
      </c>
      <c r="H247" s="163">
        <f t="shared" si="80"/>
        <v>95000000</v>
      </c>
      <c r="I247" s="1607">
        <v>95000000</v>
      </c>
      <c r="J247" s="1607">
        <v>60847553</v>
      </c>
      <c r="K247" s="1608">
        <v>45343686</v>
      </c>
      <c r="L247" s="1608">
        <v>42479638</v>
      </c>
      <c r="M247" s="1609">
        <f t="shared" si="67"/>
        <v>0.64050055789473681</v>
      </c>
      <c r="N247" s="1026"/>
    </row>
    <row r="248" spans="1:14" s="318" customFormat="1" ht="54.75" hidden="1" customHeight="1" outlineLevel="1" x14ac:dyDescent="0.25">
      <c r="A248" s="1567" t="s">
        <v>1190</v>
      </c>
      <c r="B248" s="185" t="s">
        <v>1191</v>
      </c>
      <c r="C248" s="1441">
        <v>10</v>
      </c>
      <c r="D248" s="248" t="s">
        <v>1028</v>
      </c>
      <c r="E248" s="949"/>
      <c r="F248" s="160">
        <v>0</v>
      </c>
      <c r="G248" s="160">
        <v>10000000</v>
      </c>
      <c r="H248" s="163">
        <f t="shared" si="80"/>
        <v>10000000</v>
      </c>
      <c r="I248" s="1607">
        <v>10000000</v>
      </c>
      <c r="J248" s="1607">
        <v>10000000</v>
      </c>
      <c r="K248" s="1608">
        <v>0</v>
      </c>
      <c r="L248" s="1608">
        <v>0</v>
      </c>
      <c r="M248" s="1609">
        <f t="shared" si="67"/>
        <v>1</v>
      </c>
      <c r="N248" s="1026"/>
    </row>
    <row r="249" spans="1:14" s="146" customFormat="1" ht="49.5" customHeight="1" collapsed="1" x14ac:dyDescent="0.2">
      <c r="A249" s="1436"/>
      <c r="B249" s="1562" t="s">
        <v>1192</v>
      </c>
      <c r="C249" s="1563" t="s">
        <v>417</v>
      </c>
      <c r="D249" s="1564" t="s">
        <v>1193</v>
      </c>
      <c r="E249" s="1565">
        <f t="shared" ref="E249:H249" si="81">+SUM(E250:E251)</f>
        <v>0</v>
      </c>
      <c r="F249" s="1565">
        <v>0</v>
      </c>
      <c r="G249" s="1565">
        <v>350000000</v>
      </c>
      <c r="H249" s="1565">
        <f t="shared" si="81"/>
        <v>350000000</v>
      </c>
      <c r="I249" s="1595">
        <v>0</v>
      </c>
      <c r="J249" s="1595">
        <v>0</v>
      </c>
      <c r="K249" s="1595">
        <v>0</v>
      </c>
      <c r="L249" s="1595">
        <v>0</v>
      </c>
      <c r="M249" s="1566">
        <f t="shared" si="67"/>
        <v>0</v>
      </c>
      <c r="N249" s="1619"/>
    </row>
    <row r="250" spans="1:14" s="318" customFormat="1" ht="48.75" hidden="1" customHeight="1" outlineLevel="1" x14ac:dyDescent="0.25">
      <c r="A250" s="507" t="s">
        <v>1194</v>
      </c>
      <c r="B250" s="507" t="s">
        <v>1195</v>
      </c>
      <c r="C250" s="132">
        <v>10</v>
      </c>
      <c r="D250" s="506" t="s">
        <v>1014</v>
      </c>
      <c r="E250" s="961"/>
      <c r="F250" s="160">
        <v>0</v>
      </c>
      <c r="G250" s="160">
        <v>341000000</v>
      </c>
      <c r="H250" s="163">
        <f t="shared" ref="H250:H251" si="82">+E250-F250+G250</f>
        <v>341000000</v>
      </c>
      <c r="I250" s="1621">
        <v>0</v>
      </c>
      <c r="J250" s="1621">
        <v>0</v>
      </c>
      <c r="K250" s="1622">
        <v>0</v>
      </c>
      <c r="L250" s="1622">
        <v>0</v>
      </c>
      <c r="M250" s="1617">
        <f t="shared" si="67"/>
        <v>0</v>
      </c>
    </row>
    <row r="251" spans="1:14" s="318" customFormat="1" ht="30" hidden="1" customHeight="1" outlineLevel="1" x14ac:dyDescent="0.25">
      <c r="A251" s="507" t="s">
        <v>1196</v>
      </c>
      <c r="B251" s="507" t="s">
        <v>1197</v>
      </c>
      <c r="C251" s="132">
        <v>10</v>
      </c>
      <c r="D251" s="506" t="s">
        <v>1017</v>
      </c>
      <c r="E251" s="961"/>
      <c r="F251" s="160">
        <v>0</v>
      </c>
      <c r="G251" s="160">
        <v>9000000</v>
      </c>
      <c r="H251" s="163">
        <f t="shared" si="82"/>
        <v>9000000</v>
      </c>
      <c r="I251" s="1621">
        <v>0</v>
      </c>
      <c r="J251" s="1621">
        <v>0</v>
      </c>
      <c r="K251" s="1622">
        <v>0</v>
      </c>
      <c r="L251" s="1622">
        <v>0</v>
      </c>
      <c r="M251" s="1617">
        <f t="shared" si="67"/>
        <v>0</v>
      </c>
    </row>
    <row r="252" spans="1:14" s="157" customFormat="1" ht="78" customHeight="1" collapsed="1" x14ac:dyDescent="0.25">
      <c r="A252" s="1436"/>
      <c r="B252" s="1562" t="s">
        <v>1198</v>
      </c>
      <c r="C252" s="1563">
        <v>10</v>
      </c>
      <c r="D252" s="1564" t="s">
        <v>579</v>
      </c>
      <c r="E252" s="1565">
        <f>+SUM(E253:E254)</f>
        <v>19896500000</v>
      </c>
      <c r="F252" s="1565">
        <v>14896500000</v>
      </c>
      <c r="G252" s="1565">
        <v>0</v>
      </c>
      <c r="H252" s="1565">
        <f t="shared" ref="H252" si="83">+SUM(H253:H254)</f>
        <v>5000000000</v>
      </c>
      <c r="I252" s="1565">
        <v>5000000000</v>
      </c>
      <c r="J252" s="1565">
        <v>5000000000</v>
      </c>
      <c r="K252" s="1565">
        <v>1104599320.6900001</v>
      </c>
      <c r="L252" s="1623">
        <v>1104599320.6900001</v>
      </c>
      <c r="M252" s="1580">
        <f t="shared" si="67"/>
        <v>1</v>
      </c>
    </row>
    <row r="253" spans="1:14" s="146" customFormat="1" ht="38.25" hidden="1" customHeight="1" outlineLevel="1" x14ac:dyDescent="0.2">
      <c r="A253" s="1439" t="s">
        <v>1199</v>
      </c>
      <c r="B253" s="185" t="s">
        <v>1198</v>
      </c>
      <c r="C253" s="1441">
        <v>10</v>
      </c>
      <c r="D253" s="248" t="s">
        <v>579</v>
      </c>
      <c r="E253" s="163">
        <v>10875414179</v>
      </c>
      <c r="F253" s="160">
        <v>10875414179</v>
      </c>
      <c r="G253" s="160">
        <v>0</v>
      </c>
      <c r="H253" s="163">
        <f t="shared" ref="H253:H254" si="84">+E253-F253+G253</f>
        <v>0</v>
      </c>
      <c r="I253" s="166">
        <v>0</v>
      </c>
      <c r="J253" s="160">
        <v>0</v>
      </c>
      <c r="K253" s="160">
        <v>0</v>
      </c>
      <c r="L253" s="160">
        <v>0</v>
      </c>
      <c r="M253" s="299">
        <f t="shared" si="67"/>
        <v>0</v>
      </c>
    </row>
    <row r="254" spans="1:14" s="146" customFormat="1" ht="38.25" hidden="1" customHeight="1" outlineLevel="1" x14ac:dyDescent="0.2">
      <c r="A254" s="1439" t="s">
        <v>1200</v>
      </c>
      <c r="B254" s="185" t="s">
        <v>1198</v>
      </c>
      <c r="C254" s="1441">
        <v>13</v>
      </c>
      <c r="D254" s="248" t="s">
        <v>579</v>
      </c>
      <c r="E254" s="163">
        <v>9021085821</v>
      </c>
      <c r="F254" s="160">
        <v>4021085821</v>
      </c>
      <c r="G254" s="160">
        <v>0</v>
      </c>
      <c r="H254" s="163">
        <f t="shared" si="84"/>
        <v>5000000000</v>
      </c>
      <c r="I254" s="166">
        <v>5000000000</v>
      </c>
      <c r="J254" s="160">
        <v>5000000000</v>
      </c>
      <c r="K254" s="160">
        <v>1104599320.6900001</v>
      </c>
      <c r="L254" s="160">
        <v>1104599320.6900001</v>
      </c>
      <c r="M254" s="299">
        <f t="shared" si="67"/>
        <v>1</v>
      </c>
    </row>
    <row r="255" spans="1:14" s="146" customFormat="1" ht="36.75" customHeight="1" collapsed="1" x14ac:dyDescent="0.2">
      <c r="A255" s="1603" t="s">
        <v>1201</v>
      </c>
      <c r="B255" s="1562" t="s">
        <v>1202</v>
      </c>
      <c r="C255" s="1563" t="s">
        <v>417</v>
      </c>
      <c r="D255" s="1564" t="s">
        <v>1203</v>
      </c>
      <c r="E255" s="1565">
        <f>+SUM(E257:E259)</f>
        <v>0</v>
      </c>
      <c r="F255" s="1565">
        <v>0</v>
      </c>
      <c r="G255" s="1565">
        <v>7720420000</v>
      </c>
      <c r="H255" s="1565">
        <f>+SUM(H257:H259)</f>
        <v>7720420000</v>
      </c>
      <c r="I255" s="1565">
        <v>4895812245</v>
      </c>
      <c r="J255" s="1565">
        <v>3227834850.7199998</v>
      </c>
      <c r="K255" s="1565">
        <v>804485000</v>
      </c>
      <c r="L255" s="1565">
        <v>704485000</v>
      </c>
      <c r="M255" s="1580">
        <f t="shared" si="67"/>
        <v>0.41809057677173</v>
      </c>
    </row>
    <row r="256" spans="1:14" s="318" customFormat="1" ht="30" hidden="1" customHeight="1" outlineLevel="1" x14ac:dyDescent="0.2">
      <c r="A256" s="1567"/>
      <c r="B256" s="1624" t="s">
        <v>1202</v>
      </c>
      <c r="C256" s="1569">
        <v>10</v>
      </c>
      <c r="D256" s="1570" t="s">
        <v>957</v>
      </c>
      <c r="E256" s="1571">
        <v>0</v>
      </c>
      <c r="F256" s="1572"/>
      <c r="G256" s="1571">
        <v>0</v>
      </c>
      <c r="H256" s="1571">
        <v>0</v>
      </c>
      <c r="I256" s="1573">
        <v>0</v>
      </c>
      <c r="J256" s="1573">
        <v>0</v>
      </c>
      <c r="K256" s="1573">
        <v>0</v>
      </c>
      <c r="L256" s="1573">
        <v>0</v>
      </c>
      <c r="M256" s="1575">
        <f t="shared" si="67"/>
        <v>0</v>
      </c>
    </row>
    <row r="257" spans="1:14" s="146" customFormat="1" ht="36.75" hidden="1" customHeight="1" outlineLevel="1" x14ac:dyDescent="0.25">
      <c r="A257" s="507" t="s">
        <v>1204</v>
      </c>
      <c r="B257" s="507" t="s">
        <v>1205</v>
      </c>
      <c r="C257" s="132">
        <v>10</v>
      </c>
      <c r="D257" s="506" t="s">
        <v>1206</v>
      </c>
      <c r="E257" s="545"/>
      <c r="F257" s="160">
        <v>0</v>
      </c>
      <c r="G257" s="160">
        <v>323920000</v>
      </c>
      <c r="H257" s="163">
        <f t="shared" ref="H257:H259" si="85">+E257-F257+G257</f>
        <v>323920000</v>
      </c>
      <c r="I257" s="1590">
        <v>323920000</v>
      </c>
      <c r="J257" s="1621">
        <v>323920000</v>
      </c>
      <c r="K257" s="545"/>
      <c r="L257" s="1622">
        <v>0</v>
      </c>
      <c r="M257" s="1591">
        <f t="shared" si="67"/>
        <v>1</v>
      </c>
    </row>
    <row r="258" spans="1:14" s="146" customFormat="1" ht="36.75" hidden="1" customHeight="1" outlineLevel="1" x14ac:dyDescent="0.25">
      <c r="A258" s="507" t="s">
        <v>1207</v>
      </c>
      <c r="B258" s="507" t="s">
        <v>1208</v>
      </c>
      <c r="C258" s="132">
        <v>10</v>
      </c>
      <c r="D258" s="506" t="s">
        <v>1031</v>
      </c>
      <c r="E258" s="545"/>
      <c r="F258" s="160">
        <v>0</v>
      </c>
      <c r="G258" s="160">
        <v>4885992000</v>
      </c>
      <c r="H258" s="163">
        <f t="shared" si="85"/>
        <v>4885992000</v>
      </c>
      <c r="I258" s="1590">
        <v>3686842245</v>
      </c>
      <c r="J258" s="1621">
        <v>2018864850.7199998</v>
      </c>
      <c r="K258" s="545">
        <v>200000000</v>
      </c>
      <c r="L258" s="1622">
        <v>100000000</v>
      </c>
      <c r="M258" s="1591">
        <f t="shared" si="67"/>
        <v>0.41319446505847734</v>
      </c>
    </row>
    <row r="259" spans="1:14" s="146" customFormat="1" ht="36.75" hidden="1" customHeight="1" outlineLevel="1" x14ac:dyDescent="0.25">
      <c r="A259" s="507" t="s">
        <v>1209</v>
      </c>
      <c r="B259" s="507" t="s">
        <v>1210</v>
      </c>
      <c r="C259" s="132">
        <v>10</v>
      </c>
      <c r="D259" s="506" t="s">
        <v>1206</v>
      </c>
      <c r="E259" s="545"/>
      <c r="F259" s="160">
        <v>0</v>
      </c>
      <c r="G259" s="160">
        <v>2510508000</v>
      </c>
      <c r="H259" s="163">
        <f t="shared" si="85"/>
        <v>2510508000</v>
      </c>
      <c r="I259" s="1590">
        <v>885050000</v>
      </c>
      <c r="J259" s="1621">
        <v>885050000</v>
      </c>
      <c r="K259" s="545">
        <v>604485000</v>
      </c>
      <c r="L259" s="1622">
        <v>604485000</v>
      </c>
      <c r="M259" s="1591">
        <f t="shared" si="67"/>
        <v>0.35253821138988606</v>
      </c>
    </row>
    <row r="260" spans="1:14" s="146" customFormat="1" ht="82.5" customHeight="1" collapsed="1" x14ac:dyDescent="0.2">
      <c r="A260" s="1436"/>
      <c r="B260" s="1562" t="s">
        <v>1211</v>
      </c>
      <c r="C260" s="1563">
        <v>10</v>
      </c>
      <c r="D260" s="1564" t="s">
        <v>580</v>
      </c>
      <c r="E260" s="1565">
        <f>+SUM(E261)</f>
        <v>0</v>
      </c>
      <c r="F260" s="1565">
        <v>0</v>
      </c>
      <c r="G260" s="1565">
        <v>500000000</v>
      </c>
      <c r="H260" s="1565">
        <f t="shared" ref="H260" si="86">+SUM(H261)</f>
        <v>500000000</v>
      </c>
      <c r="I260" s="1595">
        <v>500000000</v>
      </c>
      <c r="J260" s="1595">
        <v>0</v>
      </c>
      <c r="K260" s="1595">
        <v>0</v>
      </c>
      <c r="L260" s="1595">
        <v>0</v>
      </c>
      <c r="M260" s="1565">
        <f t="shared" si="67"/>
        <v>0</v>
      </c>
    </row>
    <row r="261" spans="1:14" s="146" customFormat="1" ht="36.75" hidden="1" customHeight="1" outlineLevel="1" x14ac:dyDescent="0.25">
      <c r="A261" s="1625" t="s">
        <v>1212</v>
      </c>
      <c r="B261" s="185" t="s">
        <v>1213</v>
      </c>
      <c r="C261" s="1441">
        <v>10</v>
      </c>
      <c r="D261" s="248" t="s">
        <v>1031</v>
      </c>
      <c r="E261" s="163"/>
      <c r="F261" s="160">
        <v>0</v>
      </c>
      <c r="G261" s="160">
        <v>500000000</v>
      </c>
      <c r="H261" s="163">
        <f t="shared" ref="H261" si="87">+E261-F261+G261</f>
        <v>500000000</v>
      </c>
      <c r="I261" s="166">
        <v>500000000</v>
      </c>
      <c r="J261" s="1607">
        <v>0</v>
      </c>
      <c r="K261" s="1608">
        <v>0</v>
      </c>
      <c r="L261" s="1608">
        <v>0</v>
      </c>
      <c r="M261" s="299">
        <f t="shared" si="67"/>
        <v>0</v>
      </c>
      <c r="N261" s="833"/>
    </row>
    <row r="262" spans="1:14" s="146" customFormat="1" ht="84.75" customHeight="1" collapsed="1" x14ac:dyDescent="0.2">
      <c r="A262" s="1436"/>
      <c r="B262" s="1562" t="s">
        <v>1214</v>
      </c>
      <c r="C262" s="1563" t="s">
        <v>417</v>
      </c>
      <c r="D262" s="1564" t="s">
        <v>594</v>
      </c>
      <c r="E262" s="1565">
        <f>+E263</f>
        <v>0</v>
      </c>
      <c r="F262" s="1565">
        <v>130000000</v>
      </c>
      <c r="G262" s="1565">
        <v>980000000</v>
      </c>
      <c r="H262" s="1565">
        <f t="shared" ref="H262" si="88">+H263</f>
        <v>850000000</v>
      </c>
      <c r="I262" s="1595">
        <v>850000000</v>
      </c>
      <c r="J262" s="1595">
        <v>100000000</v>
      </c>
      <c r="K262" s="1595">
        <v>31980000</v>
      </c>
      <c r="L262" s="1595">
        <v>31980000</v>
      </c>
      <c r="M262" s="1566">
        <f t="shared" si="67"/>
        <v>0.11764705882352941</v>
      </c>
    </row>
    <row r="263" spans="1:14" s="1578" customFormat="1" ht="31.5" hidden="1" customHeight="1" outlineLevel="1" x14ac:dyDescent="0.2">
      <c r="A263" s="1576"/>
      <c r="B263" s="1555" t="s">
        <v>1215</v>
      </c>
      <c r="C263" s="1556">
        <v>10</v>
      </c>
      <c r="D263" s="1557" t="s">
        <v>1143</v>
      </c>
      <c r="E263" s="1558">
        <f>+SUM(E264:E268)</f>
        <v>0</v>
      </c>
      <c r="F263" s="1558">
        <v>130000000</v>
      </c>
      <c r="G263" s="1558">
        <v>980000000</v>
      </c>
      <c r="H263" s="1558">
        <f t="shared" ref="H263" si="89">+SUM(H264:H268)</f>
        <v>850000000</v>
      </c>
      <c r="I263" s="1601">
        <v>850000000</v>
      </c>
      <c r="J263" s="1601">
        <v>100000000</v>
      </c>
      <c r="K263" s="1601">
        <v>31980000</v>
      </c>
      <c r="L263" s="1601">
        <v>31980000</v>
      </c>
      <c r="M263" s="1602">
        <f t="shared" si="67"/>
        <v>0.11764705882352941</v>
      </c>
    </row>
    <row r="264" spans="1:14" s="157" customFormat="1" ht="54" hidden="1" outlineLevel="2" x14ac:dyDescent="0.2">
      <c r="A264" s="1626" t="s">
        <v>1216</v>
      </c>
      <c r="B264" s="185" t="s">
        <v>1217</v>
      </c>
      <c r="C264" s="1441">
        <v>10</v>
      </c>
      <c r="D264" s="248" t="s">
        <v>1014</v>
      </c>
      <c r="E264" s="163">
        <v>0</v>
      </c>
      <c r="F264" s="160">
        <v>0</v>
      </c>
      <c r="G264" s="160">
        <v>120000000</v>
      </c>
      <c r="H264" s="163">
        <f t="shared" ref="H264:H268" si="90">+E264-F264+G264</f>
        <v>120000000</v>
      </c>
      <c r="I264" s="166">
        <v>120000000</v>
      </c>
      <c r="J264" s="160">
        <v>100000000</v>
      </c>
      <c r="K264" s="160">
        <v>31980000</v>
      </c>
      <c r="L264" s="160">
        <v>31980000</v>
      </c>
      <c r="M264" s="299">
        <f t="shared" si="67"/>
        <v>0.83333333333333337</v>
      </c>
    </row>
    <row r="265" spans="1:14" s="157" customFormat="1" ht="26.25" hidden="1" customHeight="1" outlineLevel="2" x14ac:dyDescent="0.2">
      <c r="A265" s="1626" t="s">
        <v>1218</v>
      </c>
      <c r="B265" s="185" t="s">
        <v>1219</v>
      </c>
      <c r="C265" s="1441">
        <v>10</v>
      </c>
      <c r="D265" s="248" t="s">
        <v>1054</v>
      </c>
      <c r="E265" s="163">
        <v>0</v>
      </c>
      <c r="F265" s="160">
        <v>81500000</v>
      </c>
      <c r="G265" s="160">
        <v>126500000</v>
      </c>
      <c r="H265" s="163">
        <f t="shared" si="90"/>
        <v>45000000</v>
      </c>
      <c r="I265" s="166">
        <v>45000000</v>
      </c>
      <c r="J265" s="160">
        <v>0</v>
      </c>
      <c r="K265" s="160">
        <v>0</v>
      </c>
      <c r="L265" s="160">
        <v>0</v>
      </c>
      <c r="M265" s="299">
        <f t="shared" si="67"/>
        <v>0</v>
      </c>
    </row>
    <row r="266" spans="1:14" s="157" customFormat="1" ht="54.75" hidden="1" customHeight="1" outlineLevel="2" x14ac:dyDescent="0.2">
      <c r="A266" s="1626" t="s">
        <v>1220</v>
      </c>
      <c r="B266" s="185" t="s">
        <v>1221</v>
      </c>
      <c r="C266" s="1441">
        <v>10</v>
      </c>
      <c r="D266" s="248" t="s">
        <v>437</v>
      </c>
      <c r="E266" s="163">
        <v>0</v>
      </c>
      <c r="F266" s="160">
        <v>48500000</v>
      </c>
      <c r="G266" s="160">
        <v>103500000</v>
      </c>
      <c r="H266" s="163">
        <f t="shared" si="90"/>
        <v>55000000</v>
      </c>
      <c r="I266" s="166">
        <v>55000000</v>
      </c>
      <c r="J266" s="160">
        <v>0</v>
      </c>
      <c r="K266" s="160">
        <v>0</v>
      </c>
      <c r="L266" s="160">
        <v>0</v>
      </c>
      <c r="M266" s="299">
        <f t="shared" si="67"/>
        <v>0</v>
      </c>
    </row>
    <row r="267" spans="1:14" s="157" customFormat="1" ht="35.25" hidden="1" customHeight="1" outlineLevel="2" x14ac:dyDescent="0.2">
      <c r="A267" s="1626" t="s">
        <v>1222</v>
      </c>
      <c r="B267" s="185" t="s">
        <v>1223</v>
      </c>
      <c r="C267" s="1441">
        <v>10</v>
      </c>
      <c r="D267" s="248" t="s">
        <v>1224</v>
      </c>
      <c r="E267" s="163"/>
      <c r="F267" s="160">
        <v>0</v>
      </c>
      <c r="G267" s="160">
        <v>130000000</v>
      </c>
      <c r="H267" s="163">
        <f t="shared" si="90"/>
        <v>130000000</v>
      </c>
      <c r="I267" s="166">
        <v>130000000</v>
      </c>
      <c r="J267" s="160">
        <v>0</v>
      </c>
      <c r="K267" s="160">
        <v>0</v>
      </c>
      <c r="L267" s="160">
        <v>0</v>
      </c>
      <c r="M267" s="299">
        <f t="shared" si="67"/>
        <v>0</v>
      </c>
    </row>
    <row r="268" spans="1:14" s="157" customFormat="1" ht="35.25" hidden="1" customHeight="1" outlineLevel="2" x14ac:dyDescent="0.2">
      <c r="A268" s="1626" t="s">
        <v>1225</v>
      </c>
      <c r="B268" s="185" t="s">
        <v>1226</v>
      </c>
      <c r="C268" s="1441">
        <v>10</v>
      </c>
      <c r="D268" s="248" t="s">
        <v>1224</v>
      </c>
      <c r="E268" s="163"/>
      <c r="F268" s="160">
        <v>0</v>
      </c>
      <c r="G268" s="160">
        <v>500000000</v>
      </c>
      <c r="H268" s="163">
        <f t="shared" si="90"/>
        <v>500000000</v>
      </c>
      <c r="I268" s="166">
        <v>500000000</v>
      </c>
      <c r="J268" s="160">
        <v>0</v>
      </c>
      <c r="K268" s="160">
        <v>0</v>
      </c>
      <c r="L268" s="160">
        <v>0</v>
      </c>
      <c r="M268" s="299">
        <f t="shared" ref="M268:M278" si="91">IFERROR(J268/H268,0%)</f>
        <v>0</v>
      </c>
    </row>
    <row r="269" spans="1:14" s="146" customFormat="1" ht="69.75" customHeight="1" collapsed="1" x14ac:dyDescent="0.2">
      <c r="A269" s="1436"/>
      <c r="B269" s="1562" t="s">
        <v>1227</v>
      </c>
      <c r="C269" s="1563" t="s">
        <v>417</v>
      </c>
      <c r="D269" s="1564" t="s">
        <v>1228</v>
      </c>
      <c r="E269" s="1565">
        <f>+E270</f>
        <v>0</v>
      </c>
      <c r="F269" s="1565">
        <v>0</v>
      </c>
      <c r="G269" s="1565">
        <v>300000000</v>
      </c>
      <c r="H269" s="1565">
        <f t="shared" ref="H269:H270" si="92">+H270</f>
        <v>300000000</v>
      </c>
      <c r="I269" s="1565">
        <v>300000000</v>
      </c>
      <c r="J269" s="1565">
        <v>0</v>
      </c>
      <c r="K269" s="1565">
        <v>0</v>
      </c>
      <c r="L269" s="1565">
        <v>0</v>
      </c>
      <c r="M269" s="1566">
        <f t="shared" si="91"/>
        <v>0</v>
      </c>
    </row>
    <row r="270" spans="1:14" s="1578" customFormat="1" ht="41.25" hidden="1" customHeight="1" outlineLevel="1" x14ac:dyDescent="0.2">
      <c r="A270" s="1576"/>
      <c r="B270" s="1555" t="s">
        <v>1229</v>
      </c>
      <c r="C270" s="1556">
        <v>10</v>
      </c>
      <c r="D270" s="1557" t="s">
        <v>1143</v>
      </c>
      <c r="E270" s="1558">
        <f>+E271</f>
        <v>0</v>
      </c>
      <c r="F270" s="1558">
        <v>0</v>
      </c>
      <c r="G270" s="1558">
        <v>300000000</v>
      </c>
      <c r="H270" s="1558">
        <f t="shared" si="92"/>
        <v>300000000</v>
      </c>
      <c r="I270" s="1604">
        <v>300000000</v>
      </c>
      <c r="J270" s="1604">
        <v>0</v>
      </c>
      <c r="K270" s="1604">
        <v>0</v>
      </c>
      <c r="L270" s="1604">
        <v>0</v>
      </c>
      <c r="M270" s="1602">
        <f t="shared" si="91"/>
        <v>0</v>
      </c>
    </row>
    <row r="271" spans="1:14" s="157" customFormat="1" ht="48.75" hidden="1" customHeight="1" outlineLevel="2" x14ac:dyDescent="0.2">
      <c r="A271" s="1626" t="s">
        <v>1230</v>
      </c>
      <c r="B271" s="185" t="s">
        <v>1231</v>
      </c>
      <c r="C271" s="1441">
        <v>10</v>
      </c>
      <c r="D271" s="248" t="s">
        <v>1014</v>
      </c>
      <c r="E271" s="163">
        <v>0</v>
      </c>
      <c r="F271" s="160">
        <v>0</v>
      </c>
      <c r="G271" s="160">
        <v>300000000</v>
      </c>
      <c r="H271" s="163">
        <f t="shared" ref="H271" si="93">+E271-F271+G271</f>
        <v>300000000</v>
      </c>
      <c r="I271" s="166">
        <v>300000000</v>
      </c>
      <c r="J271" s="160">
        <v>0</v>
      </c>
      <c r="K271" s="160">
        <v>0</v>
      </c>
      <c r="L271" s="160">
        <v>0</v>
      </c>
      <c r="M271" s="299">
        <f t="shared" si="91"/>
        <v>0</v>
      </c>
    </row>
    <row r="272" spans="1:14" s="146" customFormat="1" ht="52.5" customHeight="1" collapsed="1" x14ac:dyDescent="0.2">
      <c r="A272" s="1436"/>
      <c r="B272" s="1562" t="s">
        <v>1232</v>
      </c>
      <c r="C272" s="1563" t="s">
        <v>417</v>
      </c>
      <c r="D272" s="1564" t="s">
        <v>1233</v>
      </c>
      <c r="E272" s="1565">
        <f>+E273</f>
        <v>0</v>
      </c>
      <c r="F272" s="1565">
        <v>64168000</v>
      </c>
      <c r="G272" s="1565">
        <v>364168000</v>
      </c>
      <c r="H272" s="1565">
        <f t="shared" ref="H272" si="94">+H273</f>
        <v>300000000</v>
      </c>
      <c r="I272" s="1565">
        <v>183000000</v>
      </c>
      <c r="J272" s="1565">
        <v>65153541</v>
      </c>
      <c r="K272" s="1565">
        <v>30401784</v>
      </c>
      <c r="L272" s="1565">
        <v>23623977</v>
      </c>
      <c r="M272" s="1566">
        <f t="shared" si="91"/>
        <v>0.21717847000000001</v>
      </c>
    </row>
    <row r="273" spans="1:13" s="1578" customFormat="1" ht="36" hidden="1" customHeight="1" outlineLevel="1" x14ac:dyDescent="0.2">
      <c r="A273" s="1576"/>
      <c r="B273" s="1555" t="s">
        <v>1234</v>
      </c>
      <c r="C273" s="1556">
        <v>10</v>
      </c>
      <c r="D273" s="1557" t="s">
        <v>1143</v>
      </c>
      <c r="E273" s="1558">
        <f>+SUM(E274:E279)</f>
        <v>0</v>
      </c>
      <c r="F273" s="1558">
        <v>64168000</v>
      </c>
      <c r="G273" s="1558">
        <v>364168000</v>
      </c>
      <c r="H273" s="1558">
        <f t="shared" ref="H273" si="95">+SUM(H274:H279)</f>
        <v>300000000</v>
      </c>
      <c r="I273" s="1604">
        <v>183000000</v>
      </c>
      <c r="J273" s="1604">
        <v>65153541</v>
      </c>
      <c r="K273" s="1604">
        <v>30401784</v>
      </c>
      <c r="L273" s="1604">
        <v>23623977</v>
      </c>
      <c r="M273" s="1602">
        <f t="shared" si="91"/>
        <v>0.21717847000000001</v>
      </c>
    </row>
    <row r="274" spans="1:13" s="157" customFormat="1" ht="54" hidden="1" outlineLevel="2" x14ac:dyDescent="0.2">
      <c r="A274" s="1626" t="s">
        <v>1235</v>
      </c>
      <c r="B274" s="185" t="s">
        <v>1236</v>
      </c>
      <c r="C274" s="1441">
        <v>10</v>
      </c>
      <c r="D274" s="248" t="s">
        <v>1014</v>
      </c>
      <c r="E274" s="163">
        <v>0</v>
      </c>
      <c r="F274" s="160">
        <v>16668000</v>
      </c>
      <c r="G274" s="160">
        <v>54000000</v>
      </c>
      <c r="H274" s="163">
        <f t="shared" ref="H274:H278" si="96">+E274-F274+G274</f>
        <v>37332000</v>
      </c>
      <c r="I274" s="166">
        <v>37332000</v>
      </c>
      <c r="J274" s="170">
        <v>37332000</v>
      </c>
      <c r="K274" s="170">
        <v>12755100</v>
      </c>
      <c r="L274" s="160">
        <v>12755100</v>
      </c>
      <c r="M274" s="299">
        <f t="shared" si="91"/>
        <v>1</v>
      </c>
    </row>
    <row r="275" spans="1:13" s="157" customFormat="1" ht="32.25" hidden="1" customHeight="1" outlineLevel="2" x14ac:dyDescent="0.2">
      <c r="A275" s="1626" t="s">
        <v>1237</v>
      </c>
      <c r="B275" s="185" t="s">
        <v>1238</v>
      </c>
      <c r="C275" s="1441">
        <v>10</v>
      </c>
      <c r="D275" s="248" t="s">
        <v>1054</v>
      </c>
      <c r="E275" s="163">
        <v>0</v>
      </c>
      <c r="F275" s="160">
        <v>0</v>
      </c>
      <c r="G275" s="160">
        <v>30750000</v>
      </c>
      <c r="H275" s="163">
        <f t="shared" si="96"/>
        <v>30750000</v>
      </c>
      <c r="I275" s="166">
        <v>30750000</v>
      </c>
      <c r="J275" s="170">
        <v>16000000</v>
      </c>
      <c r="K275" s="170">
        <v>10925141</v>
      </c>
      <c r="L275" s="160">
        <v>4147334</v>
      </c>
      <c r="M275" s="299">
        <f t="shared" si="91"/>
        <v>0.52032520325203258</v>
      </c>
    </row>
    <row r="276" spans="1:13" s="157" customFormat="1" ht="40.5" hidden="1" customHeight="1" outlineLevel="2" x14ac:dyDescent="0.2">
      <c r="A276" s="1626" t="s">
        <v>1239</v>
      </c>
      <c r="B276" s="185" t="s">
        <v>1240</v>
      </c>
      <c r="C276" s="1441">
        <v>10</v>
      </c>
      <c r="D276" s="248" t="s">
        <v>437</v>
      </c>
      <c r="E276" s="163">
        <v>0</v>
      </c>
      <c r="F276" s="160">
        <v>4000000</v>
      </c>
      <c r="G276" s="160">
        <v>29418000</v>
      </c>
      <c r="H276" s="163">
        <f t="shared" si="96"/>
        <v>25418000</v>
      </c>
      <c r="I276" s="165">
        <v>25418000</v>
      </c>
      <c r="J276" s="170">
        <v>11821541</v>
      </c>
      <c r="K276" s="160">
        <v>6721543</v>
      </c>
      <c r="L276" s="160">
        <v>6721543</v>
      </c>
      <c r="M276" s="299">
        <f t="shared" si="91"/>
        <v>0.46508541191281771</v>
      </c>
    </row>
    <row r="277" spans="1:13" s="157" customFormat="1" ht="39.75" hidden="1" customHeight="1" outlineLevel="2" x14ac:dyDescent="0.2">
      <c r="A277" s="1626" t="s">
        <v>1241</v>
      </c>
      <c r="B277" s="185" t="s">
        <v>1242</v>
      </c>
      <c r="C277" s="1441">
        <v>10</v>
      </c>
      <c r="D277" s="248" t="s">
        <v>1085</v>
      </c>
      <c r="E277" s="163">
        <v>0</v>
      </c>
      <c r="F277" s="160">
        <v>20000000</v>
      </c>
      <c r="G277" s="160">
        <v>180000000</v>
      </c>
      <c r="H277" s="163">
        <f t="shared" si="96"/>
        <v>160000000</v>
      </c>
      <c r="I277" s="166">
        <v>43000000</v>
      </c>
      <c r="J277" s="160">
        <v>0</v>
      </c>
      <c r="K277" s="160">
        <v>0</v>
      </c>
      <c r="L277" s="160">
        <v>0</v>
      </c>
      <c r="M277" s="299">
        <f t="shared" si="91"/>
        <v>0</v>
      </c>
    </row>
    <row r="278" spans="1:13" s="157" customFormat="1" ht="33.75" hidden="1" customHeight="1" outlineLevel="2" thickBot="1" x14ac:dyDescent="0.3">
      <c r="A278" s="1626" t="s">
        <v>1243</v>
      </c>
      <c r="B278" s="209" t="s">
        <v>1244</v>
      </c>
      <c r="C278" s="1507">
        <v>10</v>
      </c>
      <c r="D278" s="249" t="s">
        <v>1071</v>
      </c>
      <c r="E278" s="218">
        <v>0</v>
      </c>
      <c r="F278" s="160">
        <v>23500000</v>
      </c>
      <c r="G278" s="160">
        <v>70000000</v>
      </c>
      <c r="H278" s="163">
        <f t="shared" si="96"/>
        <v>46500000</v>
      </c>
      <c r="I278" s="215">
        <v>46500000</v>
      </c>
      <c r="J278" s="217">
        <v>0</v>
      </c>
      <c r="K278" s="217">
        <v>0</v>
      </c>
      <c r="L278" s="1627">
        <v>0</v>
      </c>
      <c r="M278" s="300">
        <f t="shared" si="91"/>
        <v>0</v>
      </c>
    </row>
    <row r="279" spans="1:13" s="157" customFormat="1" ht="17.25" customHeight="1" x14ac:dyDescent="0.2">
      <c r="A279" s="1628"/>
      <c r="B279" s="1629"/>
      <c r="C279" s="1629"/>
      <c r="D279" s="1629"/>
      <c r="E279" s="1629"/>
      <c r="F279" s="1629"/>
      <c r="G279" s="1629"/>
      <c r="H279" s="1629"/>
      <c r="I279" s="1629"/>
      <c r="J279" s="1629"/>
      <c r="K279" s="1629"/>
      <c r="L279" s="1629"/>
      <c r="M279" s="1629"/>
    </row>
    <row r="280" spans="1:13" s="358" customFormat="1" ht="18" customHeight="1" thickBot="1" x14ac:dyDescent="0.25">
      <c r="A280" s="1630"/>
      <c r="B280" s="1631"/>
      <c r="C280" s="1631"/>
      <c r="D280" s="1631"/>
      <c r="E280" s="1631"/>
      <c r="F280" s="1631"/>
      <c r="G280" s="1631"/>
      <c r="H280" s="1631"/>
      <c r="I280" s="1631"/>
      <c r="J280" s="1631"/>
      <c r="K280" s="1631"/>
      <c r="L280" s="1631"/>
      <c r="M280" s="1631"/>
    </row>
    <row r="281" spans="1:13" s="1638" customFormat="1" ht="30" customHeight="1" thickBot="1" x14ac:dyDescent="0.25">
      <c r="A281" s="1632"/>
      <c r="B281" s="1633"/>
      <c r="C281" s="1634"/>
      <c r="D281" s="1635" t="s">
        <v>8</v>
      </c>
      <c r="E281" s="1636">
        <f t="shared" ref="E281:H281" si="97">+E155+E11</f>
        <v>470024036667</v>
      </c>
      <c r="F281" s="1636">
        <v>37552283255</v>
      </c>
      <c r="G281" s="1636">
        <v>72726609077</v>
      </c>
      <c r="H281" s="1636">
        <f t="shared" si="97"/>
        <v>505198362489</v>
      </c>
      <c r="I281" s="1637">
        <v>450254270966.77002</v>
      </c>
      <c r="J281" s="1637">
        <v>399402598533.56995</v>
      </c>
      <c r="K281" s="1637">
        <v>337655163820.95001</v>
      </c>
      <c r="L281" s="1637">
        <v>336990386128.95001</v>
      </c>
      <c r="M281" s="1631"/>
    </row>
    <row r="282" spans="1:13" x14ac:dyDescent="0.25">
      <c r="G282" s="81"/>
      <c r="M282" s="1631"/>
    </row>
    <row r="283" spans="1:13" hidden="1" x14ac:dyDescent="0.25">
      <c r="F283" s="1639">
        <v>37552283255</v>
      </c>
      <c r="G283" s="1639">
        <v>72726609077</v>
      </c>
      <c r="I283" s="1640">
        <f>+'SIIF 2017'!AR23</f>
        <v>450254270966.77002</v>
      </c>
      <c r="J283" s="1640">
        <f>+'SIIF 2017'!AU23</f>
        <v>399402598533.56995</v>
      </c>
      <c r="K283" s="1640">
        <f>+'SIIF 2017'!AW23</f>
        <v>337655163820.95001</v>
      </c>
      <c r="L283" s="1640">
        <f>+'SIIF 2017'!AY23</f>
        <v>336990386128.95001</v>
      </c>
    </row>
    <row r="284" spans="1:13" x14ac:dyDescent="0.25">
      <c r="G284" s="1641"/>
    </row>
    <row r="288" spans="1:13" x14ac:dyDescent="0.25">
      <c r="F288" s="1639"/>
      <c r="G288" s="1639"/>
    </row>
  </sheetData>
  <autoFilter ref="A10:M281" xr:uid="{00000000-0009-0000-0000-000000000000}"/>
  <mergeCells count="7">
    <mergeCell ref="L8:L9"/>
    <mergeCell ref="E8:E9"/>
    <mergeCell ref="F8:G9"/>
    <mergeCell ref="H8:H9"/>
    <mergeCell ref="I8:I9"/>
    <mergeCell ref="J8:J9"/>
    <mergeCell ref="K8:K9"/>
  </mergeCells>
  <conditionalFormatting sqref="I45">
    <cfRule type="iconSet" priority="59">
      <iconSet reverse="1">
        <cfvo type="percent" val="0"/>
        <cfvo type="formula" val="#REF!*0.8"/>
        <cfvo type="formula" val="#REF!*0.9"/>
      </iconSet>
    </cfRule>
  </conditionalFormatting>
  <conditionalFormatting sqref="I54">
    <cfRule type="iconSet" priority="58">
      <iconSet reverse="1">
        <cfvo type="percent" val="0"/>
        <cfvo type="formula" val="#REF!*0.8"/>
        <cfvo type="formula" val="#REF!*0.9"/>
      </iconSet>
    </cfRule>
  </conditionalFormatting>
  <conditionalFormatting sqref="I127 I114:I116 I108:I112 I105:I106 I71:I72 I65 I59:I60 I55:I57 I74 I90 I121 I118:I119 I100:I101 I76 I78 I80 I82 I84:I85 I87 I92:I94 I96:I98 I123 I125 I129 I131 I133 I103 I67:I69">
    <cfRule type="iconSet" priority="60">
      <iconSet reverse="1">
        <cfvo type="percent" val="0"/>
        <cfvo type="formula" val="#REF!*0.8"/>
        <cfvo type="formula" val="#REF!*0.9"/>
      </iconSet>
    </cfRule>
  </conditionalFormatting>
  <conditionalFormatting sqref="I136">
    <cfRule type="iconSet" priority="57">
      <iconSet reverse="1">
        <cfvo type="percent" val="0"/>
        <cfvo type="formula" val="#REF!*0.8"/>
        <cfvo type="formula" val="#REF!*0.9"/>
      </iconSet>
    </cfRule>
  </conditionalFormatting>
  <conditionalFormatting sqref="I138 I140:I141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I63">
    <cfRule type="iconSet" priority="55">
      <iconSet reverse="1">
        <cfvo type="percent" val="0"/>
        <cfvo type="formula" val="#REF!*0.8"/>
        <cfvo type="formula" val="#REF!*0.9"/>
      </iconSet>
    </cfRule>
  </conditionalFormatting>
  <conditionalFormatting sqref="I64 I66">
    <cfRule type="iconSet" priority="54">
      <iconSet reverse="1">
        <cfvo type="percent" val="0"/>
        <cfvo type="formula" val="#REF!*0.8"/>
        <cfvo type="formula" val="#REF!*0.9"/>
      </iconSet>
    </cfRule>
  </conditionalFormatting>
  <conditionalFormatting sqref="C76 C78 C80 C82 C84:C85 C87 C92:C94 C96:C101 C123 C129 C131 C133 C135:C138 C67:C74 C89:C90 C125:C127 C103:C121 C32:C65 C1:C30 C140:C141 C146:C188 C223:C229 C268:C278 C231:C232 C261:C266 C244:C248 C258:C259 C252:C255 C192:C221 C143 C281:C1048576">
    <cfRule type="cellIs" dxfId="35" priority="53" operator="equal">
      <formula>13</formula>
    </cfRule>
  </conditionalFormatting>
  <conditionalFormatting sqref="C66">
    <cfRule type="cellIs" dxfId="34" priority="52" operator="equal">
      <formula>13</formula>
    </cfRule>
  </conditionalFormatting>
  <conditionalFormatting sqref="I75">
    <cfRule type="iconSet" priority="51">
      <iconSet reverse="1">
        <cfvo type="percent" val="0"/>
        <cfvo type="formula" val="#REF!*0.8"/>
        <cfvo type="formula" val="#REF!*0.9"/>
      </iconSet>
    </cfRule>
  </conditionalFormatting>
  <conditionalFormatting sqref="C75">
    <cfRule type="cellIs" dxfId="33" priority="50" operator="equal">
      <formula>13</formula>
    </cfRule>
  </conditionalFormatting>
  <conditionalFormatting sqref="I77">
    <cfRule type="iconSet" priority="49">
      <iconSet reverse="1">
        <cfvo type="percent" val="0"/>
        <cfvo type="formula" val="#REF!*0.8"/>
        <cfvo type="formula" val="#REF!*0.9"/>
      </iconSet>
    </cfRule>
  </conditionalFormatting>
  <conditionalFormatting sqref="C77">
    <cfRule type="cellIs" dxfId="32" priority="48" operator="equal">
      <formula>13</formula>
    </cfRule>
  </conditionalFormatting>
  <conditionalFormatting sqref="I79">
    <cfRule type="iconSet" priority="47">
      <iconSet reverse="1">
        <cfvo type="percent" val="0"/>
        <cfvo type="formula" val="#REF!*0.8"/>
        <cfvo type="formula" val="#REF!*0.9"/>
      </iconSet>
    </cfRule>
  </conditionalFormatting>
  <conditionalFormatting sqref="C79">
    <cfRule type="cellIs" dxfId="31" priority="46" operator="equal">
      <formula>13</formula>
    </cfRule>
  </conditionalFormatting>
  <conditionalFormatting sqref="I81">
    <cfRule type="iconSet" priority="45">
      <iconSet reverse="1">
        <cfvo type="percent" val="0"/>
        <cfvo type="formula" val="#REF!*0.8"/>
        <cfvo type="formula" val="#REF!*0.9"/>
      </iconSet>
    </cfRule>
  </conditionalFormatting>
  <conditionalFormatting sqref="C81">
    <cfRule type="cellIs" dxfId="30" priority="44" operator="equal">
      <formula>13</formula>
    </cfRule>
  </conditionalFormatting>
  <conditionalFormatting sqref="I83">
    <cfRule type="iconSet" priority="43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29" priority="42" operator="equal">
      <formula>13</formula>
    </cfRule>
  </conditionalFormatting>
  <conditionalFormatting sqref="I86">
    <cfRule type="iconSet" priority="41">
      <iconSet reverse="1">
        <cfvo type="percent" val="0"/>
        <cfvo type="formula" val="#REF!*0.8"/>
        <cfvo type="formula" val="#REF!*0.9"/>
      </iconSet>
    </cfRule>
  </conditionalFormatting>
  <conditionalFormatting sqref="C86">
    <cfRule type="cellIs" dxfId="28" priority="40" operator="equal">
      <formula>13</formula>
    </cfRule>
  </conditionalFormatting>
  <conditionalFormatting sqref="I88">
    <cfRule type="iconSet" priority="39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27" priority="38" operator="equal">
      <formula>13</formula>
    </cfRule>
  </conditionalFormatting>
  <conditionalFormatting sqref="I91">
    <cfRule type="iconSet" priority="37">
      <iconSet reverse="1">
        <cfvo type="percent" val="0"/>
        <cfvo type="formula" val="#REF!*0.8"/>
        <cfvo type="formula" val="#REF!*0.9"/>
      </iconSet>
    </cfRule>
  </conditionalFormatting>
  <conditionalFormatting sqref="C91">
    <cfRule type="cellIs" dxfId="26" priority="36" operator="equal">
      <formula>13</formula>
    </cfRule>
  </conditionalFormatting>
  <conditionalFormatting sqref="I95">
    <cfRule type="iconSet" priority="35">
      <iconSet reverse="1">
        <cfvo type="percent" val="0"/>
        <cfvo type="formula" val="#REF!*0.8"/>
        <cfvo type="formula" val="#REF!*0.9"/>
      </iconSet>
    </cfRule>
  </conditionalFormatting>
  <conditionalFormatting sqref="C95">
    <cfRule type="cellIs" dxfId="25" priority="34" operator="equal">
      <formula>13</formula>
    </cfRule>
  </conditionalFormatting>
  <conditionalFormatting sqref="I122">
    <cfRule type="iconSet" priority="33">
      <iconSet reverse="1">
        <cfvo type="percent" val="0"/>
        <cfvo type="formula" val="#REF!*0.8"/>
        <cfvo type="formula" val="#REF!*0.9"/>
      </iconSet>
    </cfRule>
  </conditionalFormatting>
  <conditionalFormatting sqref="C122">
    <cfRule type="cellIs" dxfId="24" priority="32" operator="equal">
      <formula>13</formula>
    </cfRule>
  </conditionalFormatting>
  <conditionalFormatting sqref="I124">
    <cfRule type="iconSet" priority="31">
      <iconSet reverse="1">
        <cfvo type="percent" val="0"/>
        <cfvo type="formula" val="#REF!*0.8"/>
        <cfvo type="formula" val="#REF!*0.9"/>
      </iconSet>
    </cfRule>
  </conditionalFormatting>
  <conditionalFormatting sqref="C124">
    <cfRule type="cellIs" dxfId="23" priority="30" operator="equal">
      <formula>13</formula>
    </cfRule>
  </conditionalFormatting>
  <conditionalFormatting sqref="I128">
    <cfRule type="iconSet" priority="29">
      <iconSet reverse="1">
        <cfvo type="percent" val="0"/>
        <cfvo type="formula" val="#REF!*0.8"/>
        <cfvo type="formula" val="#REF!*0.9"/>
      </iconSet>
    </cfRule>
  </conditionalFormatting>
  <conditionalFormatting sqref="C128">
    <cfRule type="cellIs" dxfId="22" priority="28" operator="equal">
      <formula>13</formula>
    </cfRule>
  </conditionalFormatting>
  <conditionalFormatting sqref="I130">
    <cfRule type="iconSet" priority="27">
      <iconSet reverse="1">
        <cfvo type="percent" val="0"/>
        <cfvo type="formula" val="#REF!*0.8"/>
        <cfvo type="formula" val="#REF!*0.9"/>
      </iconSet>
    </cfRule>
  </conditionalFormatting>
  <conditionalFormatting sqref="C130">
    <cfRule type="cellIs" dxfId="21" priority="26" operator="equal">
      <formula>13</formula>
    </cfRule>
  </conditionalFormatting>
  <conditionalFormatting sqref="I132">
    <cfRule type="iconSet" priority="25">
      <iconSet reverse="1">
        <cfvo type="percent" val="0"/>
        <cfvo type="formula" val="#REF!*0.8"/>
        <cfvo type="formula" val="#REF!*0.9"/>
      </iconSet>
    </cfRule>
  </conditionalFormatting>
  <conditionalFormatting sqref="C132">
    <cfRule type="cellIs" dxfId="20" priority="24" operator="equal">
      <formula>13</formula>
    </cfRule>
  </conditionalFormatting>
  <conditionalFormatting sqref="I134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C134">
    <cfRule type="cellIs" dxfId="19" priority="22" operator="equal">
      <formula>13</formula>
    </cfRule>
  </conditionalFormatting>
  <conditionalFormatting sqref="C139">
    <cfRule type="cellIs" dxfId="18" priority="21" operator="equal">
      <formula>13</formula>
    </cfRule>
  </conditionalFormatting>
  <conditionalFormatting sqref="I102">
    <cfRule type="iconSet" priority="20">
      <iconSet reverse="1">
        <cfvo type="percent" val="0"/>
        <cfvo type="formula" val="#REF!*0.8"/>
        <cfvo type="formula" val="#REF!*0.9"/>
      </iconSet>
    </cfRule>
  </conditionalFormatting>
  <conditionalFormatting sqref="C102">
    <cfRule type="cellIs" dxfId="17" priority="19" operator="equal">
      <formula>13</formula>
    </cfRule>
  </conditionalFormatting>
  <conditionalFormatting sqref="C31">
    <cfRule type="cellIs" dxfId="16" priority="18" operator="equal">
      <formula>13</formula>
    </cfRule>
  </conditionalFormatting>
  <conditionalFormatting sqref="C243">
    <cfRule type="cellIs" dxfId="15" priority="17" operator="equal">
      <formula>13</formula>
    </cfRule>
  </conditionalFormatting>
  <conditionalFormatting sqref="C144:C145">
    <cfRule type="cellIs" dxfId="14" priority="16" operator="equal">
      <formula>13</formula>
    </cfRule>
  </conditionalFormatting>
  <conditionalFormatting sqref="C222">
    <cfRule type="cellIs" dxfId="13" priority="15" operator="equal">
      <formula>13</formula>
    </cfRule>
  </conditionalFormatting>
  <conditionalFormatting sqref="C267">
    <cfRule type="cellIs" dxfId="12" priority="14" operator="equal">
      <formula>13</formula>
    </cfRule>
  </conditionalFormatting>
  <conditionalFormatting sqref="C230">
    <cfRule type="cellIs" dxfId="11" priority="13" operator="equal">
      <formula>13</formula>
    </cfRule>
  </conditionalFormatting>
  <conditionalFormatting sqref="C260">
    <cfRule type="cellIs" dxfId="10" priority="12" operator="equal">
      <formula>13</formula>
    </cfRule>
  </conditionalFormatting>
  <conditionalFormatting sqref="C256">
    <cfRule type="cellIs" dxfId="9" priority="11" operator="equal">
      <formula>13</formula>
    </cfRule>
  </conditionalFormatting>
  <conditionalFormatting sqref="B256">
    <cfRule type="cellIs" dxfId="8" priority="10" operator="equal">
      <formula>13</formula>
    </cfRule>
  </conditionalFormatting>
  <conditionalFormatting sqref="C235 C238:C242">
    <cfRule type="cellIs" dxfId="7" priority="9" operator="equal">
      <formula>13</formula>
    </cfRule>
  </conditionalFormatting>
  <conditionalFormatting sqref="C249">
    <cfRule type="cellIs" dxfId="6" priority="7" operator="equal">
      <formula>13</formula>
    </cfRule>
  </conditionalFormatting>
  <conditionalFormatting sqref="C257">
    <cfRule type="cellIs" dxfId="5" priority="6" operator="equal">
      <formula>13</formula>
    </cfRule>
  </conditionalFormatting>
  <conditionalFormatting sqref="C250:C251">
    <cfRule type="cellIs" dxfId="4" priority="8" operator="equal">
      <formula>13</formula>
    </cfRule>
  </conditionalFormatting>
  <conditionalFormatting sqref="C233:C234">
    <cfRule type="cellIs" dxfId="3" priority="5" operator="equal">
      <formula>13</formula>
    </cfRule>
  </conditionalFormatting>
  <conditionalFormatting sqref="C189:C191">
    <cfRule type="cellIs" dxfId="2" priority="4" operator="equal">
      <formula>13</formula>
    </cfRule>
  </conditionalFormatting>
  <conditionalFormatting sqref="I139">
    <cfRule type="iconSet" priority="3">
      <iconSet reverse="1">
        <cfvo type="percent" val="0"/>
        <cfvo type="formula" val="#REF!*0.8"/>
        <cfvo type="formula" val="#REF!*0.9"/>
      </iconSet>
    </cfRule>
  </conditionalFormatting>
  <conditionalFormatting sqref="C236">
    <cfRule type="cellIs" dxfId="1" priority="2" operator="equal">
      <formula>13</formula>
    </cfRule>
  </conditionalFormatting>
  <conditionalFormatting sqref="C237">
    <cfRule type="cellIs" dxfId="0" priority="1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21" fitToWidth="5" fitToHeight="5" orientation="landscape" horizontalDpi="300" verticalDpi="300" r:id="rId1"/>
  <rowBreaks count="1" manualBreakCount="1">
    <brk id="203" min="1" max="9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2832-17E4-4BA3-9BDD-3B34BE0B4DE1}">
  <sheetPr>
    <tabColor rgb="FFFFFF00"/>
  </sheetPr>
  <dimension ref="A1:BF359"/>
  <sheetViews>
    <sheetView showGridLines="0" zoomScale="70" zoomScaleNormal="70" workbookViewId="0">
      <pane xSplit="36" ySplit="16" topLeftCell="AK17" activePane="bottomRight" state="frozen"/>
      <selection activeCell="D185" sqref="D185"/>
      <selection pane="topRight" activeCell="D185" sqref="D185"/>
      <selection pane="bottomLeft" activeCell="D185" sqref="D185"/>
      <selection pane="bottomRight" activeCell="BE23" sqref="BE23"/>
    </sheetView>
  </sheetViews>
  <sheetFormatPr baseColWidth="10" defaultRowHeight="15" x14ac:dyDescent="0.25"/>
  <cols>
    <col min="1" max="1" width="20.85546875" style="1650" hidden="1" customWidth="1"/>
    <col min="2" max="2" width="2.85546875" style="1178" customWidth="1"/>
    <col min="3" max="6" width="2.7109375" style="1178" customWidth="1"/>
    <col min="7" max="7" width="2.85546875" style="1178" customWidth="1"/>
    <col min="8" max="10" width="2.7109375" style="1178" customWidth="1"/>
    <col min="11" max="11" width="2.42578125" style="1178" customWidth="1"/>
    <col min="12" max="12" width="0.28515625" style="1178" customWidth="1"/>
    <col min="13" max="13" width="1" style="1178" customWidth="1"/>
    <col min="14" max="14" width="1.5703125" style="1178" customWidth="1"/>
    <col min="15" max="19" width="2.7109375" style="1178" customWidth="1"/>
    <col min="20" max="20" width="16.42578125" style="1642" customWidth="1"/>
    <col min="21" max="27" width="2.7109375" style="1178" customWidth="1"/>
    <col min="28" max="28" width="2.42578125" style="1178" customWidth="1"/>
    <col min="29" max="29" width="0.28515625" style="1178" customWidth="1"/>
    <col min="30" max="30" width="1.85546875" style="1178" customWidth="1"/>
    <col min="31" max="31" width="0.85546875" style="1178" customWidth="1"/>
    <col min="32" max="32" width="2.7109375" style="1178" customWidth="1"/>
    <col min="33" max="35" width="4.28515625" style="1178" customWidth="1"/>
    <col min="36" max="36" width="7.28515625" style="1178" customWidth="1"/>
    <col min="37" max="37" width="3.140625" style="1178" customWidth="1"/>
    <col min="38" max="39" width="2.7109375" style="1178" customWidth="1"/>
    <col min="40" max="41" width="0.85546875" style="1178" customWidth="1"/>
    <col min="42" max="42" width="1" style="1178" customWidth="1"/>
    <col min="43" max="43" width="14.7109375" style="1178" customWidth="1"/>
    <col min="44" max="44" width="20.85546875" style="1643" customWidth="1"/>
    <col min="45" max="46" width="20.85546875" style="1178" hidden="1" customWidth="1"/>
    <col min="47" max="47" width="20.85546875" style="1644" customWidth="1"/>
    <col min="48" max="48" width="20.85546875" style="1178" hidden="1" customWidth="1"/>
    <col min="49" max="49" width="20.85546875" style="1643" customWidth="1"/>
    <col min="50" max="50" width="20.85546875" style="1178" hidden="1" customWidth="1"/>
    <col min="51" max="51" width="20.85546875" style="1643" customWidth="1"/>
    <col min="52" max="55" width="20.85546875" style="1178" hidden="1" customWidth="1"/>
    <col min="56" max="56" width="0.5703125" style="1178" customWidth="1"/>
    <col min="57" max="57" width="12" style="1645" bestFit="1" customWidth="1"/>
    <col min="58" max="16384" width="11.42578125" style="1178"/>
  </cols>
  <sheetData>
    <row r="1" spans="2:57" ht="4.3499999999999996" customHeight="1" x14ac:dyDescent="0.25"/>
    <row r="2" spans="2:57" ht="4.3499999999999996" customHeight="1" x14ac:dyDescent="0.25">
      <c r="B2" s="1201"/>
      <c r="C2" s="1201"/>
      <c r="D2" s="1201"/>
      <c r="E2" s="1201"/>
      <c r="F2" s="1201"/>
      <c r="G2" s="1201"/>
      <c r="H2" s="1201"/>
      <c r="I2" s="1201"/>
      <c r="J2" s="1201"/>
      <c r="K2" s="1201"/>
    </row>
    <row r="3" spans="2:57" ht="14.1" customHeight="1" x14ac:dyDescent="0.25">
      <c r="B3" s="1201"/>
      <c r="C3" s="1201"/>
      <c r="D3" s="1201"/>
      <c r="E3" s="1201"/>
      <c r="F3" s="1201"/>
      <c r="G3" s="1201"/>
      <c r="H3" s="1201"/>
      <c r="I3" s="1201"/>
      <c r="J3" s="1201"/>
      <c r="K3" s="1201"/>
      <c r="N3" s="1214" t="s">
        <v>693</v>
      </c>
      <c r="O3" s="1201"/>
      <c r="P3" s="1201"/>
      <c r="Q3" s="1201"/>
      <c r="R3" s="1201"/>
      <c r="S3" s="1201"/>
      <c r="T3" s="1201"/>
      <c r="U3" s="1201"/>
      <c r="V3" s="1201"/>
      <c r="W3" s="1201"/>
      <c r="X3" s="1201"/>
      <c r="Y3" s="1201"/>
      <c r="Z3" s="1201"/>
      <c r="AA3" s="1201"/>
      <c r="AB3" s="1201"/>
      <c r="AE3" s="1215" t="s">
        <v>694</v>
      </c>
      <c r="AF3" s="1201"/>
      <c r="AG3" s="1201"/>
      <c r="AH3" s="1201"/>
      <c r="AI3" s="1201"/>
      <c r="AJ3" s="1201"/>
      <c r="AK3" s="1201"/>
      <c r="AL3" s="1201"/>
      <c r="AM3" s="1201"/>
      <c r="AN3" s="1201"/>
      <c r="AP3" s="1216" t="s">
        <v>820</v>
      </c>
      <c r="AQ3" s="1201"/>
      <c r="AR3" s="1201"/>
      <c r="AS3" s="1201"/>
      <c r="AT3" s="1201"/>
    </row>
    <row r="4" spans="2:57" ht="7.15" customHeight="1" x14ac:dyDescent="0.25">
      <c r="B4" s="1201"/>
      <c r="C4" s="1201"/>
      <c r="D4" s="1201"/>
      <c r="E4" s="1201"/>
      <c r="F4" s="1201"/>
      <c r="G4" s="1201"/>
      <c r="H4" s="1201"/>
      <c r="I4" s="1201"/>
      <c r="J4" s="1201"/>
      <c r="K4" s="1201"/>
      <c r="N4" s="1201"/>
      <c r="O4" s="1201"/>
      <c r="P4" s="1201"/>
      <c r="Q4" s="1201"/>
      <c r="R4" s="1201"/>
      <c r="S4" s="1201"/>
      <c r="T4" s="1201"/>
      <c r="U4" s="1201"/>
      <c r="V4" s="1201"/>
      <c r="W4" s="1201"/>
      <c r="X4" s="1201"/>
      <c r="Y4" s="1201"/>
      <c r="Z4" s="1201"/>
      <c r="AA4" s="1201"/>
      <c r="AB4" s="1201"/>
    </row>
    <row r="5" spans="2:57" ht="28.35" customHeight="1" x14ac:dyDescent="0.25">
      <c r="B5" s="1201"/>
      <c r="C5" s="1201"/>
      <c r="D5" s="1201"/>
      <c r="E5" s="1201"/>
      <c r="F5" s="1201"/>
      <c r="G5" s="1201"/>
      <c r="H5" s="1201"/>
      <c r="I5" s="1201"/>
      <c r="J5" s="1201"/>
      <c r="K5" s="1201"/>
      <c r="N5" s="1201"/>
      <c r="O5" s="1201"/>
      <c r="P5" s="1201"/>
      <c r="Q5" s="1201"/>
      <c r="R5" s="1201"/>
      <c r="S5" s="1201"/>
      <c r="T5" s="1201"/>
      <c r="U5" s="1201"/>
      <c r="V5" s="1201"/>
      <c r="W5" s="1201"/>
      <c r="X5" s="1201"/>
      <c r="Y5" s="1201"/>
      <c r="Z5" s="1201"/>
      <c r="AA5" s="1201"/>
      <c r="AB5" s="1201"/>
      <c r="AE5" s="1200" t="s">
        <v>695</v>
      </c>
      <c r="AF5" s="1201"/>
      <c r="AG5" s="1201"/>
      <c r="AH5" s="1201"/>
      <c r="AI5" s="1201"/>
      <c r="AJ5" s="1201"/>
      <c r="AK5" s="1201"/>
      <c r="AL5" s="1201"/>
      <c r="AM5" s="1201"/>
      <c r="AN5" s="1201"/>
      <c r="AP5" s="1202" t="s">
        <v>696</v>
      </c>
      <c r="AQ5" s="1201"/>
      <c r="AR5" s="1201"/>
      <c r="AS5" s="1201"/>
      <c r="AT5" s="1201"/>
    </row>
    <row r="6" spans="2:57" ht="2.85" customHeight="1" x14ac:dyDescent="0.25">
      <c r="B6" s="1201"/>
      <c r="C6" s="1201"/>
      <c r="D6" s="1201"/>
      <c r="E6" s="1201"/>
      <c r="F6" s="1201"/>
      <c r="G6" s="1201"/>
      <c r="H6" s="1201"/>
      <c r="I6" s="1201"/>
      <c r="J6" s="1201"/>
      <c r="K6" s="1201"/>
      <c r="AE6" s="1201"/>
      <c r="AF6" s="1201"/>
      <c r="AG6" s="1201"/>
      <c r="AH6" s="1201"/>
      <c r="AI6" s="1201"/>
      <c r="AJ6" s="1201"/>
      <c r="AK6" s="1201"/>
      <c r="AL6" s="1201"/>
      <c r="AM6" s="1201"/>
      <c r="AN6" s="1201"/>
      <c r="AP6" s="1201"/>
      <c r="AQ6" s="1201"/>
      <c r="AR6" s="1201"/>
      <c r="AS6" s="1201"/>
      <c r="AT6" s="1201"/>
    </row>
    <row r="7" spans="2:57" x14ac:dyDescent="0.25">
      <c r="AE7" s="1201"/>
      <c r="AF7" s="1201"/>
      <c r="AG7" s="1201"/>
      <c r="AH7" s="1201"/>
      <c r="AI7" s="1201"/>
      <c r="AJ7" s="1201"/>
      <c r="AK7" s="1201"/>
      <c r="AL7" s="1201"/>
      <c r="AM7" s="1201"/>
      <c r="AN7" s="1201"/>
      <c r="AP7" s="1201"/>
      <c r="AQ7" s="1201"/>
      <c r="AR7" s="1201"/>
      <c r="AS7" s="1201"/>
      <c r="AT7" s="1201"/>
    </row>
    <row r="8" spans="2:57" ht="7.15" customHeight="1" x14ac:dyDescent="0.25"/>
    <row r="9" spans="2:57" ht="14.1" customHeight="1" x14ac:dyDescent="0.25">
      <c r="AE9" s="1200" t="s">
        <v>697</v>
      </c>
      <c r="AF9" s="1201"/>
      <c r="AG9" s="1201"/>
      <c r="AH9" s="1201"/>
      <c r="AI9" s="1201"/>
      <c r="AJ9" s="1201"/>
      <c r="AK9" s="1201"/>
      <c r="AL9" s="1201"/>
      <c r="AM9" s="1201"/>
      <c r="AN9" s="1201"/>
      <c r="AP9" s="1202" t="s">
        <v>1245</v>
      </c>
      <c r="AQ9" s="1201"/>
      <c r="AR9" s="1201"/>
      <c r="AS9" s="1201"/>
      <c r="AT9" s="1201"/>
    </row>
    <row r="10" spans="2:57" ht="0" hidden="1" customHeight="1" x14ac:dyDescent="0.25"/>
    <row r="11" spans="2:57" ht="19.899999999999999" customHeight="1" x14ac:dyDescent="0.25"/>
    <row r="12" spans="2:57" ht="0" hidden="1" customHeight="1" x14ac:dyDescent="0.25"/>
    <row r="13" spans="2:57" ht="8.4499999999999993" customHeight="1" x14ac:dyDescent="0.25"/>
    <row r="14" spans="2:57" ht="16.5" customHeight="1" x14ac:dyDescent="0.25">
      <c r="B14" s="1203" t="s">
        <v>698</v>
      </c>
      <c r="C14" s="1204"/>
      <c r="D14" s="1204"/>
      <c r="E14" s="1204"/>
      <c r="F14" s="1205"/>
      <c r="G14" s="1206" t="s">
        <v>1246</v>
      </c>
      <c r="H14" s="1204"/>
      <c r="I14" s="1205"/>
      <c r="J14" s="1203" t="s">
        <v>700</v>
      </c>
      <c r="K14" s="1204"/>
      <c r="L14" s="1204"/>
      <c r="M14" s="1204"/>
      <c r="N14" s="1204"/>
      <c r="O14" s="1204"/>
      <c r="P14" s="1204"/>
      <c r="Q14" s="1205"/>
      <c r="R14" s="1646" t="s">
        <v>701</v>
      </c>
      <c r="S14" s="1204"/>
      <c r="T14" s="1204"/>
      <c r="U14" s="1204"/>
      <c r="V14" s="1204"/>
      <c r="W14" s="1204"/>
      <c r="X14" s="1205"/>
      <c r="Y14" s="1203" t="s">
        <v>702</v>
      </c>
      <c r="Z14" s="1204"/>
      <c r="AA14" s="1204"/>
      <c r="AB14" s="1204"/>
      <c r="AC14" s="1204"/>
      <c r="AD14" s="1204"/>
      <c r="AE14" s="1205"/>
      <c r="AF14" s="1210" t="s">
        <v>1247</v>
      </c>
      <c r="AG14" s="1211"/>
      <c r="AH14" s="1211"/>
      <c r="AI14" s="1211"/>
      <c r="AJ14" s="1211"/>
      <c r="AK14" s="1212"/>
      <c r="AL14" s="1179" t="s">
        <v>685</v>
      </c>
      <c r="AM14" s="1179" t="s">
        <v>685</v>
      </c>
      <c r="AN14" s="1213" t="s">
        <v>685</v>
      </c>
      <c r="AO14" s="1201"/>
      <c r="AP14" s="1201"/>
      <c r="AQ14" s="1179" t="s">
        <v>685</v>
      </c>
      <c r="AR14" s="1647" t="s">
        <v>685</v>
      </c>
      <c r="AS14" s="1179" t="s">
        <v>685</v>
      </c>
      <c r="AT14" s="1179" t="s">
        <v>685</v>
      </c>
      <c r="AU14" s="1648" t="s">
        <v>685</v>
      </c>
      <c r="AV14" s="1179" t="s">
        <v>685</v>
      </c>
      <c r="AW14" s="1647" t="s">
        <v>685</v>
      </c>
      <c r="AX14" s="1179" t="s">
        <v>685</v>
      </c>
      <c r="AY14" s="1647" t="s">
        <v>685</v>
      </c>
      <c r="AZ14" s="1179" t="s">
        <v>685</v>
      </c>
      <c r="BA14" s="1179" t="s">
        <v>685</v>
      </c>
      <c r="BB14" s="1179" t="s">
        <v>685</v>
      </c>
      <c r="BC14" s="1179" t="s">
        <v>685</v>
      </c>
      <c r="BE14" s="1649" t="s">
        <v>685</v>
      </c>
    </row>
    <row r="15" spans="2:57" x14ac:dyDescent="0.25">
      <c r="B15" s="1221" t="s">
        <v>703</v>
      </c>
      <c r="C15" s="1204"/>
      <c r="D15" s="1204"/>
      <c r="E15" s="1204"/>
      <c r="F15" s="1204"/>
      <c r="G15" s="1205"/>
      <c r="H15" s="1222" t="s">
        <v>696</v>
      </c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04"/>
      <c r="V15" s="1204"/>
      <c r="W15" s="1204"/>
      <c r="X15" s="1204"/>
      <c r="Y15" s="1204"/>
      <c r="Z15" s="1204"/>
      <c r="AA15" s="1204"/>
      <c r="AB15" s="1204"/>
      <c r="AC15" s="1204"/>
      <c r="AD15" s="1204"/>
      <c r="AE15" s="1204"/>
      <c r="AF15" s="1204"/>
      <c r="AG15" s="1204"/>
      <c r="AH15" s="1205"/>
      <c r="AI15" s="1177" t="s">
        <v>685</v>
      </c>
      <c r="AJ15" s="1177" t="s">
        <v>685</v>
      </c>
      <c r="AK15" s="1177" t="s">
        <v>685</v>
      </c>
      <c r="AL15" s="1177" t="s">
        <v>685</v>
      </c>
      <c r="AM15" s="1177" t="s">
        <v>685</v>
      </c>
      <c r="AN15" s="1224" t="s">
        <v>685</v>
      </c>
      <c r="AO15" s="1223"/>
      <c r="AP15" s="1223"/>
      <c r="AQ15" s="1179" t="s">
        <v>685</v>
      </c>
      <c r="AR15" s="1647" t="s">
        <v>685</v>
      </c>
      <c r="AS15" s="1179" t="s">
        <v>685</v>
      </c>
      <c r="AT15" s="1179" t="s">
        <v>685</v>
      </c>
      <c r="AU15" s="1648" t="s">
        <v>685</v>
      </c>
      <c r="AV15" s="1179" t="s">
        <v>685</v>
      </c>
      <c r="AW15" s="1647" t="s">
        <v>685</v>
      </c>
      <c r="AX15" s="1179" t="s">
        <v>685</v>
      </c>
      <c r="AY15" s="1647" t="s">
        <v>685</v>
      </c>
      <c r="AZ15" s="1179" t="s">
        <v>685</v>
      </c>
      <c r="BA15" s="1179" t="s">
        <v>685</v>
      </c>
      <c r="BB15" s="1179" t="s">
        <v>685</v>
      </c>
      <c r="BC15" s="1179" t="s">
        <v>685</v>
      </c>
      <c r="BE15" s="1649" t="s">
        <v>685</v>
      </c>
    </row>
    <row r="16" spans="2:57" ht="24" customHeight="1" x14ac:dyDescent="0.25">
      <c r="B16" s="1221" t="s">
        <v>704</v>
      </c>
      <c r="C16" s="1204"/>
      <c r="D16" s="1204"/>
      <c r="E16" s="1204"/>
      <c r="F16" s="1204"/>
      <c r="G16" s="1204"/>
      <c r="H16" s="1205"/>
      <c r="I16" s="1222" t="s">
        <v>705</v>
      </c>
      <c r="J16" s="1204"/>
      <c r="K16" s="1204"/>
      <c r="L16" s="1204"/>
      <c r="M16" s="1204"/>
      <c r="N16" s="1204"/>
      <c r="O16" s="1204"/>
      <c r="P16" s="1204"/>
      <c r="Q16" s="1204"/>
      <c r="R16" s="1204"/>
      <c r="S16" s="1204"/>
      <c r="T16" s="1204"/>
      <c r="U16" s="1204"/>
      <c r="V16" s="1204"/>
      <c r="W16" s="1204"/>
      <c r="X16" s="1204"/>
      <c r="Y16" s="1204"/>
      <c r="Z16" s="1204"/>
      <c r="AA16" s="1204"/>
      <c r="AB16" s="1204"/>
      <c r="AC16" s="1204"/>
      <c r="AD16" s="1204"/>
      <c r="AE16" s="1204"/>
      <c r="AF16" s="1204"/>
      <c r="AG16" s="1204"/>
      <c r="AH16" s="1204"/>
      <c r="AI16" s="1204"/>
      <c r="AJ16" s="1204"/>
      <c r="AK16" s="1204"/>
      <c r="AL16" s="1204"/>
      <c r="AM16" s="1204"/>
      <c r="AN16" s="1204"/>
      <c r="AO16" s="1204"/>
      <c r="AP16" s="1205"/>
      <c r="AQ16" s="1179" t="s">
        <v>685</v>
      </c>
      <c r="AR16" s="1647" t="s">
        <v>685</v>
      </c>
      <c r="AS16" s="1179" t="s">
        <v>685</v>
      </c>
      <c r="AT16" s="1179" t="s">
        <v>685</v>
      </c>
      <c r="AU16" s="1648" t="s">
        <v>685</v>
      </c>
      <c r="AV16" s="1179" t="s">
        <v>685</v>
      </c>
      <c r="AW16" s="1647" t="s">
        <v>685</v>
      </c>
      <c r="AX16" s="1179" t="s">
        <v>685</v>
      </c>
      <c r="AY16" s="1647" t="s">
        <v>685</v>
      </c>
      <c r="AZ16" s="1179" t="s">
        <v>685</v>
      </c>
      <c r="BA16" s="1179" t="s">
        <v>685</v>
      </c>
      <c r="BB16" s="1179" t="s">
        <v>685</v>
      </c>
      <c r="BC16" s="1179" t="s">
        <v>685</v>
      </c>
      <c r="BE16" s="1649" t="s">
        <v>685</v>
      </c>
    </row>
    <row r="17" spans="1:58" ht="45" customHeight="1" x14ac:dyDescent="0.25">
      <c r="B17" s="1651" t="s">
        <v>706</v>
      </c>
      <c r="C17" s="1205"/>
      <c r="D17" s="1652" t="s">
        <v>707</v>
      </c>
      <c r="E17" s="1205"/>
      <c r="F17" s="1651" t="s">
        <v>708</v>
      </c>
      <c r="G17" s="1205"/>
      <c r="H17" s="1651" t="s">
        <v>709</v>
      </c>
      <c r="I17" s="1205"/>
      <c r="J17" s="1651" t="s">
        <v>710</v>
      </c>
      <c r="K17" s="1204"/>
      <c r="L17" s="1205"/>
      <c r="M17" s="1651" t="s">
        <v>711</v>
      </c>
      <c r="N17" s="1204"/>
      <c r="O17" s="1205"/>
      <c r="P17" s="1651" t="s">
        <v>712</v>
      </c>
      <c r="Q17" s="1205"/>
      <c r="R17" s="1651" t="s">
        <v>713</v>
      </c>
      <c r="S17" s="1205"/>
      <c r="T17" s="1651" t="s">
        <v>714</v>
      </c>
      <c r="U17" s="1204"/>
      <c r="V17" s="1204"/>
      <c r="W17" s="1204"/>
      <c r="X17" s="1204"/>
      <c r="Y17" s="1204"/>
      <c r="Z17" s="1204"/>
      <c r="AA17" s="1205"/>
      <c r="AB17" s="1651" t="s">
        <v>715</v>
      </c>
      <c r="AC17" s="1204"/>
      <c r="AD17" s="1204"/>
      <c r="AE17" s="1204"/>
      <c r="AF17" s="1205"/>
      <c r="AG17" s="1651" t="s">
        <v>716</v>
      </c>
      <c r="AH17" s="1204"/>
      <c r="AI17" s="1205"/>
      <c r="AJ17" s="1653" t="s">
        <v>717</v>
      </c>
      <c r="AK17" s="1651" t="s">
        <v>718</v>
      </c>
      <c r="AL17" s="1204"/>
      <c r="AM17" s="1204"/>
      <c r="AN17" s="1204"/>
      <c r="AO17" s="1204"/>
      <c r="AP17" s="1205"/>
      <c r="AQ17" s="1653" t="s">
        <v>719</v>
      </c>
      <c r="AR17" s="1654" t="s">
        <v>720</v>
      </c>
      <c r="AS17" s="1653" t="s">
        <v>721</v>
      </c>
      <c r="AT17" s="1653" t="s">
        <v>722</v>
      </c>
      <c r="AU17" s="1655" t="s">
        <v>723</v>
      </c>
      <c r="AV17" s="1656" t="s">
        <v>724</v>
      </c>
      <c r="AW17" s="1654" t="s">
        <v>725</v>
      </c>
      <c r="AX17" s="1657" t="s">
        <v>726</v>
      </c>
      <c r="AY17" s="1654" t="s">
        <v>727</v>
      </c>
      <c r="AZ17" s="1658" t="s">
        <v>728</v>
      </c>
      <c r="BA17" s="1653" t="s">
        <v>729</v>
      </c>
      <c r="BB17" s="1653" t="s">
        <v>730</v>
      </c>
      <c r="BC17" s="1653" t="s">
        <v>731</v>
      </c>
      <c r="BE17" s="1659" t="s">
        <v>1248</v>
      </c>
    </row>
    <row r="18" spans="1:58" s="1673" customFormat="1" ht="12.75" x14ac:dyDescent="0.2">
      <c r="A18" s="1660"/>
      <c r="B18" s="1661" t="s">
        <v>361</v>
      </c>
      <c r="C18" s="1662"/>
      <c r="D18" s="1661" t="s">
        <v>738</v>
      </c>
      <c r="E18" s="1662"/>
      <c r="F18" s="1661"/>
      <c r="G18" s="1662"/>
      <c r="H18" s="1661"/>
      <c r="I18" s="1662"/>
      <c r="J18" s="1661"/>
      <c r="K18" s="1662"/>
      <c r="L18" s="1662"/>
      <c r="M18" s="1661"/>
      <c r="N18" s="1662"/>
      <c r="O18" s="1662"/>
      <c r="P18" s="1661"/>
      <c r="Q18" s="1662"/>
      <c r="R18" s="1661"/>
      <c r="S18" s="1662"/>
      <c r="T18" s="1663" t="s">
        <v>57</v>
      </c>
      <c r="U18" s="1662"/>
      <c r="V18" s="1662"/>
      <c r="W18" s="1662"/>
      <c r="X18" s="1662"/>
      <c r="Y18" s="1662"/>
      <c r="Z18" s="1662"/>
      <c r="AA18" s="1662"/>
      <c r="AB18" s="1661" t="s">
        <v>732</v>
      </c>
      <c r="AC18" s="1662"/>
      <c r="AD18" s="1662"/>
      <c r="AE18" s="1662"/>
      <c r="AF18" s="1662"/>
      <c r="AG18" s="1661" t="s">
        <v>733</v>
      </c>
      <c r="AH18" s="1662"/>
      <c r="AI18" s="1662"/>
      <c r="AJ18" s="1664">
        <v>10</v>
      </c>
      <c r="AK18" s="1665"/>
      <c r="AL18" s="1662"/>
      <c r="AM18" s="1662"/>
      <c r="AN18" s="1662"/>
      <c r="AO18" s="1662"/>
      <c r="AP18" s="1662"/>
      <c r="AQ18" s="1666">
        <v>183364016667</v>
      </c>
      <c r="AR18" s="1667">
        <v>183355658120</v>
      </c>
      <c r="AS18" s="1666">
        <v>8358547</v>
      </c>
      <c r="AT18" s="1666">
        <v>0</v>
      </c>
      <c r="AU18" s="1668">
        <v>147583557316</v>
      </c>
      <c r="AV18" s="1669">
        <v>35772100804</v>
      </c>
      <c r="AW18" s="1667">
        <v>147124272273</v>
      </c>
      <c r="AX18" s="1670">
        <v>459285043</v>
      </c>
      <c r="AY18" s="1667">
        <v>147023834474</v>
      </c>
      <c r="AZ18" s="1671">
        <v>100437799</v>
      </c>
      <c r="BA18" s="1666">
        <v>147023834474</v>
      </c>
      <c r="BB18" s="1666">
        <v>0</v>
      </c>
      <c r="BC18" s="1666">
        <v>381991133</v>
      </c>
      <c r="BD18" s="1666">
        <v>0</v>
      </c>
      <c r="BE18" s="1672">
        <v>0.80486651633521178</v>
      </c>
      <c r="BF18" s="1666"/>
    </row>
    <row r="19" spans="1:58" s="1673" customFormat="1" ht="12.75" x14ac:dyDescent="0.2">
      <c r="A19" s="1660"/>
      <c r="B19" s="1661" t="s">
        <v>361</v>
      </c>
      <c r="C19" s="1662"/>
      <c r="D19" s="1661" t="s">
        <v>741</v>
      </c>
      <c r="E19" s="1662"/>
      <c r="F19" s="1661"/>
      <c r="G19" s="1662"/>
      <c r="H19" s="1661"/>
      <c r="I19" s="1662"/>
      <c r="J19" s="1661"/>
      <c r="K19" s="1662"/>
      <c r="L19" s="1662"/>
      <c r="M19" s="1661"/>
      <c r="N19" s="1662"/>
      <c r="O19" s="1662"/>
      <c r="P19" s="1661"/>
      <c r="Q19" s="1662"/>
      <c r="R19" s="1661"/>
      <c r="S19" s="1662"/>
      <c r="T19" s="1663" t="s">
        <v>59</v>
      </c>
      <c r="U19" s="1662"/>
      <c r="V19" s="1662"/>
      <c r="W19" s="1662"/>
      <c r="X19" s="1662"/>
      <c r="Y19" s="1662"/>
      <c r="Z19" s="1662"/>
      <c r="AA19" s="1662"/>
      <c r="AB19" s="1661" t="s">
        <v>732</v>
      </c>
      <c r="AC19" s="1662"/>
      <c r="AD19" s="1662"/>
      <c r="AE19" s="1662"/>
      <c r="AF19" s="1662"/>
      <c r="AG19" s="1661" t="s">
        <v>733</v>
      </c>
      <c r="AH19" s="1662"/>
      <c r="AI19" s="1662"/>
      <c r="AJ19" s="1674" t="s">
        <v>975</v>
      </c>
      <c r="AK19" s="1665"/>
      <c r="AL19" s="1662"/>
      <c r="AM19" s="1662"/>
      <c r="AN19" s="1662"/>
      <c r="AO19" s="1662"/>
      <c r="AP19" s="1662"/>
      <c r="AQ19" s="1666">
        <v>18461500000</v>
      </c>
      <c r="AR19" s="1667">
        <v>16838636555.77</v>
      </c>
      <c r="AS19" s="1666">
        <v>1622863444.23</v>
      </c>
      <c r="AT19" s="1666">
        <v>0</v>
      </c>
      <c r="AU19" s="1668">
        <v>13168274799.85</v>
      </c>
      <c r="AV19" s="1669">
        <v>3670361755.9200001</v>
      </c>
      <c r="AW19" s="1667">
        <v>9925115446.2600002</v>
      </c>
      <c r="AX19" s="1670">
        <v>3243159353.5900002</v>
      </c>
      <c r="AY19" s="1667">
        <v>9730015917.2600002</v>
      </c>
      <c r="AZ19" s="1671">
        <v>195099529</v>
      </c>
      <c r="BA19" s="1666">
        <v>9730015917.2600002</v>
      </c>
      <c r="BB19" s="1666">
        <v>0</v>
      </c>
      <c r="BC19" s="1666">
        <v>5882188</v>
      </c>
      <c r="BE19" s="1672">
        <v>0.71328303766487011</v>
      </c>
    </row>
    <row r="20" spans="1:58" s="1673" customFormat="1" ht="12.75" x14ac:dyDescent="0.2">
      <c r="A20" s="1660"/>
      <c r="B20" s="1661" t="s">
        <v>361</v>
      </c>
      <c r="C20" s="1662"/>
      <c r="D20" s="1661" t="s">
        <v>748</v>
      </c>
      <c r="E20" s="1662"/>
      <c r="F20" s="1661"/>
      <c r="G20" s="1662"/>
      <c r="H20" s="1661"/>
      <c r="I20" s="1662"/>
      <c r="J20" s="1661"/>
      <c r="K20" s="1662"/>
      <c r="L20" s="1662"/>
      <c r="M20" s="1661"/>
      <c r="N20" s="1662"/>
      <c r="O20" s="1662"/>
      <c r="P20" s="1661"/>
      <c r="Q20" s="1662"/>
      <c r="R20" s="1661"/>
      <c r="S20" s="1662"/>
      <c r="T20" s="1663" t="s">
        <v>60</v>
      </c>
      <c r="U20" s="1662"/>
      <c r="V20" s="1662"/>
      <c r="W20" s="1662"/>
      <c r="X20" s="1662"/>
      <c r="Y20" s="1662"/>
      <c r="Z20" s="1662"/>
      <c r="AA20" s="1662"/>
      <c r="AB20" s="1661" t="s">
        <v>732</v>
      </c>
      <c r="AC20" s="1662"/>
      <c r="AD20" s="1662"/>
      <c r="AE20" s="1662"/>
      <c r="AF20" s="1662"/>
      <c r="AG20" s="1661" t="s">
        <v>1249</v>
      </c>
      <c r="AH20" s="1662"/>
      <c r="AI20" s="1662"/>
      <c r="AJ20" s="1675" t="s">
        <v>1250</v>
      </c>
      <c r="AK20" s="1665"/>
      <c r="AL20" s="1662"/>
      <c r="AM20" s="1662"/>
      <c r="AN20" s="1662"/>
      <c r="AO20" s="1662"/>
      <c r="AP20" s="1662"/>
      <c r="AQ20" s="1666">
        <v>268937100000</v>
      </c>
      <c r="AR20" s="1667">
        <v>221796123783</v>
      </c>
      <c r="AS20" s="1666">
        <v>47140976217</v>
      </c>
      <c r="AT20" s="1666">
        <v>0</v>
      </c>
      <c r="AU20" s="1668">
        <v>216611694984</v>
      </c>
      <c r="AV20" s="1669">
        <v>5184428799</v>
      </c>
      <c r="AW20" s="1667">
        <v>171454079373</v>
      </c>
      <c r="AX20" s="1670">
        <v>45157615611</v>
      </c>
      <c r="AY20" s="1667">
        <v>171354461399</v>
      </c>
      <c r="AZ20" s="1671">
        <v>99617974</v>
      </c>
      <c r="BA20" s="1666">
        <v>171354461399</v>
      </c>
      <c r="BB20" s="1666">
        <v>0</v>
      </c>
      <c r="BC20" s="1666">
        <v>7824263</v>
      </c>
      <c r="BE20" s="1672">
        <v>0.80543627109833493</v>
      </c>
    </row>
    <row r="21" spans="1:58" s="1688" customFormat="1" ht="13.5" x14ac:dyDescent="0.2">
      <c r="A21" s="1676"/>
      <c r="B21" s="1677"/>
      <c r="C21" s="1678"/>
      <c r="D21" s="1679"/>
      <c r="E21" s="1678"/>
      <c r="F21" s="1677"/>
      <c r="G21" s="1678"/>
      <c r="H21" s="1677"/>
      <c r="I21" s="1678"/>
      <c r="J21" s="1677"/>
      <c r="K21" s="1680"/>
      <c r="L21" s="1678"/>
      <c r="M21" s="1677"/>
      <c r="N21" s="1680"/>
      <c r="O21" s="1678"/>
      <c r="P21" s="1677"/>
      <c r="Q21" s="1678"/>
      <c r="R21" s="1677"/>
      <c r="S21" s="1678"/>
      <c r="T21" s="1677"/>
      <c r="U21" s="1680"/>
      <c r="V21" s="1680"/>
      <c r="W21" s="1680"/>
      <c r="X21" s="1680"/>
      <c r="Y21" s="1680"/>
      <c r="Z21" s="1680"/>
      <c r="AA21" s="1678"/>
      <c r="AB21" s="1677"/>
      <c r="AC21" s="1680"/>
      <c r="AD21" s="1680"/>
      <c r="AE21" s="1680"/>
      <c r="AF21" s="1678"/>
      <c r="AG21" s="1677"/>
      <c r="AH21" s="1680"/>
      <c r="AI21" s="1678"/>
      <c r="AJ21" s="1681"/>
      <c r="AK21" s="1677"/>
      <c r="AL21" s="1680"/>
      <c r="AM21" s="1680"/>
      <c r="AN21" s="1680"/>
      <c r="AO21" s="1680"/>
      <c r="AP21" s="1678"/>
      <c r="AQ21" s="1682">
        <f>+SUM(AQ18:AQ20)</f>
        <v>470762616667</v>
      </c>
      <c r="AR21" s="1683">
        <f t="shared" ref="AR21:BC21" si="0">+SUM(AR18:AR20)</f>
        <v>421990418458.77002</v>
      </c>
      <c r="AS21" s="1682">
        <f t="shared" si="0"/>
        <v>48772198208.230003</v>
      </c>
      <c r="AT21" s="1682">
        <f t="shared" si="0"/>
        <v>0</v>
      </c>
      <c r="AU21" s="1684">
        <f t="shared" si="0"/>
        <v>377363527099.84998</v>
      </c>
      <c r="AV21" s="1685">
        <f t="shared" si="0"/>
        <v>44626891358.919998</v>
      </c>
      <c r="AW21" s="1683">
        <f t="shared" si="0"/>
        <v>328503467092.26001</v>
      </c>
      <c r="AX21" s="1686">
        <f t="shared" si="0"/>
        <v>48860060007.589996</v>
      </c>
      <c r="AY21" s="1683">
        <f t="shared" si="0"/>
        <v>328108311790.26001</v>
      </c>
      <c r="AZ21" s="1687">
        <f t="shared" si="0"/>
        <v>395155302</v>
      </c>
      <c r="BA21" s="1682">
        <f t="shared" si="0"/>
        <v>328108311790.26001</v>
      </c>
      <c r="BB21" s="1682">
        <f t="shared" si="0"/>
        <v>0</v>
      </c>
      <c r="BC21" s="1682">
        <f t="shared" si="0"/>
        <v>395697584</v>
      </c>
      <c r="BE21" s="1689">
        <f t="shared" ref="BE21:BE23" si="1">+AU21/AQ21</f>
        <v>0.80160045368849442</v>
      </c>
    </row>
    <row r="22" spans="1:58" s="1673" customFormat="1" ht="12.75" x14ac:dyDescent="0.2">
      <c r="A22" s="1660"/>
      <c r="B22" s="1661" t="s">
        <v>453</v>
      </c>
      <c r="C22" s="1662"/>
      <c r="D22" s="1661"/>
      <c r="E22" s="1662"/>
      <c r="F22" s="1661"/>
      <c r="G22" s="1662"/>
      <c r="H22" s="1661"/>
      <c r="I22" s="1662"/>
      <c r="J22" s="1661"/>
      <c r="K22" s="1662"/>
      <c r="L22" s="1662"/>
      <c r="M22" s="1661"/>
      <c r="N22" s="1662"/>
      <c r="O22" s="1662"/>
      <c r="P22" s="1661"/>
      <c r="Q22" s="1662"/>
      <c r="R22" s="1661"/>
      <c r="S22" s="1662"/>
      <c r="T22" s="1663" t="s">
        <v>61</v>
      </c>
      <c r="U22" s="1662"/>
      <c r="V22" s="1662"/>
      <c r="W22" s="1662"/>
      <c r="X22" s="1662"/>
      <c r="Y22" s="1662"/>
      <c r="Z22" s="1662"/>
      <c r="AA22" s="1662"/>
      <c r="AB22" s="1661" t="s">
        <v>732</v>
      </c>
      <c r="AC22" s="1662"/>
      <c r="AD22" s="1662"/>
      <c r="AE22" s="1662"/>
      <c r="AF22" s="1662"/>
      <c r="AG22" s="1661" t="s">
        <v>733</v>
      </c>
      <c r="AH22" s="1662"/>
      <c r="AI22" s="1662"/>
      <c r="AJ22" s="1675" t="s">
        <v>1251</v>
      </c>
      <c r="AK22" s="1665"/>
      <c r="AL22" s="1662"/>
      <c r="AM22" s="1662"/>
      <c r="AN22" s="1662"/>
      <c r="AO22" s="1662"/>
      <c r="AP22" s="1662"/>
      <c r="AQ22" s="1666">
        <v>34435745822</v>
      </c>
      <c r="AR22" s="1667">
        <v>28263852508</v>
      </c>
      <c r="AS22" s="1666">
        <v>6171893314</v>
      </c>
      <c r="AT22" s="1666">
        <v>0</v>
      </c>
      <c r="AU22" s="1668">
        <v>22039071433.720001</v>
      </c>
      <c r="AV22" s="1669">
        <v>6224781074.2799997</v>
      </c>
      <c r="AW22" s="1667">
        <v>9151696728.6900005</v>
      </c>
      <c r="AX22" s="1670">
        <v>12887374705.029999</v>
      </c>
      <c r="AY22" s="1667">
        <v>8882074338.6900005</v>
      </c>
      <c r="AZ22" s="1671">
        <v>269622390</v>
      </c>
      <c r="BA22" s="1666">
        <v>8277589338.6900005</v>
      </c>
      <c r="BB22" s="1666">
        <v>604485000</v>
      </c>
      <c r="BC22" s="1666">
        <v>2638802</v>
      </c>
      <c r="BE22" s="1672">
        <v>0.64000563680661959</v>
      </c>
    </row>
    <row r="23" spans="1:58" x14ac:dyDescent="0.25">
      <c r="B23" s="1651"/>
      <c r="C23" s="1205"/>
      <c r="D23" s="1652"/>
      <c r="E23" s="1205"/>
      <c r="F23" s="1651"/>
      <c r="G23" s="1205"/>
      <c r="H23" s="1651"/>
      <c r="I23" s="1205"/>
      <c r="J23" s="1651"/>
      <c r="K23" s="1204"/>
      <c r="L23" s="1205"/>
      <c r="M23" s="1651"/>
      <c r="N23" s="1204"/>
      <c r="O23" s="1205"/>
      <c r="P23" s="1651"/>
      <c r="Q23" s="1205"/>
      <c r="R23" s="1651"/>
      <c r="S23" s="1205"/>
      <c r="T23" s="1651"/>
      <c r="U23" s="1204"/>
      <c r="V23" s="1204"/>
      <c r="W23" s="1204"/>
      <c r="X23" s="1204"/>
      <c r="Y23" s="1204"/>
      <c r="Z23" s="1204"/>
      <c r="AA23" s="1205"/>
      <c r="AB23" s="1651"/>
      <c r="AC23" s="1204"/>
      <c r="AD23" s="1204"/>
      <c r="AE23" s="1204"/>
      <c r="AF23" s="1205"/>
      <c r="AG23" s="1651"/>
      <c r="AH23" s="1204"/>
      <c r="AI23" s="1205"/>
      <c r="AJ23" s="1653"/>
      <c r="AK23" s="1651"/>
      <c r="AL23" s="1204"/>
      <c r="AM23" s="1204"/>
      <c r="AN23" s="1204"/>
      <c r="AO23" s="1204"/>
      <c r="AP23" s="1205"/>
      <c r="AQ23" s="1690">
        <f>+AQ21+AQ22</f>
        <v>505198362489</v>
      </c>
      <c r="AR23" s="1691">
        <f t="shared" ref="AR23:BC23" si="2">+AR21+AR22</f>
        <v>450254270966.77002</v>
      </c>
      <c r="AS23" s="1690">
        <f t="shared" si="2"/>
        <v>54944091522.230003</v>
      </c>
      <c r="AT23" s="1690">
        <f t="shared" si="2"/>
        <v>0</v>
      </c>
      <c r="AU23" s="1692">
        <f t="shared" si="2"/>
        <v>399402598533.56995</v>
      </c>
      <c r="AV23" s="1693">
        <f t="shared" si="2"/>
        <v>50851672433.199997</v>
      </c>
      <c r="AW23" s="1691">
        <f t="shared" si="2"/>
        <v>337655163820.95001</v>
      </c>
      <c r="AX23" s="1694">
        <f t="shared" si="2"/>
        <v>61747434712.619995</v>
      </c>
      <c r="AY23" s="1691">
        <f t="shared" si="2"/>
        <v>336990386128.95001</v>
      </c>
      <c r="AZ23" s="1695">
        <f t="shared" si="2"/>
        <v>664777692</v>
      </c>
      <c r="BA23" s="1690">
        <f t="shared" si="2"/>
        <v>336385901128.95001</v>
      </c>
      <c r="BB23" s="1690">
        <f t="shared" si="2"/>
        <v>604485000</v>
      </c>
      <c r="BC23" s="1690">
        <f t="shared" si="2"/>
        <v>398336386</v>
      </c>
      <c r="BE23" s="1659">
        <f t="shared" si="1"/>
        <v>0.79058569502442988</v>
      </c>
    </row>
    <row r="24" spans="1:58" s="1673" customFormat="1" ht="13.5" customHeight="1" x14ac:dyDescent="0.2">
      <c r="A24" s="1660"/>
      <c r="B24" s="1661"/>
      <c r="C24" s="1662"/>
      <c r="D24" s="1661"/>
      <c r="E24" s="1662"/>
      <c r="F24" s="1661"/>
      <c r="G24" s="1662"/>
      <c r="H24" s="1661"/>
      <c r="I24" s="1662"/>
      <c r="J24" s="1661"/>
      <c r="K24" s="1662"/>
      <c r="L24" s="1662"/>
      <c r="M24" s="1661"/>
      <c r="N24" s="1662"/>
      <c r="O24" s="1662"/>
      <c r="P24" s="1661"/>
      <c r="Q24" s="1662"/>
      <c r="R24" s="1661"/>
      <c r="S24" s="1662"/>
      <c r="T24" s="1663"/>
      <c r="U24" s="1662"/>
      <c r="V24" s="1662"/>
      <c r="W24" s="1662"/>
      <c r="X24" s="1662"/>
      <c r="Y24" s="1662"/>
      <c r="Z24" s="1662"/>
      <c r="AA24" s="1662"/>
      <c r="AB24" s="1661"/>
      <c r="AC24" s="1662"/>
      <c r="AD24" s="1662"/>
      <c r="AE24" s="1662"/>
      <c r="AF24" s="1662"/>
      <c r="AG24" s="1661"/>
      <c r="AH24" s="1662"/>
      <c r="AI24" s="1662"/>
      <c r="AJ24" s="1675"/>
      <c r="AK24" s="1665"/>
      <c r="AL24" s="1662"/>
      <c r="AM24" s="1662"/>
      <c r="AN24" s="1662"/>
      <c r="AO24" s="1662"/>
      <c r="AP24" s="1662"/>
      <c r="AQ24" s="1666"/>
      <c r="AR24" s="1667"/>
      <c r="AS24" s="1666"/>
      <c r="AT24" s="1666"/>
      <c r="AU24" s="1668"/>
      <c r="AV24" s="1669"/>
      <c r="AW24" s="1667"/>
      <c r="AX24" s="1670"/>
      <c r="AY24" s="1667"/>
      <c r="AZ24" s="1671"/>
      <c r="BB24" s="1666"/>
      <c r="BC24" s="1666"/>
      <c r="BE24" s="1672"/>
    </row>
    <row r="25" spans="1:58" s="1673" customFormat="1" ht="13.5" customHeight="1" x14ac:dyDescent="0.2">
      <c r="A25" s="1660"/>
      <c r="B25" s="1661"/>
      <c r="C25" s="1662"/>
      <c r="D25" s="1661"/>
      <c r="E25" s="1662"/>
      <c r="F25" s="1661"/>
      <c r="G25" s="1662"/>
      <c r="H25" s="1661"/>
      <c r="I25" s="1662"/>
      <c r="J25" s="1661"/>
      <c r="K25" s="1662"/>
      <c r="L25" s="1662"/>
      <c r="M25" s="1661"/>
      <c r="N25" s="1662"/>
      <c r="O25" s="1662"/>
      <c r="P25" s="1661"/>
      <c r="Q25" s="1662"/>
      <c r="R25" s="1661"/>
      <c r="S25" s="1662"/>
      <c r="T25" s="1663"/>
      <c r="U25" s="1662"/>
      <c r="V25" s="1662"/>
      <c r="W25" s="1662"/>
      <c r="X25" s="1662"/>
      <c r="Y25" s="1662"/>
      <c r="Z25" s="1662"/>
      <c r="AA25" s="1662"/>
      <c r="AB25" s="1661"/>
      <c r="AC25" s="1662"/>
      <c r="AD25" s="1662"/>
      <c r="AE25" s="1662"/>
      <c r="AF25" s="1662"/>
      <c r="AG25" s="1661"/>
      <c r="AH25" s="1662"/>
      <c r="AI25" s="1662"/>
      <c r="AJ25" s="1675"/>
      <c r="AK25" s="1665"/>
      <c r="AL25" s="1662"/>
      <c r="AM25" s="1662"/>
      <c r="AN25" s="1662"/>
      <c r="AO25" s="1662"/>
      <c r="AP25" s="1662"/>
      <c r="AQ25" s="1666"/>
      <c r="AR25" s="1667"/>
      <c r="AS25" s="1666"/>
      <c r="AT25" s="1666"/>
      <c r="AU25" s="1668"/>
      <c r="AV25" s="1666"/>
      <c r="AW25" s="1667"/>
      <c r="AX25" s="1666"/>
      <c r="AY25" s="1667"/>
      <c r="AZ25" s="1666"/>
      <c r="BA25" s="1666"/>
      <c r="BB25" s="1666"/>
      <c r="BC25" s="1666"/>
      <c r="BE25" s="1672"/>
    </row>
    <row r="26" spans="1:58" x14ac:dyDescent="0.25">
      <c r="B26" s="1179"/>
      <c r="C26" s="1179"/>
      <c r="D26" s="1179"/>
      <c r="E26" s="1179"/>
      <c r="F26" s="1179"/>
      <c r="G26" s="1179"/>
      <c r="H26" s="1179"/>
      <c r="I26" s="1179"/>
      <c r="J26" s="1179"/>
      <c r="K26" s="1179"/>
      <c r="L26" s="1179"/>
      <c r="M26" s="1179"/>
      <c r="N26" s="1179"/>
      <c r="O26" s="1179"/>
      <c r="P26" s="1179"/>
      <c r="Q26" s="1179"/>
      <c r="R26" s="1179"/>
      <c r="S26" s="1179"/>
      <c r="T26" s="1179"/>
      <c r="U26" s="1179"/>
      <c r="V26" s="1179"/>
      <c r="W26" s="1179"/>
      <c r="X26" s="1179"/>
      <c r="Y26" s="1179"/>
      <c r="Z26" s="1179"/>
      <c r="AA26" s="1179"/>
      <c r="AB26" s="1179"/>
      <c r="AC26" s="1179"/>
      <c r="AD26" s="1179"/>
      <c r="AE26" s="1179"/>
      <c r="AF26" s="1179"/>
      <c r="AG26" s="1179"/>
      <c r="AH26" s="1179"/>
      <c r="AI26" s="1179"/>
      <c r="AJ26" s="1179"/>
      <c r="AK26" s="1179"/>
      <c r="AL26" s="1179"/>
      <c r="AM26" s="1179"/>
      <c r="AN26" s="1179"/>
      <c r="AO26" s="1179"/>
      <c r="AP26" s="1179"/>
      <c r="AQ26" s="1179"/>
      <c r="AR26" s="1647"/>
      <c r="AS26" s="1179"/>
      <c r="AT26" s="1179"/>
      <c r="AU26" s="1648"/>
      <c r="AV26" s="1179"/>
      <c r="AW26" s="1647"/>
      <c r="AX26" s="1179"/>
      <c r="AY26" s="1647"/>
      <c r="AZ26" s="1179"/>
      <c r="BA26" s="1179"/>
      <c r="BB26" s="1179"/>
      <c r="BC26" s="1179"/>
      <c r="BE26" s="1649"/>
    </row>
    <row r="27" spans="1:58" ht="45" customHeight="1" x14ac:dyDescent="0.25">
      <c r="B27" s="1651" t="s">
        <v>706</v>
      </c>
      <c r="C27" s="1205"/>
      <c r="D27" s="1652" t="s">
        <v>707</v>
      </c>
      <c r="E27" s="1205"/>
      <c r="F27" s="1651" t="s">
        <v>708</v>
      </c>
      <c r="G27" s="1205"/>
      <c r="H27" s="1651" t="s">
        <v>709</v>
      </c>
      <c r="I27" s="1205"/>
      <c r="J27" s="1651" t="s">
        <v>710</v>
      </c>
      <c r="K27" s="1204"/>
      <c r="L27" s="1205"/>
      <c r="M27" s="1651" t="s">
        <v>711</v>
      </c>
      <c r="N27" s="1204"/>
      <c r="O27" s="1205"/>
      <c r="P27" s="1651" t="s">
        <v>712</v>
      </c>
      <c r="Q27" s="1205"/>
      <c r="R27" s="1651" t="s">
        <v>713</v>
      </c>
      <c r="S27" s="1205"/>
      <c r="T27" s="1651" t="s">
        <v>714</v>
      </c>
      <c r="U27" s="1204"/>
      <c r="V27" s="1204"/>
      <c r="W27" s="1204"/>
      <c r="X27" s="1204"/>
      <c r="Y27" s="1204"/>
      <c r="Z27" s="1204"/>
      <c r="AA27" s="1205"/>
      <c r="AB27" s="1651" t="s">
        <v>715</v>
      </c>
      <c r="AC27" s="1204"/>
      <c r="AD27" s="1204"/>
      <c r="AE27" s="1204"/>
      <c r="AF27" s="1205"/>
      <c r="AG27" s="1651" t="s">
        <v>716</v>
      </c>
      <c r="AH27" s="1204"/>
      <c r="AI27" s="1205"/>
      <c r="AJ27" s="1653" t="s">
        <v>717</v>
      </c>
      <c r="AK27" s="1651" t="s">
        <v>718</v>
      </c>
      <c r="AL27" s="1204"/>
      <c r="AM27" s="1204"/>
      <c r="AN27" s="1204"/>
      <c r="AO27" s="1204"/>
      <c r="AP27" s="1205"/>
      <c r="AQ27" s="1653" t="s">
        <v>719</v>
      </c>
      <c r="AR27" s="1654" t="s">
        <v>720</v>
      </c>
      <c r="AS27" s="1653" t="s">
        <v>721</v>
      </c>
      <c r="AT27" s="1653" t="s">
        <v>722</v>
      </c>
      <c r="AU27" s="1655" t="s">
        <v>723</v>
      </c>
      <c r="AV27" s="1653" t="s">
        <v>724</v>
      </c>
      <c r="AW27" s="1654" t="s">
        <v>725</v>
      </c>
      <c r="AX27" s="1653" t="s">
        <v>726</v>
      </c>
      <c r="AY27" s="1654" t="s">
        <v>727</v>
      </c>
      <c r="AZ27" s="1653" t="s">
        <v>728</v>
      </c>
      <c r="BA27" s="1653" t="s">
        <v>729</v>
      </c>
      <c r="BB27" s="1653" t="s">
        <v>730</v>
      </c>
      <c r="BC27" s="1653" t="s">
        <v>731</v>
      </c>
      <c r="BE27" s="1659" t="s">
        <v>1248</v>
      </c>
    </row>
    <row r="28" spans="1:58" s="1707" customFormat="1" ht="12.75" x14ac:dyDescent="0.2">
      <c r="A28" s="1696"/>
      <c r="B28" s="1697" t="s">
        <v>361</v>
      </c>
      <c r="C28" s="1698"/>
      <c r="D28" s="1697"/>
      <c r="E28" s="1698"/>
      <c r="F28" s="1697"/>
      <c r="G28" s="1698"/>
      <c r="H28" s="1697"/>
      <c r="I28" s="1698"/>
      <c r="J28" s="1697"/>
      <c r="K28" s="1698"/>
      <c r="L28" s="1698"/>
      <c r="M28" s="1697"/>
      <c r="N28" s="1698"/>
      <c r="O28" s="1698"/>
      <c r="P28" s="1697"/>
      <c r="Q28" s="1698"/>
      <c r="R28" s="1697"/>
      <c r="S28" s="1698"/>
      <c r="T28" s="1699" t="s">
        <v>58</v>
      </c>
      <c r="U28" s="1698"/>
      <c r="V28" s="1698"/>
      <c r="W28" s="1698"/>
      <c r="X28" s="1698"/>
      <c r="Y28" s="1698"/>
      <c r="Z28" s="1698"/>
      <c r="AA28" s="1698"/>
      <c r="AB28" s="1697" t="s">
        <v>732</v>
      </c>
      <c r="AC28" s="1698"/>
      <c r="AD28" s="1698"/>
      <c r="AE28" s="1698"/>
      <c r="AF28" s="1698"/>
      <c r="AG28" s="1697" t="s">
        <v>733</v>
      </c>
      <c r="AH28" s="1698"/>
      <c r="AI28" s="1698"/>
      <c r="AJ28" s="1700" t="s">
        <v>417</v>
      </c>
      <c r="AK28" s="1701" t="s">
        <v>734</v>
      </c>
      <c r="AL28" s="1702"/>
      <c r="AM28" s="1702"/>
      <c r="AN28" s="1702"/>
      <c r="AO28" s="1702"/>
      <c r="AP28" s="1702"/>
      <c r="AQ28" s="1703">
        <v>399548801758</v>
      </c>
      <c r="AR28" s="1704">
        <v>397943575875.84003</v>
      </c>
      <c r="AS28" s="1703">
        <v>1605225882.1600001</v>
      </c>
      <c r="AT28" s="1705">
        <v>0</v>
      </c>
      <c r="AU28" s="1706">
        <v>357346369530.91998</v>
      </c>
      <c r="AV28" s="1703">
        <v>40597206344.919998</v>
      </c>
      <c r="AW28" s="1704">
        <v>314269715813.84003</v>
      </c>
      <c r="AX28" s="1703">
        <v>43076653717.080002</v>
      </c>
      <c r="AY28" s="1704">
        <v>313968974277.84003</v>
      </c>
      <c r="AZ28" s="1703">
        <v>300741536</v>
      </c>
      <c r="BA28" s="1703">
        <v>313968974277.84003</v>
      </c>
      <c r="BB28" s="1705">
        <v>0</v>
      </c>
      <c r="BC28" s="1703">
        <v>395697584</v>
      </c>
      <c r="BE28" s="1708">
        <f t="shared" ref="BE28:BE91" si="3">+AU28/AQ28</f>
        <v>0.8943747746423194</v>
      </c>
    </row>
    <row r="29" spans="1:58" s="1707" customFormat="1" ht="15" customHeight="1" x14ac:dyDescent="0.2">
      <c r="A29" s="1696"/>
      <c r="B29" s="1697" t="s">
        <v>361</v>
      </c>
      <c r="C29" s="1698"/>
      <c r="D29" s="1697"/>
      <c r="E29" s="1698"/>
      <c r="F29" s="1697"/>
      <c r="G29" s="1698"/>
      <c r="H29" s="1697"/>
      <c r="I29" s="1698"/>
      <c r="J29" s="1697"/>
      <c r="K29" s="1698"/>
      <c r="L29" s="1698"/>
      <c r="M29" s="1697"/>
      <c r="N29" s="1698"/>
      <c r="O29" s="1698"/>
      <c r="P29" s="1697"/>
      <c r="Q29" s="1698"/>
      <c r="R29" s="1697"/>
      <c r="S29" s="1698"/>
      <c r="T29" s="1699" t="s">
        <v>58</v>
      </c>
      <c r="U29" s="1698"/>
      <c r="V29" s="1698"/>
      <c r="W29" s="1698"/>
      <c r="X29" s="1698"/>
      <c r="Y29" s="1698"/>
      <c r="Z29" s="1698"/>
      <c r="AA29" s="1698"/>
      <c r="AB29" s="1697" t="s">
        <v>732</v>
      </c>
      <c r="AC29" s="1698"/>
      <c r="AD29" s="1698"/>
      <c r="AE29" s="1698"/>
      <c r="AF29" s="1698"/>
      <c r="AG29" s="1697" t="s">
        <v>733</v>
      </c>
      <c r="AH29" s="1698"/>
      <c r="AI29" s="1698"/>
      <c r="AJ29" s="1700" t="s">
        <v>765</v>
      </c>
      <c r="AK29" s="1701" t="s">
        <v>1252</v>
      </c>
      <c r="AL29" s="1702"/>
      <c r="AM29" s="1702"/>
      <c r="AN29" s="1702"/>
      <c r="AO29" s="1702"/>
      <c r="AP29" s="1702"/>
      <c r="AQ29" s="1703">
        <v>4021085821</v>
      </c>
      <c r="AR29" s="1704">
        <v>3733143693.9299998</v>
      </c>
      <c r="AS29" s="1703">
        <v>287942127.06999999</v>
      </c>
      <c r="AT29" s="1705">
        <v>0</v>
      </c>
      <c r="AU29" s="1706">
        <v>1943887760.9300001</v>
      </c>
      <c r="AV29" s="1703">
        <v>1789255933</v>
      </c>
      <c r="AW29" s="1704">
        <v>868961435.41999996</v>
      </c>
      <c r="AX29" s="1703">
        <v>1074926325.51</v>
      </c>
      <c r="AY29" s="1704">
        <v>829743032.41999996</v>
      </c>
      <c r="AZ29" s="1703">
        <v>39218403</v>
      </c>
      <c r="BA29" s="1703">
        <v>829743032.41999996</v>
      </c>
      <c r="BB29" s="1705">
        <v>0</v>
      </c>
      <c r="BC29" s="1705">
        <v>0</v>
      </c>
      <c r="BE29" s="1708">
        <f t="shared" si="3"/>
        <v>0.48342359438789012</v>
      </c>
    </row>
    <row r="30" spans="1:58" s="1707" customFormat="1" ht="15" customHeight="1" x14ac:dyDescent="0.2">
      <c r="A30" s="1696"/>
      <c r="B30" s="1697" t="s">
        <v>361</v>
      </c>
      <c r="C30" s="1698"/>
      <c r="D30" s="1697"/>
      <c r="E30" s="1698"/>
      <c r="F30" s="1697"/>
      <c r="G30" s="1698"/>
      <c r="H30" s="1697"/>
      <c r="I30" s="1698"/>
      <c r="J30" s="1697"/>
      <c r="K30" s="1698"/>
      <c r="L30" s="1698"/>
      <c r="M30" s="1697"/>
      <c r="N30" s="1698"/>
      <c r="O30" s="1698"/>
      <c r="P30" s="1697"/>
      <c r="Q30" s="1698"/>
      <c r="R30" s="1697"/>
      <c r="S30" s="1698"/>
      <c r="T30" s="1699" t="s">
        <v>58</v>
      </c>
      <c r="U30" s="1698"/>
      <c r="V30" s="1698"/>
      <c r="W30" s="1698"/>
      <c r="X30" s="1698"/>
      <c r="Y30" s="1698"/>
      <c r="Z30" s="1698"/>
      <c r="AA30" s="1698"/>
      <c r="AB30" s="1697" t="s">
        <v>732</v>
      </c>
      <c r="AC30" s="1698"/>
      <c r="AD30" s="1698"/>
      <c r="AE30" s="1698"/>
      <c r="AF30" s="1698"/>
      <c r="AG30" s="1697" t="s">
        <v>735</v>
      </c>
      <c r="AH30" s="1698"/>
      <c r="AI30" s="1698"/>
      <c r="AJ30" s="1700" t="s">
        <v>417</v>
      </c>
      <c r="AK30" s="1701" t="s">
        <v>734</v>
      </c>
      <c r="AL30" s="1702"/>
      <c r="AM30" s="1702"/>
      <c r="AN30" s="1702"/>
      <c r="AO30" s="1702"/>
      <c r="AP30" s="1702"/>
      <c r="AQ30" s="1703">
        <v>159829088</v>
      </c>
      <c r="AR30" s="1704">
        <v>159829088</v>
      </c>
      <c r="AS30" s="1705">
        <v>0</v>
      </c>
      <c r="AT30" s="1705">
        <v>0</v>
      </c>
      <c r="AU30" s="1706">
        <v>159829088</v>
      </c>
      <c r="AV30" s="1705">
        <v>0</v>
      </c>
      <c r="AW30" s="1709">
        <v>0</v>
      </c>
      <c r="AX30" s="1703">
        <v>159829088</v>
      </c>
      <c r="AY30" s="1709">
        <v>0</v>
      </c>
      <c r="AZ30" s="1705">
        <v>0</v>
      </c>
      <c r="BA30" s="1705">
        <v>0</v>
      </c>
      <c r="BB30" s="1705">
        <v>0</v>
      </c>
      <c r="BC30" s="1705">
        <v>0</v>
      </c>
      <c r="BE30" s="1708">
        <f t="shared" si="3"/>
        <v>1</v>
      </c>
    </row>
    <row r="31" spans="1:58" s="1707" customFormat="1" ht="15" customHeight="1" x14ac:dyDescent="0.2">
      <c r="A31" s="1696"/>
      <c r="B31" s="1697" t="s">
        <v>361</v>
      </c>
      <c r="C31" s="1698"/>
      <c r="D31" s="1697"/>
      <c r="E31" s="1698"/>
      <c r="F31" s="1697"/>
      <c r="G31" s="1698"/>
      <c r="H31" s="1697"/>
      <c r="I31" s="1698"/>
      <c r="J31" s="1697"/>
      <c r="K31" s="1698"/>
      <c r="L31" s="1698"/>
      <c r="M31" s="1697"/>
      <c r="N31" s="1698"/>
      <c r="O31" s="1698"/>
      <c r="P31" s="1697"/>
      <c r="Q31" s="1698"/>
      <c r="R31" s="1697"/>
      <c r="S31" s="1698"/>
      <c r="T31" s="1699" t="s">
        <v>58</v>
      </c>
      <c r="U31" s="1698"/>
      <c r="V31" s="1698"/>
      <c r="W31" s="1698"/>
      <c r="X31" s="1698"/>
      <c r="Y31" s="1698"/>
      <c r="Z31" s="1698"/>
      <c r="AA31" s="1698"/>
      <c r="AB31" s="1697" t="s">
        <v>732</v>
      </c>
      <c r="AC31" s="1698"/>
      <c r="AD31" s="1698"/>
      <c r="AE31" s="1698"/>
      <c r="AF31" s="1698"/>
      <c r="AG31" s="1697" t="s">
        <v>735</v>
      </c>
      <c r="AH31" s="1698"/>
      <c r="AI31" s="1698"/>
      <c r="AJ31" s="1700" t="s">
        <v>433</v>
      </c>
      <c r="AK31" s="1701" t="s">
        <v>736</v>
      </c>
      <c r="AL31" s="1702"/>
      <c r="AM31" s="1702"/>
      <c r="AN31" s="1702"/>
      <c r="AO31" s="1702"/>
      <c r="AP31" s="1702"/>
      <c r="AQ31" s="1703">
        <v>519000000</v>
      </c>
      <c r="AR31" s="1704">
        <v>519000000</v>
      </c>
      <c r="AS31" s="1705">
        <v>0</v>
      </c>
      <c r="AT31" s="1705">
        <v>0</v>
      </c>
      <c r="AU31" s="1706">
        <v>519000000</v>
      </c>
      <c r="AV31" s="1705">
        <v>0</v>
      </c>
      <c r="AW31" s="1709">
        <v>0</v>
      </c>
      <c r="AX31" s="1703">
        <v>519000000</v>
      </c>
      <c r="AY31" s="1709">
        <v>0</v>
      </c>
      <c r="AZ31" s="1705">
        <v>0</v>
      </c>
      <c r="BA31" s="1705">
        <v>0</v>
      </c>
      <c r="BB31" s="1705">
        <v>0</v>
      </c>
      <c r="BC31" s="1705">
        <v>0</v>
      </c>
      <c r="BE31" s="1708">
        <f t="shared" si="3"/>
        <v>1</v>
      </c>
    </row>
    <row r="32" spans="1:58" s="1707" customFormat="1" ht="12.75" x14ac:dyDescent="0.2">
      <c r="A32" s="1696"/>
      <c r="B32" s="1697" t="s">
        <v>361</v>
      </c>
      <c r="C32" s="1698"/>
      <c r="D32" s="1697"/>
      <c r="E32" s="1698"/>
      <c r="F32" s="1697"/>
      <c r="G32" s="1698"/>
      <c r="H32" s="1697"/>
      <c r="I32" s="1698"/>
      <c r="J32" s="1697"/>
      <c r="K32" s="1698"/>
      <c r="L32" s="1698"/>
      <c r="M32" s="1697"/>
      <c r="N32" s="1698"/>
      <c r="O32" s="1698"/>
      <c r="P32" s="1697"/>
      <c r="Q32" s="1698"/>
      <c r="R32" s="1697"/>
      <c r="S32" s="1698"/>
      <c r="T32" s="1699" t="s">
        <v>58</v>
      </c>
      <c r="U32" s="1698"/>
      <c r="V32" s="1698"/>
      <c r="W32" s="1698"/>
      <c r="X32" s="1698"/>
      <c r="Y32" s="1698"/>
      <c r="Z32" s="1698"/>
      <c r="AA32" s="1698"/>
      <c r="AB32" s="1697" t="s">
        <v>732</v>
      </c>
      <c r="AC32" s="1698"/>
      <c r="AD32" s="1698"/>
      <c r="AE32" s="1698"/>
      <c r="AF32" s="1698"/>
      <c r="AG32" s="1697" t="s">
        <v>735</v>
      </c>
      <c r="AH32" s="1698"/>
      <c r="AI32" s="1698"/>
      <c r="AJ32" s="1700" t="s">
        <v>370</v>
      </c>
      <c r="AK32" s="1701" t="s">
        <v>737</v>
      </c>
      <c r="AL32" s="1702"/>
      <c r="AM32" s="1702"/>
      <c r="AN32" s="1702"/>
      <c r="AO32" s="1702"/>
      <c r="AP32" s="1702"/>
      <c r="AQ32" s="1703">
        <v>66513900000</v>
      </c>
      <c r="AR32" s="1704">
        <v>19634869801</v>
      </c>
      <c r="AS32" s="1703">
        <v>46879030199</v>
      </c>
      <c r="AT32" s="1705">
        <v>0</v>
      </c>
      <c r="AU32" s="1706">
        <v>17394440720</v>
      </c>
      <c r="AV32" s="1703">
        <v>2240429081</v>
      </c>
      <c r="AW32" s="1704">
        <v>13364789843</v>
      </c>
      <c r="AX32" s="1703">
        <v>4029650877</v>
      </c>
      <c r="AY32" s="1704">
        <v>13309594480</v>
      </c>
      <c r="AZ32" s="1703">
        <v>55195363</v>
      </c>
      <c r="BA32" s="1703">
        <v>13309594480</v>
      </c>
      <c r="BB32" s="1705">
        <v>0</v>
      </c>
      <c r="BC32" s="1705">
        <v>0</v>
      </c>
      <c r="BE32" s="1708">
        <f t="shared" si="3"/>
        <v>0.26151587442624774</v>
      </c>
    </row>
    <row r="33" spans="1:57" s="1673" customFormat="1" ht="23.25" customHeight="1" x14ac:dyDescent="0.2">
      <c r="A33" s="1660" t="str">
        <f>+B33&amp;D33&amp;F33&amp;H33&amp;J33&amp;M33&amp;P33&amp;R33&amp;AJ33</f>
        <v>A110</v>
      </c>
      <c r="B33" s="1661" t="s">
        <v>361</v>
      </c>
      <c r="C33" s="1662"/>
      <c r="D33" s="1661" t="s">
        <v>738</v>
      </c>
      <c r="E33" s="1662"/>
      <c r="F33" s="1661"/>
      <c r="G33" s="1662"/>
      <c r="H33" s="1661"/>
      <c r="I33" s="1662"/>
      <c r="J33" s="1661"/>
      <c r="K33" s="1662"/>
      <c r="L33" s="1662"/>
      <c r="M33" s="1661"/>
      <c r="N33" s="1662"/>
      <c r="O33" s="1662"/>
      <c r="P33" s="1661"/>
      <c r="Q33" s="1662"/>
      <c r="R33" s="1661"/>
      <c r="S33" s="1662"/>
      <c r="T33" s="1663" t="s">
        <v>57</v>
      </c>
      <c r="U33" s="1662"/>
      <c r="V33" s="1662"/>
      <c r="W33" s="1662"/>
      <c r="X33" s="1662"/>
      <c r="Y33" s="1662"/>
      <c r="Z33" s="1662"/>
      <c r="AA33" s="1662"/>
      <c r="AB33" s="1661" t="s">
        <v>732</v>
      </c>
      <c r="AC33" s="1662"/>
      <c r="AD33" s="1662"/>
      <c r="AE33" s="1662"/>
      <c r="AF33" s="1662"/>
      <c r="AG33" s="1661" t="s">
        <v>733</v>
      </c>
      <c r="AH33" s="1662"/>
      <c r="AI33" s="1662"/>
      <c r="AJ33" s="1664" t="s">
        <v>417</v>
      </c>
      <c r="AK33" s="1710" t="s">
        <v>734</v>
      </c>
      <c r="AL33" s="1711"/>
      <c r="AM33" s="1711"/>
      <c r="AN33" s="1711"/>
      <c r="AO33" s="1711"/>
      <c r="AP33" s="1711"/>
      <c r="AQ33" s="1666">
        <v>183364016667</v>
      </c>
      <c r="AR33" s="1667">
        <v>183355658120</v>
      </c>
      <c r="AS33" s="1666">
        <v>8358547</v>
      </c>
      <c r="AT33" s="1712">
        <v>0</v>
      </c>
      <c r="AU33" s="1668">
        <v>147583557316</v>
      </c>
      <c r="AV33" s="1666">
        <v>35772100804</v>
      </c>
      <c r="AW33" s="1667">
        <v>147124272273</v>
      </c>
      <c r="AX33" s="1666">
        <v>459285043</v>
      </c>
      <c r="AY33" s="1667">
        <v>147023834474</v>
      </c>
      <c r="AZ33" s="1666">
        <v>100437799</v>
      </c>
      <c r="BA33" s="1666">
        <v>147023834474</v>
      </c>
      <c r="BB33" s="1712">
        <v>0</v>
      </c>
      <c r="BC33" s="1666">
        <v>381991133</v>
      </c>
      <c r="BE33" s="1672">
        <f t="shared" si="3"/>
        <v>0.80486651633521178</v>
      </c>
    </row>
    <row r="34" spans="1:57" s="1707" customFormat="1" ht="23.25" customHeight="1" x14ac:dyDescent="0.2">
      <c r="A34" s="1660" t="str">
        <f t="shared" ref="A34:A97" si="4">+B34&amp;D34&amp;F34&amp;H34&amp;J34&amp;M34&amp;P34&amp;R34&amp;AJ34</f>
        <v>A1010</v>
      </c>
      <c r="B34" s="1697" t="s">
        <v>361</v>
      </c>
      <c r="C34" s="1698"/>
      <c r="D34" s="1697" t="s">
        <v>738</v>
      </c>
      <c r="E34" s="1698"/>
      <c r="F34" s="1697" t="s">
        <v>739</v>
      </c>
      <c r="G34" s="1698"/>
      <c r="H34" s="1697"/>
      <c r="I34" s="1698"/>
      <c r="J34" s="1697"/>
      <c r="K34" s="1698"/>
      <c r="L34" s="1698"/>
      <c r="M34" s="1697"/>
      <c r="N34" s="1698"/>
      <c r="O34" s="1698"/>
      <c r="P34" s="1697"/>
      <c r="Q34" s="1698"/>
      <c r="R34" s="1697"/>
      <c r="S34" s="1698"/>
      <c r="T34" s="1699" t="s">
        <v>57</v>
      </c>
      <c r="U34" s="1698"/>
      <c r="V34" s="1698"/>
      <c r="W34" s="1698"/>
      <c r="X34" s="1698"/>
      <c r="Y34" s="1698"/>
      <c r="Z34" s="1698"/>
      <c r="AA34" s="1698"/>
      <c r="AB34" s="1697" t="s">
        <v>732</v>
      </c>
      <c r="AC34" s="1698"/>
      <c r="AD34" s="1698"/>
      <c r="AE34" s="1698"/>
      <c r="AF34" s="1698"/>
      <c r="AG34" s="1697" t="s">
        <v>733</v>
      </c>
      <c r="AH34" s="1698"/>
      <c r="AI34" s="1698"/>
      <c r="AJ34" s="1700" t="s">
        <v>417</v>
      </c>
      <c r="AK34" s="1701" t="s">
        <v>734</v>
      </c>
      <c r="AL34" s="1702"/>
      <c r="AM34" s="1702"/>
      <c r="AN34" s="1702"/>
      <c r="AO34" s="1702"/>
      <c r="AP34" s="1702"/>
      <c r="AQ34" s="1703">
        <v>183364016667</v>
      </c>
      <c r="AR34" s="1704">
        <v>183355658120</v>
      </c>
      <c r="AS34" s="1703">
        <v>8358547</v>
      </c>
      <c r="AT34" s="1705">
        <v>0</v>
      </c>
      <c r="AU34" s="1706">
        <v>147583557316</v>
      </c>
      <c r="AV34" s="1703">
        <v>35772100804</v>
      </c>
      <c r="AW34" s="1704">
        <v>147124272273</v>
      </c>
      <c r="AX34" s="1703">
        <v>459285043</v>
      </c>
      <c r="AY34" s="1704">
        <v>147023834474</v>
      </c>
      <c r="AZ34" s="1703">
        <v>100437799</v>
      </c>
      <c r="BA34" s="1703">
        <v>147023834474</v>
      </c>
      <c r="BB34" s="1705">
        <v>0</v>
      </c>
      <c r="BC34" s="1703">
        <v>381991133</v>
      </c>
      <c r="BE34" s="1708">
        <f t="shared" si="3"/>
        <v>0.80486651633521178</v>
      </c>
    </row>
    <row r="35" spans="1:57" s="1707" customFormat="1" ht="23.25" customHeight="1" x14ac:dyDescent="0.2">
      <c r="A35" s="1660" t="str">
        <f t="shared" si="4"/>
        <v>A10110</v>
      </c>
      <c r="B35" s="1697" t="s">
        <v>361</v>
      </c>
      <c r="C35" s="1698"/>
      <c r="D35" s="1697" t="s">
        <v>738</v>
      </c>
      <c r="E35" s="1698"/>
      <c r="F35" s="1697" t="s">
        <v>739</v>
      </c>
      <c r="G35" s="1698"/>
      <c r="H35" s="1697" t="s">
        <v>738</v>
      </c>
      <c r="I35" s="1698"/>
      <c r="J35" s="1697"/>
      <c r="K35" s="1698"/>
      <c r="L35" s="1698"/>
      <c r="M35" s="1697"/>
      <c r="N35" s="1698"/>
      <c r="O35" s="1698"/>
      <c r="P35" s="1697"/>
      <c r="Q35" s="1698"/>
      <c r="R35" s="1697"/>
      <c r="S35" s="1698"/>
      <c r="T35" s="1699" t="s">
        <v>740</v>
      </c>
      <c r="U35" s="1698"/>
      <c r="V35" s="1698"/>
      <c r="W35" s="1698"/>
      <c r="X35" s="1698"/>
      <c r="Y35" s="1698"/>
      <c r="Z35" s="1698"/>
      <c r="AA35" s="1698"/>
      <c r="AB35" s="1697" t="s">
        <v>732</v>
      </c>
      <c r="AC35" s="1698"/>
      <c r="AD35" s="1698"/>
      <c r="AE35" s="1698"/>
      <c r="AF35" s="1698"/>
      <c r="AG35" s="1697" t="s">
        <v>733</v>
      </c>
      <c r="AH35" s="1698"/>
      <c r="AI35" s="1698"/>
      <c r="AJ35" s="1700" t="s">
        <v>417</v>
      </c>
      <c r="AK35" s="1701" t="s">
        <v>734</v>
      </c>
      <c r="AL35" s="1702"/>
      <c r="AM35" s="1702"/>
      <c r="AN35" s="1702"/>
      <c r="AO35" s="1702"/>
      <c r="AP35" s="1702"/>
      <c r="AQ35" s="1703">
        <v>134232371450</v>
      </c>
      <c r="AR35" s="1704">
        <v>134232371450</v>
      </c>
      <c r="AS35" s="1705">
        <v>0</v>
      </c>
      <c r="AT35" s="1705">
        <v>0</v>
      </c>
      <c r="AU35" s="1706">
        <v>108636339323</v>
      </c>
      <c r="AV35" s="1703">
        <v>25596032127</v>
      </c>
      <c r="AW35" s="1704">
        <v>108636339323</v>
      </c>
      <c r="AX35" s="1705">
        <v>0</v>
      </c>
      <c r="AY35" s="1704">
        <v>108636339323</v>
      </c>
      <c r="AZ35" s="1705">
        <v>0</v>
      </c>
      <c r="BA35" s="1703">
        <v>108636339323</v>
      </c>
      <c r="BB35" s="1705">
        <v>0</v>
      </c>
      <c r="BC35" s="1703">
        <v>291328517</v>
      </c>
      <c r="BE35" s="1708">
        <f t="shared" si="3"/>
        <v>0.80931550377522588</v>
      </c>
    </row>
    <row r="36" spans="1:57" s="1707" customFormat="1" ht="23.25" customHeight="1" x14ac:dyDescent="0.2">
      <c r="A36" s="1660" t="str">
        <f t="shared" si="4"/>
        <v>A101110</v>
      </c>
      <c r="B36" s="1697" t="s">
        <v>361</v>
      </c>
      <c r="C36" s="1698"/>
      <c r="D36" s="1697" t="s">
        <v>738</v>
      </c>
      <c r="E36" s="1698"/>
      <c r="F36" s="1697" t="s">
        <v>739</v>
      </c>
      <c r="G36" s="1698"/>
      <c r="H36" s="1697" t="s">
        <v>738</v>
      </c>
      <c r="I36" s="1698"/>
      <c r="J36" s="1697" t="s">
        <v>738</v>
      </c>
      <c r="K36" s="1698"/>
      <c r="L36" s="1698"/>
      <c r="M36" s="1697"/>
      <c r="N36" s="1698"/>
      <c r="O36" s="1698"/>
      <c r="P36" s="1697"/>
      <c r="Q36" s="1698"/>
      <c r="R36" s="1697"/>
      <c r="S36" s="1698"/>
      <c r="T36" s="1699" t="s">
        <v>608</v>
      </c>
      <c r="U36" s="1698"/>
      <c r="V36" s="1698"/>
      <c r="W36" s="1698"/>
      <c r="X36" s="1698"/>
      <c r="Y36" s="1698"/>
      <c r="Z36" s="1698"/>
      <c r="AA36" s="1698"/>
      <c r="AB36" s="1697" t="s">
        <v>732</v>
      </c>
      <c r="AC36" s="1698"/>
      <c r="AD36" s="1698"/>
      <c r="AE36" s="1698"/>
      <c r="AF36" s="1698"/>
      <c r="AG36" s="1697" t="s">
        <v>733</v>
      </c>
      <c r="AH36" s="1698"/>
      <c r="AI36" s="1698"/>
      <c r="AJ36" s="1700" t="s">
        <v>417</v>
      </c>
      <c r="AK36" s="1701" t="s">
        <v>734</v>
      </c>
      <c r="AL36" s="1702"/>
      <c r="AM36" s="1702"/>
      <c r="AN36" s="1702"/>
      <c r="AO36" s="1702"/>
      <c r="AP36" s="1702"/>
      <c r="AQ36" s="1703">
        <v>103834680000</v>
      </c>
      <c r="AR36" s="1704">
        <v>103834680000</v>
      </c>
      <c r="AS36" s="1705">
        <v>0</v>
      </c>
      <c r="AT36" s="1705">
        <v>0</v>
      </c>
      <c r="AU36" s="1706">
        <v>90801751687</v>
      </c>
      <c r="AV36" s="1703">
        <v>13032928313</v>
      </c>
      <c r="AW36" s="1704">
        <v>90801751687</v>
      </c>
      <c r="AX36" s="1705">
        <v>0</v>
      </c>
      <c r="AY36" s="1704">
        <v>90801751687</v>
      </c>
      <c r="AZ36" s="1705">
        <v>0</v>
      </c>
      <c r="BA36" s="1703">
        <v>90801751687</v>
      </c>
      <c r="BB36" s="1705">
        <v>0</v>
      </c>
      <c r="BC36" s="1703">
        <v>288794271</v>
      </c>
      <c r="BE36" s="1708">
        <f t="shared" si="3"/>
        <v>0.8744838592173636</v>
      </c>
    </row>
    <row r="37" spans="1:57" s="1723" customFormat="1" ht="23.25" customHeight="1" x14ac:dyDescent="0.2">
      <c r="A37" s="1660" t="str">
        <f t="shared" si="4"/>
        <v>A1011110</v>
      </c>
      <c r="B37" s="1713" t="s">
        <v>361</v>
      </c>
      <c r="C37" s="1714"/>
      <c r="D37" s="1713" t="s">
        <v>738</v>
      </c>
      <c r="E37" s="1714"/>
      <c r="F37" s="1713" t="s">
        <v>739</v>
      </c>
      <c r="G37" s="1714"/>
      <c r="H37" s="1713" t="s">
        <v>738</v>
      </c>
      <c r="I37" s="1714"/>
      <c r="J37" s="1713" t="s">
        <v>738</v>
      </c>
      <c r="K37" s="1714"/>
      <c r="L37" s="1714"/>
      <c r="M37" s="1713" t="s">
        <v>738</v>
      </c>
      <c r="N37" s="1714"/>
      <c r="O37" s="1714"/>
      <c r="P37" s="1713"/>
      <c r="Q37" s="1714"/>
      <c r="R37" s="1713"/>
      <c r="S37" s="1714"/>
      <c r="T37" s="1715" t="s">
        <v>362</v>
      </c>
      <c r="U37" s="1714"/>
      <c r="V37" s="1714"/>
      <c r="W37" s="1714"/>
      <c r="X37" s="1714"/>
      <c r="Y37" s="1714"/>
      <c r="Z37" s="1714"/>
      <c r="AA37" s="1714"/>
      <c r="AB37" s="1713" t="s">
        <v>732</v>
      </c>
      <c r="AC37" s="1714"/>
      <c r="AD37" s="1714"/>
      <c r="AE37" s="1714"/>
      <c r="AF37" s="1714"/>
      <c r="AG37" s="1713" t="s">
        <v>733</v>
      </c>
      <c r="AH37" s="1714"/>
      <c r="AI37" s="1714"/>
      <c r="AJ37" s="1716" t="s">
        <v>417</v>
      </c>
      <c r="AK37" s="1717" t="s">
        <v>734</v>
      </c>
      <c r="AL37" s="1718"/>
      <c r="AM37" s="1718"/>
      <c r="AN37" s="1718"/>
      <c r="AO37" s="1718"/>
      <c r="AP37" s="1718"/>
      <c r="AQ37" s="1719">
        <v>96087098826</v>
      </c>
      <c r="AR37" s="1720">
        <v>96087098826</v>
      </c>
      <c r="AS37" s="1721">
        <v>0</v>
      </c>
      <c r="AT37" s="1721">
        <v>0</v>
      </c>
      <c r="AU37" s="1722">
        <v>85230362374</v>
      </c>
      <c r="AV37" s="1719">
        <v>10856736452</v>
      </c>
      <c r="AW37" s="1720">
        <v>85230362374</v>
      </c>
      <c r="AX37" s="1721">
        <v>0</v>
      </c>
      <c r="AY37" s="1720">
        <v>85230362374</v>
      </c>
      <c r="AZ37" s="1721">
        <v>0</v>
      </c>
      <c r="BA37" s="1719">
        <v>85230362374</v>
      </c>
      <c r="BB37" s="1721">
        <v>0</v>
      </c>
      <c r="BC37" s="1719">
        <v>1190044</v>
      </c>
      <c r="BE37" s="1724">
        <f t="shared" si="3"/>
        <v>0.88701150742765167</v>
      </c>
    </row>
    <row r="38" spans="1:57" s="1707" customFormat="1" ht="23.25" customHeight="1" x14ac:dyDescent="0.2">
      <c r="A38" s="1660" t="str">
        <f t="shared" si="4"/>
        <v>A1011210</v>
      </c>
      <c r="B38" s="1725" t="s">
        <v>361</v>
      </c>
      <c r="C38" s="1698"/>
      <c r="D38" s="1725" t="s">
        <v>738</v>
      </c>
      <c r="E38" s="1698"/>
      <c r="F38" s="1725" t="s">
        <v>739</v>
      </c>
      <c r="G38" s="1698"/>
      <c r="H38" s="1725" t="s">
        <v>738</v>
      </c>
      <c r="I38" s="1698"/>
      <c r="J38" s="1725" t="s">
        <v>738</v>
      </c>
      <c r="K38" s="1698"/>
      <c r="L38" s="1698"/>
      <c r="M38" s="1725" t="s">
        <v>741</v>
      </c>
      <c r="N38" s="1698"/>
      <c r="O38" s="1698"/>
      <c r="P38" s="1725"/>
      <c r="Q38" s="1698"/>
      <c r="R38" s="1725"/>
      <c r="S38" s="1698"/>
      <c r="T38" s="1726" t="s">
        <v>363</v>
      </c>
      <c r="U38" s="1698"/>
      <c r="V38" s="1698"/>
      <c r="W38" s="1698"/>
      <c r="X38" s="1698"/>
      <c r="Y38" s="1698"/>
      <c r="Z38" s="1698"/>
      <c r="AA38" s="1698"/>
      <c r="AB38" s="1725" t="s">
        <v>732</v>
      </c>
      <c r="AC38" s="1698"/>
      <c r="AD38" s="1698"/>
      <c r="AE38" s="1698"/>
      <c r="AF38" s="1698"/>
      <c r="AG38" s="1725" t="s">
        <v>733</v>
      </c>
      <c r="AH38" s="1698"/>
      <c r="AI38" s="1698"/>
      <c r="AJ38" s="1727" t="s">
        <v>417</v>
      </c>
      <c r="AK38" s="1728" t="s">
        <v>734</v>
      </c>
      <c r="AL38" s="1702"/>
      <c r="AM38" s="1702"/>
      <c r="AN38" s="1702"/>
      <c r="AO38" s="1702"/>
      <c r="AP38" s="1702"/>
      <c r="AQ38" s="1729">
        <v>6427581174</v>
      </c>
      <c r="AR38" s="1720">
        <v>6427581174</v>
      </c>
      <c r="AS38" s="1730">
        <v>0</v>
      </c>
      <c r="AT38" s="1730">
        <v>0</v>
      </c>
      <c r="AU38" s="1722">
        <v>4779262886</v>
      </c>
      <c r="AV38" s="1729">
        <v>1648318288</v>
      </c>
      <c r="AW38" s="1720">
        <v>4779262886</v>
      </c>
      <c r="AX38" s="1730">
        <v>0</v>
      </c>
      <c r="AY38" s="1720">
        <v>4779262886</v>
      </c>
      <c r="AZ38" s="1730">
        <v>0</v>
      </c>
      <c r="BA38" s="1729">
        <v>4779262886</v>
      </c>
      <c r="BB38" s="1730">
        <v>0</v>
      </c>
      <c r="BC38" s="1729">
        <v>2549184</v>
      </c>
      <c r="BE38" s="1731">
        <f t="shared" si="3"/>
        <v>0.74355543035884808</v>
      </c>
    </row>
    <row r="39" spans="1:57" s="1707" customFormat="1" ht="23.25" customHeight="1" x14ac:dyDescent="0.2">
      <c r="A39" s="1660" t="str">
        <f t="shared" si="4"/>
        <v>A1011410</v>
      </c>
      <c r="B39" s="1725" t="s">
        <v>361</v>
      </c>
      <c r="C39" s="1698"/>
      <c r="D39" s="1725" t="s">
        <v>738</v>
      </c>
      <c r="E39" s="1698"/>
      <c r="F39" s="1725" t="s">
        <v>739</v>
      </c>
      <c r="G39" s="1698"/>
      <c r="H39" s="1725" t="s">
        <v>738</v>
      </c>
      <c r="I39" s="1698"/>
      <c r="J39" s="1725" t="s">
        <v>738</v>
      </c>
      <c r="K39" s="1698"/>
      <c r="L39" s="1698"/>
      <c r="M39" s="1725" t="s">
        <v>742</v>
      </c>
      <c r="N39" s="1698"/>
      <c r="O39" s="1698"/>
      <c r="P39" s="1725"/>
      <c r="Q39" s="1698"/>
      <c r="R39" s="1725"/>
      <c r="S39" s="1698"/>
      <c r="T39" s="1726" t="s">
        <v>364</v>
      </c>
      <c r="U39" s="1698"/>
      <c r="V39" s="1698"/>
      <c r="W39" s="1698"/>
      <c r="X39" s="1698"/>
      <c r="Y39" s="1698"/>
      <c r="Z39" s="1698"/>
      <c r="AA39" s="1698"/>
      <c r="AB39" s="1725" t="s">
        <v>732</v>
      </c>
      <c r="AC39" s="1698"/>
      <c r="AD39" s="1698"/>
      <c r="AE39" s="1698"/>
      <c r="AF39" s="1698"/>
      <c r="AG39" s="1725" t="s">
        <v>733</v>
      </c>
      <c r="AH39" s="1698"/>
      <c r="AI39" s="1698"/>
      <c r="AJ39" s="1727" t="s">
        <v>417</v>
      </c>
      <c r="AK39" s="1728" t="s">
        <v>734</v>
      </c>
      <c r="AL39" s="1702"/>
      <c r="AM39" s="1702"/>
      <c r="AN39" s="1702"/>
      <c r="AO39" s="1702"/>
      <c r="AP39" s="1702"/>
      <c r="AQ39" s="1729">
        <v>1320000000</v>
      </c>
      <c r="AR39" s="1720">
        <v>1320000000</v>
      </c>
      <c r="AS39" s="1730">
        <v>0</v>
      </c>
      <c r="AT39" s="1730">
        <v>0</v>
      </c>
      <c r="AU39" s="1722">
        <v>792126427</v>
      </c>
      <c r="AV39" s="1729">
        <v>527873573</v>
      </c>
      <c r="AW39" s="1720">
        <v>792126427</v>
      </c>
      <c r="AX39" s="1730">
        <v>0</v>
      </c>
      <c r="AY39" s="1720">
        <v>792126427</v>
      </c>
      <c r="AZ39" s="1730">
        <v>0</v>
      </c>
      <c r="BA39" s="1729">
        <v>792126427</v>
      </c>
      <c r="BB39" s="1730">
        <v>0</v>
      </c>
      <c r="BC39" s="1729">
        <v>285055043</v>
      </c>
      <c r="BE39" s="1731">
        <f t="shared" si="3"/>
        <v>0.60009577803030301</v>
      </c>
    </row>
    <row r="40" spans="1:57" s="1707" customFormat="1" ht="23.25" customHeight="1" x14ac:dyDescent="0.2">
      <c r="A40" s="1660" t="str">
        <f t="shared" si="4"/>
        <v>A101410</v>
      </c>
      <c r="B40" s="1697" t="s">
        <v>361</v>
      </c>
      <c r="C40" s="1698"/>
      <c r="D40" s="1697" t="s">
        <v>738</v>
      </c>
      <c r="E40" s="1698"/>
      <c r="F40" s="1697" t="s">
        <v>739</v>
      </c>
      <c r="G40" s="1698"/>
      <c r="H40" s="1697" t="s">
        <v>738</v>
      </c>
      <c r="I40" s="1698"/>
      <c r="J40" s="1697" t="s">
        <v>742</v>
      </c>
      <c r="K40" s="1698"/>
      <c r="L40" s="1698"/>
      <c r="M40" s="1697"/>
      <c r="N40" s="1698"/>
      <c r="O40" s="1698"/>
      <c r="P40" s="1697"/>
      <c r="Q40" s="1698"/>
      <c r="R40" s="1697"/>
      <c r="S40" s="1698"/>
      <c r="T40" s="1699" t="s">
        <v>609</v>
      </c>
      <c r="U40" s="1698"/>
      <c r="V40" s="1698"/>
      <c r="W40" s="1698"/>
      <c r="X40" s="1698"/>
      <c r="Y40" s="1698"/>
      <c r="Z40" s="1698"/>
      <c r="AA40" s="1698"/>
      <c r="AB40" s="1697" t="s">
        <v>732</v>
      </c>
      <c r="AC40" s="1698"/>
      <c r="AD40" s="1698"/>
      <c r="AE40" s="1698"/>
      <c r="AF40" s="1698"/>
      <c r="AG40" s="1697" t="s">
        <v>733</v>
      </c>
      <c r="AH40" s="1698"/>
      <c r="AI40" s="1698"/>
      <c r="AJ40" s="1700" t="s">
        <v>417</v>
      </c>
      <c r="AK40" s="1701" t="s">
        <v>734</v>
      </c>
      <c r="AL40" s="1702"/>
      <c r="AM40" s="1702"/>
      <c r="AN40" s="1702"/>
      <c r="AO40" s="1702"/>
      <c r="AP40" s="1702"/>
      <c r="AQ40" s="1703">
        <v>1781691450</v>
      </c>
      <c r="AR40" s="1704">
        <v>1781691450</v>
      </c>
      <c r="AS40" s="1705">
        <v>0</v>
      </c>
      <c r="AT40" s="1705">
        <v>0</v>
      </c>
      <c r="AU40" s="1706">
        <v>1566786399</v>
      </c>
      <c r="AV40" s="1703">
        <v>214905051</v>
      </c>
      <c r="AW40" s="1704">
        <v>1566786399</v>
      </c>
      <c r="AX40" s="1705">
        <v>0</v>
      </c>
      <c r="AY40" s="1704">
        <v>1566786399</v>
      </c>
      <c r="AZ40" s="1705">
        <v>0</v>
      </c>
      <c r="BA40" s="1703">
        <v>1566786399</v>
      </c>
      <c r="BB40" s="1705">
        <v>0</v>
      </c>
      <c r="BC40" s="1703">
        <v>193412</v>
      </c>
      <c r="BE40" s="1708">
        <f t="shared" si="3"/>
        <v>0.87938144340312119</v>
      </c>
    </row>
    <row r="41" spans="1:57" s="1707" customFormat="1" ht="23.25" customHeight="1" x14ac:dyDescent="0.2">
      <c r="A41" s="1660" t="str">
        <f t="shared" si="4"/>
        <v>A1014210</v>
      </c>
      <c r="B41" s="1725" t="s">
        <v>361</v>
      </c>
      <c r="C41" s="1698"/>
      <c r="D41" s="1725" t="s">
        <v>738</v>
      </c>
      <c r="E41" s="1698"/>
      <c r="F41" s="1725" t="s">
        <v>739</v>
      </c>
      <c r="G41" s="1698"/>
      <c r="H41" s="1725" t="s">
        <v>738</v>
      </c>
      <c r="I41" s="1698"/>
      <c r="J41" s="1725" t="s">
        <v>742</v>
      </c>
      <c r="K41" s="1698"/>
      <c r="L41" s="1698"/>
      <c r="M41" s="1725" t="s">
        <v>741</v>
      </c>
      <c r="N41" s="1698"/>
      <c r="O41" s="1698"/>
      <c r="P41" s="1725"/>
      <c r="Q41" s="1698"/>
      <c r="R41" s="1725"/>
      <c r="S41" s="1698"/>
      <c r="T41" s="1726" t="s">
        <v>365</v>
      </c>
      <c r="U41" s="1698"/>
      <c r="V41" s="1698"/>
      <c r="W41" s="1698"/>
      <c r="X41" s="1698"/>
      <c r="Y41" s="1698"/>
      <c r="Z41" s="1698"/>
      <c r="AA41" s="1698"/>
      <c r="AB41" s="1725" t="s">
        <v>732</v>
      </c>
      <c r="AC41" s="1698"/>
      <c r="AD41" s="1698"/>
      <c r="AE41" s="1698"/>
      <c r="AF41" s="1698"/>
      <c r="AG41" s="1725" t="s">
        <v>733</v>
      </c>
      <c r="AH41" s="1698"/>
      <c r="AI41" s="1698"/>
      <c r="AJ41" s="1727" t="s">
        <v>417</v>
      </c>
      <c r="AK41" s="1728" t="s">
        <v>734</v>
      </c>
      <c r="AL41" s="1702"/>
      <c r="AM41" s="1702"/>
      <c r="AN41" s="1702"/>
      <c r="AO41" s="1702"/>
      <c r="AP41" s="1702"/>
      <c r="AQ41" s="1729">
        <v>1781691450</v>
      </c>
      <c r="AR41" s="1720">
        <v>1781691450</v>
      </c>
      <c r="AS41" s="1730">
        <v>0</v>
      </c>
      <c r="AT41" s="1730">
        <v>0</v>
      </c>
      <c r="AU41" s="1722">
        <v>1566786399</v>
      </c>
      <c r="AV41" s="1729">
        <v>214905051</v>
      </c>
      <c r="AW41" s="1720">
        <v>1566786399</v>
      </c>
      <c r="AX41" s="1730">
        <v>0</v>
      </c>
      <c r="AY41" s="1720">
        <v>1566786399</v>
      </c>
      <c r="AZ41" s="1730">
        <v>0</v>
      </c>
      <c r="BA41" s="1729">
        <v>1566786399</v>
      </c>
      <c r="BB41" s="1730">
        <v>0</v>
      </c>
      <c r="BC41" s="1729">
        <v>193412</v>
      </c>
      <c r="BE41" s="1731">
        <f t="shared" si="3"/>
        <v>0.87938144340312119</v>
      </c>
    </row>
    <row r="42" spans="1:57" s="1707" customFormat="1" ht="23.25" customHeight="1" x14ac:dyDescent="0.2">
      <c r="A42" s="1660" t="str">
        <f t="shared" si="4"/>
        <v>A101510</v>
      </c>
      <c r="B42" s="1697" t="s">
        <v>361</v>
      </c>
      <c r="C42" s="1698"/>
      <c r="D42" s="1697" t="s">
        <v>738</v>
      </c>
      <c r="E42" s="1698"/>
      <c r="F42" s="1697" t="s">
        <v>739</v>
      </c>
      <c r="G42" s="1698"/>
      <c r="H42" s="1697" t="s">
        <v>738</v>
      </c>
      <c r="I42" s="1698"/>
      <c r="J42" s="1697" t="s">
        <v>743</v>
      </c>
      <c r="K42" s="1698"/>
      <c r="L42" s="1698"/>
      <c r="M42" s="1697"/>
      <c r="N42" s="1698"/>
      <c r="O42" s="1698"/>
      <c r="P42" s="1697"/>
      <c r="Q42" s="1698"/>
      <c r="R42" s="1697"/>
      <c r="S42" s="1698"/>
      <c r="T42" s="1699" t="s">
        <v>611</v>
      </c>
      <c r="U42" s="1698"/>
      <c r="V42" s="1698"/>
      <c r="W42" s="1698"/>
      <c r="X42" s="1698"/>
      <c r="Y42" s="1698"/>
      <c r="Z42" s="1698"/>
      <c r="AA42" s="1698"/>
      <c r="AB42" s="1697" t="s">
        <v>732</v>
      </c>
      <c r="AC42" s="1698"/>
      <c r="AD42" s="1698"/>
      <c r="AE42" s="1698"/>
      <c r="AF42" s="1698"/>
      <c r="AG42" s="1697" t="s">
        <v>733</v>
      </c>
      <c r="AH42" s="1698"/>
      <c r="AI42" s="1698"/>
      <c r="AJ42" s="1700" t="s">
        <v>417</v>
      </c>
      <c r="AK42" s="1701" t="s">
        <v>734</v>
      </c>
      <c r="AL42" s="1702"/>
      <c r="AM42" s="1702"/>
      <c r="AN42" s="1702"/>
      <c r="AO42" s="1702"/>
      <c r="AP42" s="1702"/>
      <c r="AQ42" s="1703">
        <v>27834000000</v>
      </c>
      <c r="AR42" s="1704">
        <v>27834000000</v>
      </c>
      <c r="AS42" s="1705">
        <v>0</v>
      </c>
      <c r="AT42" s="1705">
        <v>0</v>
      </c>
      <c r="AU42" s="1706">
        <v>15666907176</v>
      </c>
      <c r="AV42" s="1703">
        <v>12167092824</v>
      </c>
      <c r="AW42" s="1704">
        <v>15666907176</v>
      </c>
      <c r="AX42" s="1705">
        <v>0</v>
      </c>
      <c r="AY42" s="1704">
        <v>15666907176</v>
      </c>
      <c r="AZ42" s="1705">
        <v>0</v>
      </c>
      <c r="BA42" s="1703">
        <v>15666907176</v>
      </c>
      <c r="BB42" s="1705">
        <v>0</v>
      </c>
      <c r="BC42" s="1703">
        <v>2340834</v>
      </c>
      <c r="BE42" s="1708">
        <f t="shared" si="3"/>
        <v>0.56286941064884677</v>
      </c>
    </row>
    <row r="43" spans="1:57" s="1707" customFormat="1" ht="23.25" customHeight="1" x14ac:dyDescent="0.2">
      <c r="A43" s="1660" t="str">
        <f t="shared" si="4"/>
        <v>A1015110</v>
      </c>
      <c r="B43" s="1725" t="s">
        <v>361</v>
      </c>
      <c r="C43" s="1698"/>
      <c r="D43" s="1725" t="s">
        <v>738</v>
      </c>
      <c r="E43" s="1698"/>
      <c r="F43" s="1725" t="s">
        <v>739</v>
      </c>
      <c r="G43" s="1698"/>
      <c r="H43" s="1725" t="s">
        <v>738</v>
      </c>
      <c r="I43" s="1698"/>
      <c r="J43" s="1725" t="s">
        <v>743</v>
      </c>
      <c r="K43" s="1698"/>
      <c r="L43" s="1698"/>
      <c r="M43" s="1725" t="s">
        <v>738</v>
      </c>
      <c r="N43" s="1698"/>
      <c r="O43" s="1698"/>
      <c r="P43" s="1725"/>
      <c r="Q43" s="1698"/>
      <c r="R43" s="1725"/>
      <c r="S43" s="1698"/>
      <c r="T43" s="1726" t="s">
        <v>366</v>
      </c>
      <c r="U43" s="1698"/>
      <c r="V43" s="1698"/>
      <c r="W43" s="1698"/>
      <c r="X43" s="1698"/>
      <c r="Y43" s="1698"/>
      <c r="Z43" s="1698"/>
      <c r="AA43" s="1698"/>
      <c r="AB43" s="1725" t="s">
        <v>732</v>
      </c>
      <c r="AC43" s="1698"/>
      <c r="AD43" s="1698"/>
      <c r="AE43" s="1698"/>
      <c r="AF43" s="1698"/>
      <c r="AG43" s="1725" t="s">
        <v>733</v>
      </c>
      <c r="AH43" s="1698"/>
      <c r="AI43" s="1698"/>
      <c r="AJ43" s="1727" t="s">
        <v>417</v>
      </c>
      <c r="AK43" s="1728" t="s">
        <v>734</v>
      </c>
      <c r="AL43" s="1702"/>
      <c r="AM43" s="1702"/>
      <c r="AN43" s="1702"/>
      <c r="AO43" s="1702"/>
      <c r="AP43" s="1702"/>
      <c r="AQ43" s="1729">
        <v>3566410138</v>
      </c>
      <c r="AR43" s="1720">
        <v>3566410138</v>
      </c>
      <c r="AS43" s="1730">
        <v>0</v>
      </c>
      <c r="AT43" s="1730">
        <v>0</v>
      </c>
      <c r="AU43" s="1722">
        <v>3147774911</v>
      </c>
      <c r="AV43" s="1729">
        <v>418635227</v>
      </c>
      <c r="AW43" s="1720">
        <v>3147774911</v>
      </c>
      <c r="AX43" s="1730">
        <v>0</v>
      </c>
      <c r="AY43" s="1720">
        <v>3147774911</v>
      </c>
      <c r="AZ43" s="1730">
        <v>0</v>
      </c>
      <c r="BA43" s="1729">
        <v>3147774911</v>
      </c>
      <c r="BB43" s="1730">
        <v>0</v>
      </c>
      <c r="BC43" s="1729">
        <v>220484</v>
      </c>
      <c r="BE43" s="1731">
        <f t="shared" si="3"/>
        <v>0.88261719465760446</v>
      </c>
    </row>
    <row r="44" spans="1:57" s="1707" customFormat="1" ht="23.25" customHeight="1" x14ac:dyDescent="0.2">
      <c r="A44" s="1660" t="str">
        <f t="shared" si="4"/>
        <v>A1015210</v>
      </c>
      <c r="B44" s="1725" t="s">
        <v>361</v>
      </c>
      <c r="C44" s="1698"/>
      <c r="D44" s="1725" t="s">
        <v>738</v>
      </c>
      <c r="E44" s="1698"/>
      <c r="F44" s="1725" t="s">
        <v>739</v>
      </c>
      <c r="G44" s="1698"/>
      <c r="H44" s="1725" t="s">
        <v>738</v>
      </c>
      <c r="I44" s="1698"/>
      <c r="J44" s="1725" t="s">
        <v>743</v>
      </c>
      <c r="K44" s="1698"/>
      <c r="L44" s="1698"/>
      <c r="M44" s="1725" t="s">
        <v>741</v>
      </c>
      <c r="N44" s="1698"/>
      <c r="O44" s="1698"/>
      <c r="P44" s="1725"/>
      <c r="Q44" s="1698"/>
      <c r="R44" s="1725"/>
      <c r="S44" s="1698"/>
      <c r="T44" s="1726" t="s">
        <v>367</v>
      </c>
      <c r="U44" s="1698"/>
      <c r="V44" s="1698"/>
      <c r="W44" s="1698"/>
      <c r="X44" s="1698"/>
      <c r="Y44" s="1698"/>
      <c r="Z44" s="1698"/>
      <c r="AA44" s="1698"/>
      <c r="AB44" s="1725" t="s">
        <v>732</v>
      </c>
      <c r="AC44" s="1698"/>
      <c r="AD44" s="1698"/>
      <c r="AE44" s="1698"/>
      <c r="AF44" s="1698"/>
      <c r="AG44" s="1725" t="s">
        <v>733</v>
      </c>
      <c r="AH44" s="1698"/>
      <c r="AI44" s="1698"/>
      <c r="AJ44" s="1727" t="s">
        <v>417</v>
      </c>
      <c r="AK44" s="1728" t="s">
        <v>734</v>
      </c>
      <c r="AL44" s="1702"/>
      <c r="AM44" s="1702"/>
      <c r="AN44" s="1702"/>
      <c r="AO44" s="1702"/>
      <c r="AP44" s="1702"/>
      <c r="AQ44" s="1729">
        <v>3049264140</v>
      </c>
      <c r="AR44" s="1720">
        <v>3049264140</v>
      </c>
      <c r="AS44" s="1730">
        <v>0</v>
      </c>
      <c r="AT44" s="1730">
        <v>0</v>
      </c>
      <c r="AU44" s="1722">
        <v>2644417704</v>
      </c>
      <c r="AV44" s="1729">
        <v>404846436</v>
      </c>
      <c r="AW44" s="1720">
        <v>2644417704</v>
      </c>
      <c r="AX44" s="1730">
        <v>0</v>
      </c>
      <c r="AY44" s="1720">
        <v>2644417704</v>
      </c>
      <c r="AZ44" s="1730">
        <v>0</v>
      </c>
      <c r="BA44" s="1729">
        <v>2644417704</v>
      </c>
      <c r="BB44" s="1730">
        <v>0</v>
      </c>
      <c r="BC44" s="1730">
        <v>0</v>
      </c>
      <c r="BE44" s="1731">
        <f t="shared" si="3"/>
        <v>0.86723143112160828</v>
      </c>
    </row>
    <row r="45" spans="1:57" s="1707" customFormat="1" ht="23.25" customHeight="1" x14ac:dyDescent="0.2">
      <c r="A45" s="1660" t="str">
        <f t="shared" si="4"/>
        <v>A10151410</v>
      </c>
      <c r="B45" s="1725" t="s">
        <v>361</v>
      </c>
      <c r="C45" s="1698"/>
      <c r="D45" s="1725" t="s">
        <v>738</v>
      </c>
      <c r="E45" s="1698"/>
      <c r="F45" s="1725" t="s">
        <v>739</v>
      </c>
      <c r="G45" s="1698"/>
      <c r="H45" s="1725" t="s">
        <v>738</v>
      </c>
      <c r="I45" s="1698"/>
      <c r="J45" s="1725" t="s">
        <v>743</v>
      </c>
      <c r="K45" s="1698"/>
      <c r="L45" s="1698"/>
      <c r="M45" s="1725" t="s">
        <v>744</v>
      </c>
      <c r="N45" s="1698"/>
      <c r="O45" s="1698"/>
      <c r="P45" s="1725"/>
      <c r="Q45" s="1698"/>
      <c r="R45" s="1725"/>
      <c r="S45" s="1698"/>
      <c r="T45" s="1726" t="s">
        <v>368</v>
      </c>
      <c r="U45" s="1698"/>
      <c r="V45" s="1698"/>
      <c r="W45" s="1698"/>
      <c r="X45" s="1698"/>
      <c r="Y45" s="1698"/>
      <c r="Z45" s="1698"/>
      <c r="AA45" s="1698"/>
      <c r="AB45" s="1725" t="s">
        <v>732</v>
      </c>
      <c r="AC45" s="1698"/>
      <c r="AD45" s="1698"/>
      <c r="AE45" s="1698"/>
      <c r="AF45" s="1698"/>
      <c r="AG45" s="1725" t="s">
        <v>733</v>
      </c>
      <c r="AH45" s="1698"/>
      <c r="AI45" s="1698"/>
      <c r="AJ45" s="1727" t="s">
        <v>417</v>
      </c>
      <c r="AK45" s="1728" t="s">
        <v>734</v>
      </c>
      <c r="AL45" s="1702"/>
      <c r="AM45" s="1702"/>
      <c r="AN45" s="1702"/>
      <c r="AO45" s="1702"/>
      <c r="AP45" s="1702"/>
      <c r="AQ45" s="1729">
        <v>4286255939</v>
      </c>
      <c r="AR45" s="1720">
        <v>4286255939</v>
      </c>
      <c r="AS45" s="1730">
        <v>0</v>
      </c>
      <c r="AT45" s="1730">
        <v>0</v>
      </c>
      <c r="AU45" s="1722">
        <v>4154363750</v>
      </c>
      <c r="AV45" s="1729">
        <v>131892189</v>
      </c>
      <c r="AW45" s="1720">
        <v>4154363750</v>
      </c>
      <c r="AX45" s="1730">
        <v>0</v>
      </c>
      <c r="AY45" s="1720">
        <v>4154363750</v>
      </c>
      <c r="AZ45" s="1730">
        <v>0</v>
      </c>
      <c r="BA45" s="1729">
        <v>4154363750</v>
      </c>
      <c r="BB45" s="1730">
        <v>0</v>
      </c>
      <c r="BC45" s="1730">
        <v>0</v>
      </c>
      <c r="BE45" s="1731">
        <f t="shared" si="3"/>
        <v>0.96922904491075001</v>
      </c>
    </row>
    <row r="46" spans="1:57" s="1707" customFormat="1" ht="23.25" customHeight="1" x14ac:dyDescent="0.2">
      <c r="A46" s="1660" t="str">
        <f t="shared" si="4"/>
        <v>A10151510</v>
      </c>
      <c r="B46" s="1725" t="s">
        <v>361</v>
      </c>
      <c r="C46" s="1698"/>
      <c r="D46" s="1725" t="s">
        <v>738</v>
      </c>
      <c r="E46" s="1698"/>
      <c r="F46" s="1725" t="s">
        <v>739</v>
      </c>
      <c r="G46" s="1698"/>
      <c r="H46" s="1725" t="s">
        <v>738</v>
      </c>
      <c r="I46" s="1698"/>
      <c r="J46" s="1725" t="s">
        <v>743</v>
      </c>
      <c r="K46" s="1698"/>
      <c r="L46" s="1698"/>
      <c r="M46" s="1725" t="s">
        <v>745</v>
      </c>
      <c r="N46" s="1698"/>
      <c r="O46" s="1698"/>
      <c r="P46" s="1725"/>
      <c r="Q46" s="1698"/>
      <c r="R46" s="1725"/>
      <c r="S46" s="1698"/>
      <c r="T46" s="1726" t="s">
        <v>369</v>
      </c>
      <c r="U46" s="1698"/>
      <c r="V46" s="1698"/>
      <c r="W46" s="1698"/>
      <c r="X46" s="1698"/>
      <c r="Y46" s="1698"/>
      <c r="Z46" s="1698"/>
      <c r="AA46" s="1698"/>
      <c r="AB46" s="1725" t="s">
        <v>732</v>
      </c>
      <c r="AC46" s="1698"/>
      <c r="AD46" s="1698"/>
      <c r="AE46" s="1698"/>
      <c r="AF46" s="1698"/>
      <c r="AG46" s="1725" t="s">
        <v>733</v>
      </c>
      <c r="AH46" s="1698"/>
      <c r="AI46" s="1698"/>
      <c r="AJ46" s="1727" t="s">
        <v>417</v>
      </c>
      <c r="AK46" s="1728" t="s">
        <v>734</v>
      </c>
      <c r="AL46" s="1702"/>
      <c r="AM46" s="1702"/>
      <c r="AN46" s="1702"/>
      <c r="AO46" s="1702"/>
      <c r="AP46" s="1702"/>
      <c r="AQ46" s="1729">
        <v>4573037173</v>
      </c>
      <c r="AR46" s="1720">
        <v>4573037173</v>
      </c>
      <c r="AS46" s="1730">
        <v>0</v>
      </c>
      <c r="AT46" s="1730">
        <v>0</v>
      </c>
      <c r="AU46" s="1722">
        <v>3484589408</v>
      </c>
      <c r="AV46" s="1729">
        <v>1088447765</v>
      </c>
      <c r="AW46" s="1720">
        <v>3484589408</v>
      </c>
      <c r="AX46" s="1730">
        <v>0</v>
      </c>
      <c r="AY46" s="1720">
        <v>3484589408</v>
      </c>
      <c r="AZ46" s="1730">
        <v>0</v>
      </c>
      <c r="BA46" s="1729">
        <v>3484589408</v>
      </c>
      <c r="BB46" s="1730">
        <v>0</v>
      </c>
      <c r="BC46" s="1729">
        <v>2002349</v>
      </c>
      <c r="BE46" s="1731">
        <f t="shared" si="3"/>
        <v>0.76198580422079587</v>
      </c>
    </row>
    <row r="47" spans="1:57" s="1707" customFormat="1" ht="23.25" customHeight="1" x14ac:dyDescent="0.2">
      <c r="A47" s="1660" t="str">
        <f t="shared" si="4"/>
        <v>A10151610</v>
      </c>
      <c r="B47" s="1725" t="s">
        <v>361</v>
      </c>
      <c r="C47" s="1698"/>
      <c r="D47" s="1725" t="s">
        <v>738</v>
      </c>
      <c r="E47" s="1698"/>
      <c r="F47" s="1725" t="s">
        <v>739</v>
      </c>
      <c r="G47" s="1698"/>
      <c r="H47" s="1725" t="s">
        <v>738</v>
      </c>
      <c r="I47" s="1698"/>
      <c r="J47" s="1725" t="s">
        <v>743</v>
      </c>
      <c r="K47" s="1698"/>
      <c r="L47" s="1698"/>
      <c r="M47" s="1725" t="s">
        <v>370</v>
      </c>
      <c r="N47" s="1698"/>
      <c r="O47" s="1698"/>
      <c r="P47" s="1725"/>
      <c r="Q47" s="1698"/>
      <c r="R47" s="1725"/>
      <c r="S47" s="1698"/>
      <c r="T47" s="1726" t="s">
        <v>371</v>
      </c>
      <c r="U47" s="1698"/>
      <c r="V47" s="1698"/>
      <c r="W47" s="1698"/>
      <c r="X47" s="1698"/>
      <c r="Y47" s="1698"/>
      <c r="Z47" s="1698"/>
      <c r="AA47" s="1698"/>
      <c r="AB47" s="1725" t="s">
        <v>732</v>
      </c>
      <c r="AC47" s="1698"/>
      <c r="AD47" s="1698"/>
      <c r="AE47" s="1698"/>
      <c r="AF47" s="1698"/>
      <c r="AG47" s="1725" t="s">
        <v>733</v>
      </c>
      <c r="AH47" s="1698"/>
      <c r="AI47" s="1698"/>
      <c r="AJ47" s="1727" t="s">
        <v>417</v>
      </c>
      <c r="AK47" s="1728" t="s">
        <v>734</v>
      </c>
      <c r="AL47" s="1702"/>
      <c r="AM47" s="1702"/>
      <c r="AN47" s="1702"/>
      <c r="AO47" s="1702"/>
      <c r="AP47" s="1702"/>
      <c r="AQ47" s="1729">
        <v>10101987628</v>
      </c>
      <c r="AR47" s="1720">
        <v>10101987628</v>
      </c>
      <c r="AS47" s="1730">
        <v>0</v>
      </c>
      <c r="AT47" s="1730">
        <v>0</v>
      </c>
      <c r="AU47" s="1722">
        <v>215166912</v>
      </c>
      <c r="AV47" s="1729">
        <v>9886820716</v>
      </c>
      <c r="AW47" s="1720">
        <v>215166912</v>
      </c>
      <c r="AX47" s="1730">
        <v>0</v>
      </c>
      <c r="AY47" s="1720">
        <v>215166912</v>
      </c>
      <c r="AZ47" s="1730">
        <v>0</v>
      </c>
      <c r="BA47" s="1729">
        <v>215166912</v>
      </c>
      <c r="BB47" s="1730">
        <v>0</v>
      </c>
      <c r="BC47" s="1730">
        <v>0</v>
      </c>
      <c r="BE47" s="1731">
        <f t="shared" si="3"/>
        <v>2.1299463028801879E-2</v>
      </c>
    </row>
    <row r="48" spans="1:57" s="1707" customFormat="1" ht="23.25" customHeight="1" x14ac:dyDescent="0.2">
      <c r="A48" s="1660" t="str">
        <f t="shared" si="4"/>
        <v>A10152210</v>
      </c>
      <c r="B48" s="1725" t="s">
        <v>361</v>
      </c>
      <c r="C48" s="1698"/>
      <c r="D48" s="1725" t="s">
        <v>738</v>
      </c>
      <c r="E48" s="1698"/>
      <c r="F48" s="1725" t="s">
        <v>739</v>
      </c>
      <c r="G48" s="1698"/>
      <c r="H48" s="1725" t="s">
        <v>738</v>
      </c>
      <c r="I48" s="1698"/>
      <c r="J48" s="1725" t="s">
        <v>743</v>
      </c>
      <c r="K48" s="1698"/>
      <c r="L48" s="1698"/>
      <c r="M48" s="1725" t="s">
        <v>746</v>
      </c>
      <c r="N48" s="1698"/>
      <c r="O48" s="1698"/>
      <c r="P48" s="1725"/>
      <c r="Q48" s="1698"/>
      <c r="R48" s="1725"/>
      <c r="S48" s="1698"/>
      <c r="T48" s="1726" t="s">
        <v>372</v>
      </c>
      <c r="U48" s="1698"/>
      <c r="V48" s="1698"/>
      <c r="W48" s="1698"/>
      <c r="X48" s="1698"/>
      <c r="Y48" s="1698"/>
      <c r="Z48" s="1698"/>
      <c r="AA48" s="1698"/>
      <c r="AB48" s="1725" t="s">
        <v>732</v>
      </c>
      <c r="AC48" s="1698"/>
      <c r="AD48" s="1698"/>
      <c r="AE48" s="1698"/>
      <c r="AF48" s="1698"/>
      <c r="AG48" s="1725" t="s">
        <v>733</v>
      </c>
      <c r="AH48" s="1698"/>
      <c r="AI48" s="1698"/>
      <c r="AJ48" s="1727" t="s">
        <v>417</v>
      </c>
      <c r="AK48" s="1728" t="s">
        <v>734</v>
      </c>
      <c r="AL48" s="1702"/>
      <c r="AM48" s="1702"/>
      <c r="AN48" s="1702"/>
      <c r="AO48" s="1702"/>
      <c r="AP48" s="1702"/>
      <c r="AQ48" s="1729">
        <v>2257044982</v>
      </c>
      <c r="AR48" s="1720">
        <v>2257044982</v>
      </c>
      <c r="AS48" s="1730">
        <v>0</v>
      </c>
      <c r="AT48" s="1730">
        <v>0</v>
      </c>
      <c r="AU48" s="1722">
        <v>2020594491</v>
      </c>
      <c r="AV48" s="1729">
        <v>236450491</v>
      </c>
      <c r="AW48" s="1720">
        <v>2020594491</v>
      </c>
      <c r="AX48" s="1730">
        <v>0</v>
      </c>
      <c r="AY48" s="1720">
        <v>2020594491</v>
      </c>
      <c r="AZ48" s="1730">
        <v>0</v>
      </c>
      <c r="BA48" s="1729">
        <v>2020594491</v>
      </c>
      <c r="BB48" s="1730">
        <v>0</v>
      </c>
      <c r="BC48" s="1729">
        <v>118001</v>
      </c>
      <c r="BE48" s="1731">
        <f t="shared" si="3"/>
        <v>0.89523891066163963</v>
      </c>
    </row>
    <row r="49" spans="1:57" s="1707" customFormat="1" ht="23.25" customHeight="1" x14ac:dyDescent="0.2">
      <c r="A49" s="1660" t="str">
        <f t="shared" si="4"/>
        <v>A101810</v>
      </c>
      <c r="B49" s="1725" t="s">
        <v>361</v>
      </c>
      <c r="C49" s="1698"/>
      <c r="D49" s="1725" t="s">
        <v>738</v>
      </c>
      <c r="E49" s="1698"/>
      <c r="F49" s="1725" t="s">
        <v>739</v>
      </c>
      <c r="G49" s="1698"/>
      <c r="H49" s="1725" t="s">
        <v>738</v>
      </c>
      <c r="I49" s="1698"/>
      <c r="J49" s="1725" t="s">
        <v>755</v>
      </c>
      <c r="K49" s="1698"/>
      <c r="L49" s="1698"/>
      <c r="M49" s="1725"/>
      <c r="N49" s="1698"/>
      <c r="O49" s="1698"/>
      <c r="P49" s="1725"/>
      <c r="Q49" s="1698"/>
      <c r="R49" s="1725"/>
      <c r="S49" s="1698"/>
      <c r="T49" s="1726" t="s">
        <v>1253</v>
      </c>
      <c r="U49" s="1698"/>
      <c r="V49" s="1698"/>
      <c r="W49" s="1698"/>
      <c r="X49" s="1698"/>
      <c r="Y49" s="1698"/>
      <c r="Z49" s="1698"/>
      <c r="AA49" s="1698"/>
      <c r="AB49" s="1725" t="s">
        <v>732</v>
      </c>
      <c r="AC49" s="1698"/>
      <c r="AD49" s="1698"/>
      <c r="AE49" s="1698"/>
      <c r="AF49" s="1698"/>
      <c r="AG49" s="1725" t="s">
        <v>733</v>
      </c>
      <c r="AH49" s="1698"/>
      <c r="AI49" s="1698"/>
      <c r="AJ49" s="1727" t="s">
        <v>417</v>
      </c>
      <c r="AK49" s="1728" t="s">
        <v>734</v>
      </c>
      <c r="AL49" s="1702"/>
      <c r="AM49" s="1702"/>
      <c r="AN49" s="1702"/>
      <c r="AO49" s="1702"/>
      <c r="AP49" s="1702"/>
      <c r="AQ49" s="1730">
        <v>0</v>
      </c>
      <c r="AR49" s="1732">
        <v>0</v>
      </c>
      <c r="AS49" s="1730">
        <v>0</v>
      </c>
      <c r="AT49" s="1730">
        <v>0</v>
      </c>
      <c r="AU49" s="1733">
        <v>0</v>
      </c>
      <c r="AV49" s="1730">
        <v>0</v>
      </c>
      <c r="AW49" s="1732">
        <v>0</v>
      </c>
      <c r="AX49" s="1730">
        <v>0</v>
      </c>
      <c r="AY49" s="1732">
        <v>0</v>
      </c>
      <c r="AZ49" s="1730">
        <v>0</v>
      </c>
      <c r="BA49" s="1730">
        <v>0</v>
      </c>
      <c r="BB49" s="1730">
        <v>0</v>
      </c>
      <c r="BC49" s="1730">
        <v>0</v>
      </c>
      <c r="BE49" s="1731" t="e">
        <f t="shared" si="3"/>
        <v>#DIV/0!</v>
      </c>
    </row>
    <row r="50" spans="1:57" s="1707" customFormat="1" ht="23.25" customHeight="1" x14ac:dyDescent="0.2">
      <c r="A50" s="1660" t="str">
        <f t="shared" si="4"/>
        <v>A101910</v>
      </c>
      <c r="B50" s="1697" t="s">
        <v>361</v>
      </c>
      <c r="C50" s="1698"/>
      <c r="D50" s="1697" t="s">
        <v>738</v>
      </c>
      <c r="E50" s="1698"/>
      <c r="F50" s="1697" t="s">
        <v>739</v>
      </c>
      <c r="G50" s="1698"/>
      <c r="H50" s="1697" t="s">
        <v>738</v>
      </c>
      <c r="I50" s="1698"/>
      <c r="J50" s="1697" t="s">
        <v>747</v>
      </c>
      <c r="K50" s="1698"/>
      <c r="L50" s="1698"/>
      <c r="M50" s="1697"/>
      <c r="N50" s="1698"/>
      <c r="O50" s="1698"/>
      <c r="P50" s="1697"/>
      <c r="Q50" s="1698"/>
      <c r="R50" s="1697"/>
      <c r="S50" s="1698"/>
      <c r="T50" s="1699" t="s">
        <v>613</v>
      </c>
      <c r="U50" s="1698"/>
      <c r="V50" s="1698"/>
      <c r="W50" s="1698"/>
      <c r="X50" s="1698"/>
      <c r="Y50" s="1698"/>
      <c r="Z50" s="1698"/>
      <c r="AA50" s="1698"/>
      <c r="AB50" s="1697" t="s">
        <v>732</v>
      </c>
      <c r="AC50" s="1698"/>
      <c r="AD50" s="1698"/>
      <c r="AE50" s="1698"/>
      <c r="AF50" s="1698"/>
      <c r="AG50" s="1697" t="s">
        <v>733</v>
      </c>
      <c r="AH50" s="1698"/>
      <c r="AI50" s="1698"/>
      <c r="AJ50" s="1700" t="s">
        <v>417</v>
      </c>
      <c r="AK50" s="1701" t="s">
        <v>734</v>
      </c>
      <c r="AL50" s="1702"/>
      <c r="AM50" s="1702"/>
      <c r="AN50" s="1702"/>
      <c r="AO50" s="1702"/>
      <c r="AP50" s="1702"/>
      <c r="AQ50" s="1703">
        <v>782000000</v>
      </c>
      <c r="AR50" s="1704">
        <v>782000000</v>
      </c>
      <c r="AS50" s="1705">
        <v>0</v>
      </c>
      <c r="AT50" s="1705">
        <v>0</v>
      </c>
      <c r="AU50" s="1706">
        <v>600894061</v>
      </c>
      <c r="AV50" s="1703">
        <v>181105939</v>
      </c>
      <c r="AW50" s="1704">
        <v>600894061</v>
      </c>
      <c r="AX50" s="1705">
        <v>0</v>
      </c>
      <c r="AY50" s="1704">
        <v>600894061</v>
      </c>
      <c r="AZ50" s="1705">
        <v>0</v>
      </c>
      <c r="BA50" s="1703">
        <v>600894061</v>
      </c>
      <c r="BB50" s="1705">
        <v>0</v>
      </c>
      <c r="BC50" s="1705">
        <v>0</v>
      </c>
      <c r="BE50" s="1708">
        <f t="shared" si="3"/>
        <v>0.76840672762148332</v>
      </c>
    </row>
    <row r="51" spans="1:57" s="1707" customFormat="1" ht="23.25" customHeight="1" x14ac:dyDescent="0.2">
      <c r="A51" s="1660" t="str">
        <f t="shared" si="4"/>
        <v>A1019110</v>
      </c>
      <c r="B51" s="1725" t="s">
        <v>361</v>
      </c>
      <c r="C51" s="1698"/>
      <c r="D51" s="1725" t="s">
        <v>738</v>
      </c>
      <c r="E51" s="1698"/>
      <c r="F51" s="1725" t="s">
        <v>739</v>
      </c>
      <c r="G51" s="1698"/>
      <c r="H51" s="1725" t="s">
        <v>738</v>
      </c>
      <c r="I51" s="1698"/>
      <c r="J51" s="1725" t="s">
        <v>747</v>
      </c>
      <c r="K51" s="1698"/>
      <c r="L51" s="1698"/>
      <c r="M51" s="1725" t="s">
        <v>738</v>
      </c>
      <c r="N51" s="1698"/>
      <c r="O51" s="1698"/>
      <c r="P51" s="1725"/>
      <c r="Q51" s="1698"/>
      <c r="R51" s="1725"/>
      <c r="S51" s="1698"/>
      <c r="T51" s="1726" t="s">
        <v>373</v>
      </c>
      <c r="U51" s="1698"/>
      <c r="V51" s="1698"/>
      <c r="W51" s="1698"/>
      <c r="X51" s="1698"/>
      <c r="Y51" s="1698"/>
      <c r="Z51" s="1698"/>
      <c r="AA51" s="1698"/>
      <c r="AB51" s="1725" t="s">
        <v>732</v>
      </c>
      <c r="AC51" s="1698"/>
      <c r="AD51" s="1698"/>
      <c r="AE51" s="1698"/>
      <c r="AF51" s="1698"/>
      <c r="AG51" s="1725" t="s">
        <v>733</v>
      </c>
      <c r="AH51" s="1698"/>
      <c r="AI51" s="1698"/>
      <c r="AJ51" s="1727" t="s">
        <v>417</v>
      </c>
      <c r="AK51" s="1728" t="s">
        <v>734</v>
      </c>
      <c r="AL51" s="1702"/>
      <c r="AM51" s="1702"/>
      <c r="AN51" s="1702"/>
      <c r="AO51" s="1702"/>
      <c r="AP51" s="1702"/>
      <c r="AQ51" s="1729">
        <v>370000000</v>
      </c>
      <c r="AR51" s="1720">
        <v>370000000</v>
      </c>
      <c r="AS51" s="1730">
        <v>0</v>
      </c>
      <c r="AT51" s="1730">
        <v>0</v>
      </c>
      <c r="AU51" s="1722">
        <v>275637541</v>
      </c>
      <c r="AV51" s="1729">
        <v>94362459</v>
      </c>
      <c r="AW51" s="1720">
        <v>275637541</v>
      </c>
      <c r="AX51" s="1730">
        <v>0</v>
      </c>
      <c r="AY51" s="1720">
        <v>275637541</v>
      </c>
      <c r="AZ51" s="1730">
        <v>0</v>
      </c>
      <c r="BA51" s="1729">
        <v>275637541</v>
      </c>
      <c r="BB51" s="1730">
        <v>0</v>
      </c>
      <c r="BC51" s="1730">
        <v>0</v>
      </c>
      <c r="BE51" s="1731">
        <f t="shared" si="3"/>
        <v>0.74496632702702703</v>
      </c>
    </row>
    <row r="52" spans="1:57" s="1707" customFormat="1" ht="23.25" customHeight="1" x14ac:dyDescent="0.2">
      <c r="A52" s="1660" t="str">
        <f t="shared" si="4"/>
        <v>A1019310</v>
      </c>
      <c r="B52" s="1725" t="s">
        <v>361</v>
      </c>
      <c r="C52" s="1698"/>
      <c r="D52" s="1725" t="s">
        <v>738</v>
      </c>
      <c r="E52" s="1698"/>
      <c r="F52" s="1725" t="s">
        <v>739</v>
      </c>
      <c r="G52" s="1698"/>
      <c r="H52" s="1725" t="s">
        <v>738</v>
      </c>
      <c r="I52" s="1698"/>
      <c r="J52" s="1725" t="s">
        <v>747</v>
      </c>
      <c r="K52" s="1698"/>
      <c r="L52" s="1698"/>
      <c r="M52" s="1725" t="s">
        <v>748</v>
      </c>
      <c r="N52" s="1698"/>
      <c r="O52" s="1698"/>
      <c r="P52" s="1725"/>
      <c r="Q52" s="1698"/>
      <c r="R52" s="1725"/>
      <c r="S52" s="1698"/>
      <c r="T52" s="1726" t="s">
        <v>374</v>
      </c>
      <c r="U52" s="1698"/>
      <c r="V52" s="1698"/>
      <c r="W52" s="1698"/>
      <c r="X52" s="1698"/>
      <c r="Y52" s="1698"/>
      <c r="Z52" s="1698"/>
      <c r="AA52" s="1698"/>
      <c r="AB52" s="1725" t="s">
        <v>732</v>
      </c>
      <c r="AC52" s="1698"/>
      <c r="AD52" s="1698"/>
      <c r="AE52" s="1698"/>
      <c r="AF52" s="1698"/>
      <c r="AG52" s="1725" t="s">
        <v>733</v>
      </c>
      <c r="AH52" s="1698"/>
      <c r="AI52" s="1698"/>
      <c r="AJ52" s="1727" t="s">
        <v>417</v>
      </c>
      <c r="AK52" s="1728" t="s">
        <v>734</v>
      </c>
      <c r="AL52" s="1702"/>
      <c r="AM52" s="1702"/>
      <c r="AN52" s="1702"/>
      <c r="AO52" s="1702"/>
      <c r="AP52" s="1702"/>
      <c r="AQ52" s="1729">
        <v>412000000</v>
      </c>
      <c r="AR52" s="1720">
        <v>412000000</v>
      </c>
      <c r="AS52" s="1730">
        <v>0</v>
      </c>
      <c r="AT52" s="1730">
        <v>0</v>
      </c>
      <c r="AU52" s="1722">
        <v>325256520</v>
      </c>
      <c r="AV52" s="1729">
        <v>86743480</v>
      </c>
      <c r="AW52" s="1720">
        <v>325256520</v>
      </c>
      <c r="AX52" s="1730">
        <v>0</v>
      </c>
      <c r="AY52" s="1720">
        <v>325256520</v>
      </c>
      <c r="AZ52" s="1730">
        <v>0</v>
      </c>
      <c r="BA52" s="1729">
        <v>325256520</v>
      </c>
      <c r="BB52" s="1730">
        <v>0</v>
      </c>
      <c r="BC52" s="1730">
        <v>0</v>
      </c>
      <c r="BE52" s="1731">
        <f t="shared" si="3"/>
        <v>0.78945757281553397</v>
      </c>
    </row>
    <row r="53" spans="1:57" s="1707" customFormat="1" ht="23.25" customHeight="1" x14ac:dyDescent="0.2">
      <c r="A53" s="1660" t="str">
        <f t="shared" si="4"/>
        <v>A1011010</v>
      </c>
      <c r="B53" s="1725" t="s">
        <v>361</v>
      </c>
      <c r="C53" s="1698"/>
      <c r="D53" s="1725" t="s">
        <v>738</v>
      </c>
      <c r="E53" s="1698"/>
      <c r="F53" s="1725" t="s">
        <v>739</v>
      </c>
      <c r="G53" s="1698"/>
      <c r="H53" s="1725" t="s">
        <v>738</v>
      </c>
      <c r="I53" s="1698"/>
      <c r="J53" s="1725" t="s">
        <v>417</v>
      </c>
      <c r="K53" s="1698"/>
      <c r="L53" s="1698"/>
      <c r="M53" s="1725"/>
      <c r="N53" s="1698"/>
      <c r="O53" s="1698"/>
      <c r="P53" s="1725"/>
      <c r="Q53" s="1698"/>
      <c r="R53" s="1725"/>
      <c r="S53" s="1698"/>
      <c r="T53" s="1726" t="s">
        <v>1254</v>
      </c>
      <c r="U53" s="1698"/>
      <c r="V53" s="1698"/>
      <c r="W53" s="1698"/>
      <c r="X53" s="1698"/>
      <c r="Y53" s="1698"/>
      <c r="Z53" s="1698"/>
      <c r="AA53" s="1698"/>
      <c r="AB53" s="1725" t="s">
        <v>732</v>
      </c>
      <c r="AC53" s="1698"/>
      <c r="AD53" s="1698"/>
      <c r="AE53" s="1698"/>
      <c r="AF53" s="1698"/>
      <c r="AG53" s="1725" t="s">
        <v>733</v>
      </c>
      <c r="AH53" s="1698"/>
      <c r="AI53" s="1698"/>
      <c r="AJ53" s="1727" t="s">
        <v>417</v>
      </c>
      <c r="AK53" s="1728" t="s">
        <v>734</v>
      </c>
      <c r="AL53" s="1702"/>
      <c r="AM53" s="1702"/>
      <c r="AN53" s="1702"/>
      <c r="AO53" s="1702"/>
      <c r="AP53" s="1702"/>
      <c r="AQ53" s="1730">
        <v>0</v>
      </c>
      <c r="AR53" s="1732">
        <v>0</v>
      </c>
      <c r="AS53" s="1730">
        <v>0</v>
      </c>
      <c r="AT53" s="1730">
        <v>0</v>
      </c>
      <c r="AU53" s="1733">
        <v>0</v>
      </c>
      <c r="AV53" s="1730">
        <v>0</v>
      </c>
      <c r="AW53" s="1732">
        <v>0</v>
      </c>
      <c r="AX53" s="1730">
        <v>0</v>
      </c>
      <c r="AY53" s="1732">
        <v>0</v>
      </c>
      <c r="AZ53" s="1730">
        <v>0</v>
      </c>
      <c r="BA53" s="1730">
        <v>0</v>
      </c>
      <c r="BB53" s="1730">
        <v>0</v>
      </c>
      <c r="BC53" s="1730">
        <v>0</v>
      </c>
      <c r="BE53" s="1731" t="e">
        <f t="shared" si="3"/>
        <v>#DIV/0!</v>
      </c>
    </row>
    <row r="54" spans="1:57" s="1707" customFormat="1" ht="23.25" customHeight="1" x14ac:dyDescent="0.2">
      <c r="A54" s="1660" t="str">
        <f t="shared" si="4"/>
        <v>A10210</v>
      </c>
      <c r="B54" s="1697" t="s">
        <v>361</v>
      </c>
      <c r="C54" s="1698"/>
      <c r="D54" s="1697" t="s">
        <v>738</v>
      </c>
      <c r="E54" s="1698"/>
      <c r="F54" s="1697" t="s">
        <v>739</v>
      </c>
      <c r="G54" s="1698"/>
      <c r="H54" s="1697" t="s">
        <v>741</v>
      </c>
      <c r="I54" s="1698"/>
      <c r="J54" s="1697"/>
      <c r="K54" s="1698"/>
      <c r="L54" s="1698"/>
      <c r="M54" s="1697"/>
      <c r="N54" s="1698"/>
      <c r="O54" s="1698"/>
      <c r="P54" s="1697"/>
      <c r="Q54" s="1698"/>
      <c r="R54" s="1697"/>
      <c r="S54" s="1698"/>
      <c r="T54" s="1699" t="s">
        <v>616</v>
      </c>
      <c r="U54" s="1698"/>
      <c r="V54" s="1698"/>
      <c r="W54" s="1698"/>
      <c r="X54" s="1698"/>
      <c r="Y54" s="1698"/>
      <c r="Z54" s="1698"/>
      <c r="AA54" s="1698"/>
      <c r="AB54" s="1697" t="s">
        <v>732</v>
      </c>
      <c r="AC54" s="1698"/>
      <c r="AD54" s="1698"/>
      <c r="AE54" s="1698"/>
      <c r="AF54" s="1698"/>
      <c r="AG54" s="1697" t="s">
        <v>733</v>
      </c>
      <c r="AH54" s="1698"/>
      <c r="AI54" s="1698"/>
      <c r="AJ54" s="1700" t="s">
        <v>417</v>
      </c>
      <c r="AK54" s="1701" t="s">
        <v>734</v>
      </c>
      <c r="AL54" s="1702"/>
      <c r="AM54" s="1702"/>
      <c r="AN54" s="1702"/>
      <c r="AO54" s="1702"/>
      <c r="AP54" s="1702"/>
      <c r="AQ54" s="1703">
        <v>2620100000</v>
      </c>
      <c r="AR54" s="1704">
        <v>2611741453</v>
      </c>
      <c r="AS54" s="1703">
        <v>8358547</v>
      </c>
      <c r="AT54" s="1705">
        <v>0</v>
      </c>
      <c r="AU54" s="1706">
        <v>2415219766</v>
      </c>
      <c r="AV54" s="1703">
        <v>196521687</v>
      </c>
      <c r="AW54" s="1704">
        <v>1955934723</v>
      </c>
      <c r="AX54" s="1703">
        <v>459285043</v>
      </c>
      <c r="AY54" s="1704">
        <v>1855496924</v>
      </c>
      <c r="AZ54" s="1703">
        <v>100437799</v>
      </c>
      <c r="BA54" s="1703">
        <v>1855496924</v>
      </c>
      <c r="BB54" s="1705">
        <v>0</v>
      </c>
      <c r="BC54" s="1705">
        <v>0</v>
      </c>
      <c r="BE54" s="1708">
        <f t="shared" si="3"/>
        <v>0.92180442196862711</v>
      </c>
    </row>
    <row r="55" spans="1:57" s="1707" customFormat="1" ht="23.25" customHeight="1" x14ac:dyDescent="0.2">
      <c r="A55" s="1660" t="str">
        <f t="shared" si="4"/>
        <v>A1021210</v>
      </c>
      <c r="B55" s="1725" t="s">
        <v>361</v>
      </c>
      <c r="C55" s="1698"/>
      <c r="D55" s="1725" t="s">
        <v>738</v>
      </c>
      <c r="E55" s="1698"/>
      <c r="F55" s="1725" t="s">
        <v>739</v>
      </c>
      <c r="G55" s="1698"/>
      <c r="H55" s="1725" t="s">
        <v>741</v>
      </c>
      <c r="I55" s="1698"/>
      <c r="J55" s="1725" t="s">
        <v>751</v>
      </c>
      <c r="K55" s="1698"/>
      <c r="L55" s="1698"/>
      <c r="M55" s="1725"/>
      <c r="N55" s="1698"/>
      <c r="O55" s="1698"/>
      <c r="P55" s="1725"/>
      <c r="Q55" s="1698"/>
      <c r="R55" s="1725"/>
      <c r="S55" s="1698"/>
      <c r="T55" s="1726" t="s">
        <v>375</v>
      </c>
      <c r="U55" s="1698"/>
      <c r="V55" s="1698"/>
      <c r="W55" s="1698"/>
      <c r="X55" s="1698"/>
      <c r="Y55" s="1698"/>
      <c r="Z55" s="1698"/>
      <c r="AA55" s="1698"/>
      <c r="AB55" s="1725" t="s">
        <v>732</v>
      </c>
      <c r="AC55" s="1698"/>
      <c r="AD55" s="1698"/>
      <c r="AE55" s="1698"/>
      <c r="AF55" s="1698"/>
      <c r="AG55" s="1725" t="s">
        <v>733</v>
      </c>
      <c r="AH55" s="1698"/>
      <c r="AI55" s="1698"/>
      <c r="AJ55" s="1727" t="s">
        <v>417</v>
      </c>
      <c r="AK55" s="1728" t="s">
        <v>734</v>
      </c>
      <c r="AL55" s="1702"/>
      <c r="AM55" s="1702"/>
      <c r="AN55" s="1702"/>
      <c r="AO55" s="1702"/>
      <c r="AP55" s="1702"/>
      <c r="AQ55" s="1729">
        <v>2620100000</v>
      </c>
      <c r="AR55" s="1720">
        <v>2611741453</v>
      </c>
      <c r="AS55" s="1729">
        <v>8358547</v>
      </c>
      <c r="AT55" s="1730">
        <v>0</v>
      </c>
      <c r="AU55" s="1722">
        <v>2415219766</v>
      </c>
      <c r="AV55" s="1729">
        <v>196521687</v>
      </c>
      <c r="AW55" s="1720">
        <v>1955934723</v>
      </c>
      <c r="AX55" s="1729">
        <v>459285043</v>
      </c>
      <c r="AY55" s="1720">
        <v>1855496924</v>
      </c>
      <c r="AZ55" s="1729">
        <v>100437799</v>
      </c>
      <c r="BA55" s="1729">
        <v>1855496924</v>
      </c>
      <c r="BB55" s="1730">
        <v>0</v>
      </c>
      <c r="BC55" s="1730">
        <v>0</v>
      </c>
      <c r="BE55" s="1731">
        <f t="shared" si="3"/>
        <v>0.92180442196862711</v>
      </c>
    </row>
    <row r="56" spans="1:57" s="1707" customFormat="1" ht="23.25" customHeight="1" x14ac:dyDescent="0.2">
      <c r="A56" s="1660" t="str">
        <f t="shared" si="4"/>
        <v>A10510</v>
      </c>
      <c r="B56" s="1697" t="s">
        <v>361</v>
      </c>
      <c r="C56" s="1698"/>
      <c r="D56" s="1697" t="s">
        <v>738</v>
      </c>
      <c r="E56" s="1698"/>
      <c r="F56" s="1697" t="s">
        <v>739</v>
      </c>
      <c r="G56" s="1698"/>
      <c r="H56" s="1697" t="s">
        <v>743</v>
      </c>
      <c r="I56" s="1698"/>
      <c r="J56" s="1697"/>
      <c r="K56" s="1698"/>
      <c r="L56" s="1698"/>
      <c r="M56" s="1697"/>
      <c r="N56" s="1698"/>
      <c r="O56" s="1698"/>
      <c r="P56" s="1697"/>
      <c r="Q56" s="1698"/>
      <c r="R56" s="1697"/>
      <c r="S56" s="1698"/>
      <c r="T56" s="1699" t="s">
        <v>618</v>
      </c>
      <c r="U56" s="1698"/>
      <c r="V56" s="1698"/>
      <c r="W56" s="1698"/>
      <c r="X56" s="1698"/>
      <c r="Y56" s="1698"/>
      <c r="Z56" s="1698"/>
      <c r="AA56" s="1698"/>
      <c r="AB56" s="1697" t="s">
        <v>732</v>
      </c>
      <c r="AC56" s="1698"/>
      <c r="AD56" s="1698"/>
      <c r="AE56" s="1698"/>
      <c r="AF56" s="1698"/>
      <c r="AG56" s="1697" t="s">
        <v>733</v>
      </c>
      <c r="AH56" s="1698"/>
      <c r="AI56" s="1698"/>
      <c r="AJ56" s="1700" t="s">
        <v>417</v>
      </c>
      <c r="AK56" s="1701" t="s">
        <v>734</v>
      </c>
      <c r="AL56" s="1702"/>
      <c r="AM56" s="1702"/>
      <c r="AN56" s="1702"/>
      <c r="AO56" s="1702"/>
      <c r="AP56" s="1702"/>
      <c r="AQ56" s="1703">
        <v>46511545217</v>
      </c>
      <c r="AR56" s="1704">
        <v>46511545217</v>
      </c>
      <c r="AS56" s="1705">
        <v>0</v>
      </c>
      <c r="AT56" s="1705">
        <v>0</v>
      </c>
      <c r="AU56" s="1706">
        <v>36531998227</v>
      </c>
      <c r="AV56" s="1703">
        <v>9979546990</v>
      </c>
      <c r="AW56" s="1704">
        <v>36531998227</v>
      </c>
      <c r="AX56" s="1705">
        <v>0</v>
      </c>
      <c r="AY56" s="1704">
        <v>36531998227</v>
      </c>
      <c r="AZ56" s="1705">
        <v>0</v>
      </c>
      <c r="BA56" s="1703">
        <v>36531998227</v>
      </c>
      <c r="BB56" s="1705">
        <v>0</v>
      </c>
      <c r="BC56" s="1703">
        <v>90662616</v>
      </c>
      <c r="BE56" s="1708">
        <f t="shared" si="3"/>
        <v>0.78543935826168876</v>
      </c>
    </row>
    <row r="57" spans="1:57" s="1707" customFormat="1" ht="23.25" customHeight="1" x14ac:dyDescent="0.2">
      <c r="A57" s="1660" t="str">
        <f t="shared" si="4"/>
        <v>A105110</v>
      </c>
      <c r="B57" s="1697" t="s">
        <v>361</v>
      </c>
      <c r="C57" s="1698"/>
      <c r="D57" s="1697" t="s">
        <v>738</v>
      </c>
      <c r="E57" s="1698"/>
      <c r="F57" s="1697" t="s">
        <v>739</v>
      </c>
      <c r="G57" s="1698"/>
      <c r="H57" s="1697" t="s">
        <v>743</v>
      </c>
      <c r="I57" s="1698"/>
      <c r="J57" s="1697" t="s">
        <v>738</v>
      </c>
      <c r="K57" s="1698"/>
      <c r="L57" s="1698"/>
      <c r="M57" s="1697"/>
      <c r="N57" s="1698"/>
      <c r="O57" s="1698"/>
      <c r="P57" s="1697"/>
      <c r="Q57" s="1698"/>
      <c r="R57" s="1697"/>
      <c r="S57" s="1698"/>
      <c r="T57" s="1699" t="s">
        <v>620</v>
      </c>
      <c r="U57" s="1698"/>
      <c r="V57" s="1698"/>
      <c r="W57" s="1698"/>
      <c r="X57" s="1698"/>
      <c r="Y57" s="1698"/>
      <c r="Z57" s="1698"/>
      <c r="AA57" s="1698"/>
      <c r="AB57" s="1697" t="s">
        <v>732</v>
      </c>
      <c r="AC57" s="1698"/>
      <c r="AD57" s="1698"/>
      <c r="AE57" s="1698"/>
      <c r="AF57" s="1698"/>
      <c r="AG57" s="1697" t="s">
        <v>733</v>
      </c>
      <c r="AH57" s="1698"/>
      <c r="AI57" s="1698"/>
      <c r="AJ57" s="1700" t="s">
        <v>417</v>
      </c>
      <c r="AK57" s="1701" t="s">
        <v>734</v>
      </c>
      <c r="AL57" s="1702"/>
      <c r="AM57" s="1702"/>
      <c r="AN57" s="1702"/>
      <c r="AO57" s="1702"/>
      <c r="AP57" s="1702"/>
      <c r="AQ57" s="1703">
        <v>24694858469</v>
      </c>
      <c r="AR57" s="1704">
        <v>24694858469</v>
      </c>
      <c r="AS57" s="1705">
        <v>0</v>
      </c>
      <c r="AT57" s="1705">
        <v>0</v>
      </c>
      <c r="AU57" s="1706">
        <v>18353188057</v>
      </c>
      <c r="AV57" s="1703">
        <v>6341670412</v>
      </c>
      <c r="AW57" s="1704">
        <v>18353188057</v>
      </c>
      <c r="AX57" s="1705">
        <v>0</v>
      </c>
      <c r="AY57" s="1704">
        <v>18353188057</v>
      </c>
      <c r="AZ57" s="1705">
        <v>0</v>
      </c>
      <c r="BA57" s="1703">
        <v>18353188057</v>
      </c>
      <c r="BB57" s="1705">
        <v>0</v>
      </c>
      <c r="BC57" s="1703">
        <v>87116709</v>
      </c>
      <c r="BE57" s="1708">
        <f t="shared" si="3"/>
        <v>0.74319875451155804</v>
      </c>
    </row>
    <row r="58" spans="1:57" s="1707" customFormat="1" ht="23.25" customHeight="1" x14ac:dyDescent="0.2">
      <c r="A58" s="1660" t="str">
        <f t="shared" si="4"/>
        <v>A1051110</v>
      </c>
      <c r="B58" s="1725" t="s">
        <v>361</v>
      </c>
      <c r="C58" s="1698"/>
      <c r="D58" s="1725" t="s">
        <v>738</v>
      </c>
      <c r="E58" s="1698"/>
      <c r="F58" s="1725" t="s">
        <v>739</v>
      </c>
      <c r="G58" s="1698"/>
      <c r="H58" s="1725" t="s">
        <v>743</v>
      </c>
      <c r="I58" s="1698"/>
      <c r="J58" s="1725" t="s">
        <v>738</v>
      </c>
      <c r="K58" s="1698"/>
      <c r="L58" s="1698"/>
      <c r="M58" s="1725" t="s">
        <v>738</v>
      </c>
      <c r="N58" s="1698"/>
      <c r="O58" s="1698"/>
      <c r="P58" s="1725"/>
      <c r="Q58" s="1698"/>
      <c r="R58" s="1725"/>
      <c r="S58" s="1698"/>
      <c r="T58" s="1726" t="s">
        <v>376</v>
      </c>
      <c r="U58" s="1698"/>
      <c r="V58" s="1698"/>
      <c r="W58" s="1698"/>
      <c r="X58" s="1698"/>
      <c r="Y58" s="1698"/>
      <c r="Z58" s="1698"/>
      <c r="AA58" s="1698"/>
      <c r="AB58" s="1725" t="s">
        <v>732</v>
      </c>
      <c r="AC58" s="1698"/>
      <c r="AD58" s="1698"/>
      <c r="AE58" s="1698"/>
      <c r="AF58" s="1698"/>
      <c r="AG58" s="1725" t="s">
        <v>733</v>
      </c>
      <c r="AH58" s="1698"/>
      <c r="AI58" s="1698"/>
      <c r="AJ58" s="1727" t="s">
        <v>417</v>
      </c>
      <c r="AK58" s="1728" t="s">
        <v>734</v>
      </c>
      <c r="AL58" s="1702"/>
      <c r="AM58" s="1702"/>
      <c r="AN58" s="1702"/>
      <c r="AO58" s="1702"/>
      <c r="AP58" s="1702"/>
      <c r="AQ58" s="1729">
        <v>4651217965</v>
      </c>
      <c r="AR58" s="1720">
        <v>4651217965</v>
      </c>
      <c r="AS58" s="1730">
        <v>0</v>
      </c>
      <c r="AT58" s="1730">
        <v>0</v>
      </c>
      <c r="AU58" s="1722">
        <v>4069428545</v>
      </c>
      <c r="AV58" s="1729">
        <v>581789420</v>
      </c>
      <c r="AW58" s="1720">
        <v>4069428545</v>
      </c>
      <c r="AX58" s="1730">
        <v>0</v>
      </c>
      <c r="AY58" s="1720">
        <v>4069428545</v>
      </c>
      <c r="AZ58" s="1730">
        <v>0</v>
      </c>
      <c r="BA58" s="1729">
        <v>4069428545</v>
      </c>
      <c r="BB58" s="1730">
        <v>0</v>
      </c>
      <c r="BC58" s="1729">
        <v>833255</v>
      </c>
      <c r="BE58" s="1731">
        <f t="shared" si="3"/>
        <v>0.87491675849682526</v>
      </c>
    </row>
    <row r="59" spans="1:57" s="1707" customFormat="1" ht="23.25" customHeight="1" x14ac:dyDescent="0.2">
      <c r="A59" s="1660" t="str">
        <f t="shared" si="4"/>
        <v>A1051210</v>
      </c>
      <c r="B59" s="1725" t="s">
        <v>361</v>
      </c>
      <c r="C59" s="1698"/>
      <c r="D59" s="1725" t="s">
        <v>738</v>
      </c>
      <c r="E59" s="1698"/>
      <c r="F59" s="1725" t="s">
        <v>739</v>
      </c>
      <c r="G59" s="1698"/>
      <c r="H59" s="1725" t="s">
        <v>743</v>
      </c>
      <c r="I59" s="1698"/>
      <c r="J59" s="1725" t="s">
        <v>738</v>
      </c>
      <c r="K59" s="1698"/>
      <c r="L59" s="1698"/>
      <c r="M59" s="1725" t="s">
        <v>741</v>
      </c>
      <c r="N59" s="1698"/>
      <c r="O59" s="1698"/>
      <c r="P59" s="1725"/>
      <c r="Q59" s="1698"/>
      <c r="R59" s="1725"/>
      <c r="S59" s="1698"/>
      <c r="T59" s="1726" t="s">
        <v>377</v>
      </c>
      <c r="U59" s="1698"/>
      <c r="V59" s="1698"/>
      <c r="W59" s="1698"/>
      <c r="X59" s="1698"/>
      <c r="Y59" s="1698"/>
      <c r="Z59" s="1698"/>
      <c r="AA59" s="1698"/>
      <c r="AB59" s="1725" t="s">
        <v>732</v>
      </c>
      <c r="AC59" s="1698"/>
      <c r="AD59" s="1698"/>
      <c r="AE59" s="1698"/>
      <c r="AF59" s="1698"/>
      <c r="AG59" s="1725" t="s">
        <v>733</v>
      </c>
      <c r="AH59" s="1698"/>
      <c r="AI59" s="1698"/>
      <c r="AJ59" s="1727" t="s">
        <v>417</v>
      </c>
      <c r="AK59" s="1728" t="s">
        <v>734</v>
      </c>
      <c r="AL59" s="1702"/>
      <c r="AM59" s="1702"/>
      <c r="AN59" s="1702"/>
      <c r="AO59" s="1702"/>
      <c r="AP59" s="1702"/>
      <c r="AQ59" s="1729">
        <v>3824691545</v>
      </c>
      <c r="AR59" s="1720">
        <v>3824691545</v>
      </c>
      <c r="AS59" s="1730">
        <v>0</v>
      </c>
      <c r="AT59" s="1730">
        <v>0</v>
      </c>
      <c r="AU59" s="1722">
        <v>109956115</v>
      </c>
      <c r="AV59" s="1729">
        <v>3714735430</v>
      </c>
      <c r="AW59" s="1720">
        <v>109956115</v>
      </c>
      <c r="AX59" s="1730">
        <v>0</v>
      </c>
      <c r="AY59" s="1720">
        <v>109956115</v>
      </c>
      <c r="AZ59" s="1730">
        <v>0</v>
      </c>
      <c r="BA59" s="1729">
        <v>109956115</v>
      </c>
      <c r="BB59" s="1730">
        <v>0</v>
      </c>
      <c r="BC59" s="1730">
        <v>0</v>
      </c>
      <c r="BE59" s="1731">
        <f t="shared" si="3"/>
        <v>2.8749015105216807E-2</v>
      </c>
    </row>
    <row r="60" spans="1:57" s="1707" customFormat="1" ht="23.25" customHeight="1" x14ac:dyDescent="0.2">
      <c r="A60" s="1660" t="str">
        <f t="shared" si="4"/>
        <v>A1051310</v>
      </c>
      <c r="B60" s="1725" t="s">
        <v>361</v>
      </c>
      <c r="C60" s="1698"/>
      <c r="D60" s="1725" t="s">
        <v>738</v>
      </c>
      <c r="E60" s="1698"/>
      <c r="F60" s="1725" t="s">
        <v>739</v>
      </c>
      <c r="G60" s="1698"/>
      <c r="H60" s="1725" t="s">
        <v>743</v>
      </c>
      <c r="I60" s="1698"/>
      <c r="J60" s="1725" t="s">
        <v>738</v>
      </c>
      <c r="K60" s="1698"/>
      <c r="L60" s="1698"/>
      <c r="M60" s="1725" t="s">
        <v>748</v>
      </c>
      <c r="N60" s="1698"/>
      <c r="O60" s="1698"/>
      <c r="P60" s="1725"/>
      <c r="Q60" s="1698"/>
      <c r="R60" s="1725"/>
      <c r="S60" s="1698"/>
      <c r="T60" s="1726" t="s">
        <v>378</v>
      </c>
      <c r="U60" s="1698"/>
      <c r="V60" s="1698"/>
      <c r="W60" s="1698"/>
      <c r="X60" s="1698"/>
      <c r="Y60" s="1698"/>
      <c r="Z60" s="1698"/>
      <c r="AA60" s="1698"/>
      <c r="AB60" s="1725" t="s">
        <v>732</v>
      </c>
      <c r="AC60" s="1698"/>
      <c r="AD60" s="1698"/>
      <c r="AE60" s="1698"/>
      <c r="AF60" s="1698"/>
      <c r="AG60" s="1725" t="s">
        <v>733</v>
      </c>
      <c r="AH60" s="1698"/>
      <c r="AI60" s="1698"/>
      <c r="AJ60" s="1727" t="s">
        <v>417</v>
      </c>
      <c r="AK60" s="1728" t="s">
        <v>734</v>
      </c>
      <c r="AL60" s="1702"/>
      <c r="AM60" s="1702"/>
      <c r="AN60" s="1702"/>
      <c r="AO60" s="1702"/>
      <c r="AP60" s="1702"/>
      <c r="AQ60" s="1729">
        <v>5551871042</v>
      </c>
      <c r="AR60" s="1720">
        <v>5551871042</v>
      </c>
      <c r="AS60" s="1730">
        <v>0</v>
      </c>
      <c r="AT60" s="1730">
        <v>0</v>
      </c>
      <c r="AU60" s="1722">
        <v>4882686210</v>
      </c>
      <c r="AV60" s="1729">
        <v>669184832</v>
      </c>
      <c r="AW60" s="1720">
        <v>4882686210</v>
      </c>
      <c r="AX60" s="1730">
        <v>0</v>
      </c>
      <c r="AY60" s="1720">
        <v>4882686210</v>
      </c>
      <c r="AZ60" s="1730">
        <v>0</v>
      </c>
      <c r="BA60" s="1729">
        <v>4882686210</v>
      </c>
      <c r="BB60" s="1730">
        <v>0</v>
      </c>
      <c r="BC60" s="1729">
        <v>1028266</v>
      </c>
      <c r="BE60" s="1731">
        <f t="shared" si="3"/>
        <v>0.87946679111643533</v>
      </c>
    </row>
    <row r="61" spans="1:57" s="1707" customFormat="1" ht="23.25" customHeight="1" x14ac:dyDescent="0.2">
      <c r="A61" s="1660" t="str">
        <f t="shared" si="4"/>
        <v>A1051410</v>
      </c>
      <c r="B61" s="1725" t="s">
        <v>361</v>
      </c>
      <c r="C61" s="1698"/>
      <c r="D61" s="1725" t="s">
        <v>738</v>
      </c>
      <c r="E61" s="1698"/>
      <c r="F61" s="1725" t="s">
        <v>739</v>
      </c>
      <c r="G61" s="1698"/>
      <c r="H61" s="1725" t="s">
        <v>743</v>
      </c>
      <c r="I61" s="1698"/>
      <c r="J61" s="1725" t="s">
        <v>738</v>
      </c>
      <c r="K61" s="1698"/>
      <c r="L61" s="1698"/>
      <c r="M61" s="1725" t="s">
        <v>742</v>
      </c>
      <c r="N61" s="1698"/>
      <c r="O61" s="1698"/>
      <c r="P61" s="1725"/>
      <c r="Q61" s="1698"/>
      <c r="R61" s="1725"/>
      <c r="S61" s="1698"/>
      <c r="T61" s="1726" t="s">
        <v>379</v>
      </c>
      <c r="U61" s="1698"/>
      <c r="V61" s="1698"/>
      <c r="W61" s="1698"/>
      <c r="X61" s="1698"/>
      <c r="Y61" s="1698"/>
      <c r="Z61" s="1698"/>
      <c r="AA61" s="1698"/>
      <c r="AB61" s="1725" t="s">
        <v>732</v>
      </c>
      <c r="AC61" s="1698"/>
      <c r="AD61" s="1698"/>
      <c r="AE61" s="1698"/>
      <c r="AF61" s="1698"/>
      <c r="AG61" s="1725" t="s">
        <v>733</v>
      </c>
      <c r="AH61" s="1698"/>
      <c r="AI61" s="1698"/>
      <c r="AJ61" s="1727" t="s">
        <v>417</v>
      </c>
      <c r="AK61" s="1728" t="s">
        <v>734</v>
      </c>
      <c r="AL61" s="1702"/>
      <c r="AM61" s="1702"/>
      <c r="AN61" s="1702"/>
      <c r="AO61" s="1702"/>
      <c r="AP61" s="1702"/>
      <c r="AQ61" s="1729">
        <v>9432131228</v>
      </c>
      <c r="AR61" s="1720">
        <v>9432131228</v>
      </c>
      <c r="AS61" s="1730">
        <v>0</v>
      </c>
      <c r="AT61" s="1730">
        <v>0</v>
      </c>
      <c r="AU61" s="1722">
        <v>8219672312</v>
      </c>
      <c r="AV61" s="1729">
        <v>1212458916</v>
      </c>
      <c r="AW61" s="1720">
        <v>8219672312</v>
      </c>
      <c r="AX61" s="1730">
        <v>0</v>
      </c>
      <c r="AY61" s="1720">
        <v>8219672312</v>
      </c>
      <c r="AZ61" s="1730">
        <v>0</v>
      </c>
      <c r="BA61" s="1729">
        <v>8219672312</v>
      </c>
      <c r="BB61" s="1730">
        <v>0</v>
      </c>
      <c r="BC61" s="1729">
        <v>85255188</v>
      </c>
      <c r="BE61" s="1731">
        <f t="shared" si="3"/>
        <v>0.87145440551116127</v>
      </c>
    </row>
    <row r="62" spans="1:57" s="1707" customFormat="1" ht="23.25" customHeight="1" x14ac:dyDescent="0.2">
      <c r="A62" s="1660" t="str">
        <f t="shared" si="4"/>
        <v>A1051510</v>
      </c>
      <c r="B62" s="1725" t="s">
        <v>361</v>
      </c>
      <c r="C62" s="1698"/>
      <c r="D62" s="1725" t="s">
        <v>738</v>
      </c>
      <c r="E62" s="1698"/>
      <c r="F62" s="1725" t="s">
        <v>739</v>
      </c>
      <c r="G62" s="1698"/>
      <c r="H62" s="1725" t="s">
        <v>743</v>
      </c>
      <c r="I62" s="1698"/>
      <c r="J62" s="1725" t="s">
        <v>738</v>
      </c>
      <c r="K62" s="1698"/>
      <c r="L62" s="1698"/>
      <c r="M62" s="1725" t="s">
        <v>743</v>
      </c>
      <c r="N62" s="1698"/>
      <c r="O62" s="1698"/>
      <c r="P62" s="1725"/>
      <c r="Q62" s="1698"/>
      <c r="R62" s="1725"/>
      <c r="S62" s="1698"/>
      <c r="T62" s="1726" t="s">
        <v>380</v>
      </c>
      <c r="U62" s="1698"/>
      <c r="V62" s="1698"/>
      <c r="W62" s="1698"/>
      <c r="X62" s="1698"/>
      <c r="Y62" s="1698"/>
      <c r="Z62" s="1698"/>
      <c r="AA62" s="1698"/>
      <c r="AB62" s="1725" t="s">
        <v>732</v>
      </c>
      <c r="AC62" s="1698"/>
      <c r="AD62" s="1698"/>
      <c r="AE62" s="1698"/>
      <c r="AF62" s="1698"/>
      <c r="AG62" s="1725" t="s">
        <v>733</v>
      </c>
      <c r="AH62" s="1698"/>
      <c r="AI62" s="1698"/>
      <c r="AJ62" s="1727" t="s">
        <v>417</v>
      </c>
      <c r="AK62" s="1728" t="s">
        <v>734</v>
      </c>
      <c r="AL62" s="1702"/>
      <c r="AM62" s="1702"/>
      <c r="AN62" s="1702"/>
      <c r="AO62" s="1702"/>
      <c r="AP62" s="1702"/>
      <c r="AQ62" s="1729">
        <v>1234946689</v>
      </c>
      <c r="AR62" s="1720">
        <v>1234946689</v>
      </c>
      <c r="AS62" s="1730">
        <v>0</v>
      </c>
      <c r="AT62" s="1730">
        <v>0</v>
      </c>
      <c r="AU62" s="1722">
        <v>1071444875</v>
      </c>
      <c r="AV62" s="1729">
        <v>163501814</v>
      </c>
      <c r="AW62" s="1720">
        <v>1071444875</v>
      </c>
      <c r="AX62" s="1730">
        <v>0</v>
      </c>
      <c r="AY62" s="1720">
        <v>1071444875</v>
      </c>
      <c r="AZ62" s="1730">
        <v>0</v>
      </c>
      <c r="BA62" s="1729">
        <v>1071444875</v>
      </c>
      <c r="BB62" s="1730">
        <v>0</v>
      </c>
      <c r="BC62" s="1730">
        <v>0</v>
      </c>
      <c r="BE62" s="1731">
        <f t="shared" si="3"/>
        <v>0.86760415210117625</v>
      </c>
    </row>
    <row r="63" spans="1:57" s="1707" customFormat="1" ht="23.25" customHeight="1" x14ac:dyDescent="0.2">
      <c r="A63" s="1660" t="str">
        <f t="shared" si="4"/>
        <v>A105210</v>
      </c>
      <c r="B63" s="1697" t="s">
        <v>361</v>
      </c>
      <c r="C63" s="1698"/>
      <c r="D63" s="1697" t="s">
        <v>738</v>
      </c>
      <c r="E63" s="1698"/>
      <c r="F63" s="1697" t="s">
        <v>739</v>
      </c>
      <c r="G63" s="1698"/>
      <c r="H63" s="1697" t="s">
        <v>743</v>
      </c>
      <c r="I63" s="1698"/>
      <c r="J63" s="1697" t="s">
        <v>741</v>
      </c>
      <c r="K63" s="1698"/>
      <c r="L63" s="1698"/>
      <c r="M63" s="1697"/>
      <c r="N63" s="1698"/>
      <c r="O63" s="1698"/>
      <c r="P63" s="1697"/>
      <c r="Q63" s="1698"/>
      <c r="R63" s="1697"/>
      <c r="S63" s="1698"/>
      <c r="T63" s="1699" t="s">
        <v>752</v>
      </c>
      <c r="U63" s="1698"/>
      <c r="V63" s="1698"/>
      <c r="W63" s="1698"/>
      <c r="X63" s="1698"/>
      <c r="Y63" s="1698"/>
      <c r="Z63" s="1698"/>
      <c r="AA63" s="1698"/>
      <c r="AB63" s="1697" t="s">
        <v>732</v>
      </c>
      <c r="AC63" s="1698"/>
      <c r="AD63" s="1698"/>
      <c r="AE63" s="1698"/>
      <c r="AF63" s="1698"/>
      <c r="AG63" s="1697" t="s">
        <v>733</v>
      </c>
      <c r="AH63" s="1698"/>
      <c r="AI63" s="1698"/>
      <c r="AJ63" s="1700" t="s">
        <v>417</v>
      </c>
      <c r="AK63" s="1701" t="s">
        <v>734</v>
      </c>
      <c r="AL63" s="1702"/>
      <c r="AM63" s="1702"/>
      <c r="AN63" s="1702"/>
      <c r="AO63" s="1702"/>
      <c r="AP63" s="1702"/>
      <c r="AQ63" s="1703">
        <v>15574261648</v>
      </c>
      <c r="AR63" s="1704">
        <v>15574261648</v>
      </c>
      <c r="AS63" s="1705">
        <v>0</v>
      </c>
      <c r="AT63" s="1705">
        <v>0</v>
      </c>
      <c r="AU63" s="1706">
        <v>12935103770</v>
      </c>
      <c r="AV63" s="1703">
        <v>2639157878</v>
      </c>
      <c r="AW63" s="1704">
        <v>12935103770</v>
      </c>
      <c r="AX63" s="1705">
        <v>0</v>
      </c>
      <c r="AY63" s="1704">
        <v>12935103770</v>
      </c>
      <c r="AZ63" s="1705">
        <v>0</v>
      </c>
      <c r="BA63" s="1703">
        <v>12935103770</v>
      </c>
      <c r="BB63" s="1705">
        <v>0</v>
      </c>
      <c r="BC63" s="1703">
        <v>3545907</v>
      </c>
      <c r="BE63" s="1708">
        <f t="shared" si="3"/>
        <v>0.83054362783619262</v>
      </c>
    </row>
    <row r="64" spans="1:57" s="1707" customFormat="1" ht="23.25" customHeight="1" x14ac:dyDescent="0.2">
      <c r="A64" s="1660" t="str">
        <f t="shared" si="4"/>
        <v>A1052110</v>
      </c>
      <c r="B64" s="1725" t="s">
        <v>361</v>
      </c>
      <c r="C64" s="1698"/>
      <c r="D64" s="1725" t="s">
        <v>738</v>
      </c>
      <c r="E64" s="1698"/>
      <c r="F64" s="1725" t="s">
        <v>739</v>
      </c>
      <c r="G64" s="1698"/>
      <c r="H64" s="1725" t="s">
        <v>743</v>
      </c>
      <c r="I64" s="1698"/>
      <c r="J64" s="1725" t="s">
        <v>741</v>
      </c>
      <c r="K64" s="1698"/>
      <c r="L64" s="1698"/>
      <c r="M64" s="1725" t="s">
        <v>738</v>
      </c>
      <c r="N64" s="1698"/>
      <c r="O64" s="1698"/>
      <c r="P64" s="1725"/>
      <c r="Q64" s="1698"/>
      <c r="R64" s="1725"/>
      <c r="S64" s="1698"/>
      <c r="T64" s="1726" t="s">
        <v>381</v>
      </c>
      <c r="U64" s="1698"/>
      <c r="V64" s="1698"/>
      <c r="W64" s="1698"/>
      <c r="X64" s="1698"/>
      <c r="Y64" s="1698"/>
      <c r="Z64" s="1698"/>
      <c r="AA64" s="1698"/>
      <c r="AB64" s="1725" t="s">
        <v>732</v>
      </c>
      <c r="AC64" s="1698"/>
      <c r="AD64" s="1698"/>
      <c r="AE64" s="1698"/>
      <c r="AF64" s="1698"/>
      <c r="AG64" s="1725" t="s">
        <v>733</v>
      </c>
      <c r="AH64" s="1698"/>
      <c r="AI64" s="1698"/>
      <c r="AJ64" s="1727" t="s">
        <v>417</v>
      </c>
      <c r="AK64" s="1728" t="s">
        <v>734</v>
      </c>
      <c r="AL64" s="1702"/>
      <c r="AM64" s="1702"/>
      <c r="AN64" s="1702"/>
      <c r="AO64" s="1702"/>
      <c r="AP64" s="1702"/>
      <c r="AQ64" s="1729">
        <v>159144700</v>
      </c>
      <c r="AR64" s="1720">
        <v>159144700</v>
      </c>
      <c r="AS64" s="1730">
        <v>0</v>
      </c>
      <c r="AT64" s="1730">
        <v>0</v>
      </c>
      <c r="AU64" s="1722">
        <v>123818900</v>
      </c>
      <c r="AV64" s="1729">
        <v>35325800</v>
      </c>
      <c r="AW64" s="1720">
        <v>123818900</v>
      </c>
      <c r="AX64" s="1730">
        <v>0</v>
      </c>
      <c r="AY64" s="1720">
        <v>123818900</v>
      </c>
      <c r="AZ64" s="1730">
        <v>0</v>
      </c>
      <c r="BA64" s="1729">
        <v>123818900</v>
      </c>
      <c r="BB64" s="1730">
        <v>0</v>
      </c>
      <c r="BC64" s="1730">
        <v>0</v>
      </c>
      <c r="BE64" s="1731">
        <f t="shared" si="3"/>
        <v>0.77802716647177061</v>
      </c>
    </row>
    <row r="65" spans="1:57" s="1707" customFormat="1" ht="23.25" customHeight="1" x14ac:dyDescent="0.2">
      <c r="A65" s="1660" t="str">
        <f t="shared" si="4"/>
        <v>A1052210</v>
      </c>
      <c r="B65" s="1725" t="s">
        <v>361</v>
      </c>
      <c r="C65" s="1698"/>
      <c r="D65" s="1725" t="s">
        <v>738</v>
      </c>
      <c r="E65" s="1698"/>
      <c r="F65" s="1725" t="s">
        <v>739</v>
      </c>
      <c r="G65" s="1698"/>
      <c r="H65" s="1725" t="s">
        <v>743</v>
      </c>
      <c r="I65" s="1698"/>
      <c r="J65" s="1725" t="s">
        <v>741</v>
      </c>
      <c r="K65" s="1698"/>
      <c r="L65" s="1698"/>
      <c r="M65" s="1725" t="s">
        <v>741</v>
      </c>
      <c r="N65" s="1698"/>
      <c r="O65" s="1698"/>
      <c r="P65" s="1725"/>
      <c r="Q65" s="1698"/>
      <c r="R65" s="1725"/>
      <c r="S65" s="1698"/>
      <c r="T65" s="1726" t="s">
        <v>382</v>
      </c>
      <c r="U65" s="1698"/>
      <c r="V65" s="1698"/>
      <c r="W65" s="1698"/>
      <c r="X65" s="1698"/>
      <c r="Y65" s="1698"/>
      <c r="Z65" s="1698"/>
      <c r="AA65" s="1698"/>
      <c r="AB65" s="1725" t="s">
        <v>732</v>
      </c>
      <c r="AC65" s="1698"/>
      <c r="AD65" s="1698"/>
      <c r="AE65" s="1698"/>
      <c r="AF65" s="1698"/>
      <c r="AG65" s="1725" t="s">
        <v>733</v>
      </c>
      <c r="AH65" s="1698"/>
      <c r="AI65" s="1698"/>
      <c r="AJ65" s="1727" t="s">
        <v>417</v>
      </c>
      <c r="AK65" s="1728" t="s">
        <v>734</v>
      </c>
      <c r="AL65" s="1702"/>
      <c r="AM65" s="1702"/>
      <c r="AN65" s="1702"/>
      <c r="AO65" s="1702"/>
      <c r="AP65" s="1702"/>
      <c r="AQ65" s="1729">
        <v>7342403045</v>
      </c>
      <c r="AR65" s="1720">
        <v>7342403045</v>
      </c>
      <c r="AS65" s="1730">
        <v>0</v>
      </c>
      <c r="AT65" s="1730">
        <v>0</v>
      </c>
      <c r="AU65" s="1722">
        <v>5803282040</v>
      </c>
      <c r="AV65" s="1729">
        <v>1539121005</v>
      </c>
      <c r="AW65" s="1720">
        <v>5803282040</v>
      </c>
      <c r="AX65" s="1730">
        <v>0</v>
      </c>
      <c r="AY65" s="1720">
        <v>5803282040</v>
      </c>
      <c r="AZ65" s="1730">
        <v>0</v>
      </c>
      <c r="BA65" s="1729">
        <v>5803282040</v>
      </c>
      <c r="BB65" s="1730">
        <v>0</v>
      </c>
      <c r="BC65" s="1730">
        <v>0</v>
      </c>
      <c r="BE65" s="1731">
        <f t="shared" si="3"/>
        <v>0.79037911763123592</v>
      </c>
    </row>
    <row r="66" spans="1:57" s="1707" customFormat="1" ht="23.25" customHeight="1" x14ac:dyDescent="0.2">
      <c r="A66" s="1660" t="str">
        <f t="shared" si="4"/>
        <v>A1052310</v>
      </c>
      <c r="B66" s="1725" t="s">
        <v>361</v>
      </c>
      <c r="C66" s="1698"/>
      <c r="D66" s="1725" t="s">
        <v>738</v>
      </c>
      <c r="E66" s="1698"/>
      <c r="F66" s="1725" t="s">
        <v>739</v>
      </c>
      <c r="G66" s="1698"/>
      <c r="H66" s="1725" t="s">
        <v>743</v>
      </c>
      <c r="I66" s="1698"/>
      <c r="J66" s="1725" t="s">
        <v>741</v>
      </c>
      <c r="K66" s="1698"/>
      <c r="L66" s="1698"/>
      <c r="M66" s="1725" t="s">
        <v>748</v>
      </c>
      <c r="N66" s="1698"/>
      <c r="O66" s="1698"/>
      <c r="P66" s="1725"/>
      <c r="Q66" s="1698"/>
      <c r="R66" s="1725"/>
      <c r="S66" s="1698"/>
      <c r="T66" s="1726" t="s">
        <v>383</v>
      </c>
      <c r="U66" s="1698"/>
      <c r="V66" s="1698"/>
      <c r="W66" s="1698"/>
      <c r="X66" s="1698"/>
      <c r="Y66" s="1698"/>
      <c r="Z66" s="1698"/>
      <c r="AA66" s="1698"/>
      <c r="AB66" s="1725" t="s">
        <v>732</v>
      </c>
      <c r="AC66" s="1698"/>
      <c r="AD66" s="1698"/>
      <c r="AE66" s="1698"/>
      <c r="AF66" s="1698"/>
      <c r="AG66" s="1725" t="s">
        <v>733</v>
      </c>
      <c r="AH66" s="1698"/>
      <c r="AI66" s="1698"/>
      <c r="AJ66" s="1727" t="s">
        <v>417</v>
      </c>
      <c r="AK66" s="1728" t="s">
        <v>734</v>
      </c>
      <c r="AL66" s="1702"/>
      <c r="AM66" s="1702"/>
      <c r="AN66" s="1702"/>
      <c r="AO66" s="1702"/>
      <c r="AP66" s="1702"/>
      <c r="AQ66" s="1729">
        <v>7962566613</v>
      </c>
      <c r="AR66" s="1720">
        <v>7962566613</v>
      </c>
      <c r="AS66" s="1730">
        <v>0</v>
      </c>
      <c r="AT66" s="1730">
        <v>0</v>
      </c>
      <c r="AU66" s="1722">
        <v>6944931816</v>
      </c>
      <c r="AV66" s="1729">
        <v>1017634797</v>
      </c>
      <c r="AW66" s="1720">
        <v>6944931816</v>
      </c>
      <c r="AX66" s="1730">
        <v>0</v>
      </c>
      <c r="AY66" s="1720">
        <v>6944931816</v>
      </c>
      <c r="AZ66" s="1730">
        <v>0</v>
      </c>
      <c r="BA66" s="1729">
        <v>6944931816</v>
      </c>
      <c r="BB66" s="1730">
        <v>0</v>
      </c>
      <c r="BC66" s="1729">
        <v>3545907</v>
      </c>
      <c r="BE66" s="1731">
        <f t="shared" si="3"/>
        <v>0.87219764097940866</v>
      </c>
    </row>
    <row r="67" spans="1:57" s="1707" customFormat="1" ht="23.25" customHeight="1" x14ac:dyDescent="0.2">
      <c r="A67" s="1660" t="str">
        <f t="shared" si="4"/>
        <v>A1052610</v>
      </c>
      <c r="B67" s="1725" t="s">
        <v>361</v>
      </c>
      <c r="C67" s="1698"/>
      <c r="D67" s="1725" t="s">
        <v>738</v>
      </c>
      <c r="E67" s="1698"/>
      <c r="F67" s="1725" t="s">
        <v>739</v>
      </c>
      <c r="G67" s="1698"/>
      <c r="H67" s="1725" t="s">
        <v>743</v>
      </c>
      <c r="I67" s="1698"/>
      <c r="J67" s="1725" t="s">
        <v>741</v>
      </c>
      <c r="K67" s="1698"/>
      <c r="L67" s="1698"/>
      <c r="M67" s="1725" t="s">
        <v>753</v>
      </c>
      <c r="N67" s="1698"/>
      <c r="O67" s="1698"/>
      <c r="P67" s="1725"/>
      <c r="Q67" s="1698"/>
      <c r="R67" s="1725"/>
      <c r="S67" s="1698"/>
      <c r="T67" s="1726" t="s">
        <v>384</v>
      </c>
      <c r="U67" s="1698"/>
      <c r="V67" s="1698"/>
      <c r="W67" s="1698"/>
      <c r="X67" s="1698"/>
      <c r="Y67" s="1698"/>
      <c r="Z67" s="1698"/>
      <c r="AA67" s="1698"/>
      <c r="AB67" s="1725" t="s">
        <v>732</v>
      </c>
      <c r="AC67" s="1698"/>
      <c r="AD67" s="1698"/>
      <c r="AE67" s="1698"/>
      <c r="AF67" s="1698"/>
      <c r="AG67" s="1725" t="s">
        <v>733</v>
      </c>
      <c r="AH67" s="1698"/>
      <c r="AI67" s="1698"/>
      <c r="AJ67" s="1727" t="s">
        <v>417</v>
      </c>
      <c r="AK67" s="1728" t="s">
        <v>734</v>
      </c>
      <c r="AL67" s="1702"/>
      <c r="AM67" s="1702"/>
      <c r="AN67" s="1702"/>
      <c r="AO67" s="1702"/>
      <c r="AP67" s="1702"/>
      <c r="AQ67" s="1729">
        <v>110147290</v>
      </c>
      <c r="AR67" s="1720">
        <v>110147290</v>
      </c>
      <c r="AS67" s="1730">
        <v>0</v>
      </c>
      <c r="AT67" s="1730">
        <v>0</v>
      </c>
      <c r="AU67" s="1722">
        <v>63071014</v>
      </c>
      <c r="AV67" s="1729">
        <v>47076276</v>
      </c>
      <c r="AW67" s="1720">
        <v>63071014</v>
      </c>
      <c r="AX67" s="1730">
        <v>0</v>
      </c>
      <c r="AY67" s="1720">
        <v>63071014</v>
      </c>
      <c r="AZ67" s="1730">
        <v>0</v>
      </c>
      <c r="BA67" s="1729">
        <v>63071014</v>
      </c>
      <c r="BB67" s="1730">
        <v>0</v>
      </c>
      <c r="BC67" s="1730">
        <v>0</v>
      </c>
      <c r="BE67" s="1731">
        <f t="shared" si="3"/>
        <v>0.57260613493078227</v>
      </c>
    </row>
    <row r="68" spans="1:57" s="1707" customFormat="1" ht="23.25" customHeight="1" x14ac:dyDescent="0.2">
      <c r="A68" s="1660" t="str">
        <f t="shared" si="4"/>
        <v>A105610</v>
      </c>
      <c r="B68" s="1725" t="s">
        <v>361</v>
      </c>
      <c r="C68" s="1698"/>
      <c r="D68" s="1725" t="s">
        <v>738</v>
      </c>
      <c r="E68" s="1698"/>
      <c r="F68" s="1725" t="s">
        <v>739</v>
      </c>
      <c r="G68" s="1698"/>
      <c r="H68" s="1725" t="s">
        <v>743</v>
      </c>
      <c r="I68" s="1698"/>
      <c r="J68" s="1725" t="s">
        <v>753</v>
      </c>
      <c r="K68" s="1698"/>
      <c r="L68" s="1698"/>
      <c r="M68" s="1725"/>
      <c r="N68" s="1698"/>
      <c r="O68" s="1698"/>
      <c r="P68" s="1725"/>
      <c r="Q68" s="1698"/>
      <c r="R68" s="1725"/>
      <c r="S68" s="1698"/>
      <c r="T68" s="1726" t="s">
        <v>385</v>
      </c>
      <c r="U68" s="1698"/>
      <c r="V68" s="1698"/>
      <c r="W68" s="1698"/>
      <c r="X68" s="1698"/>
      <c r="Y68" s="1698"/>
      <c r="Z68" s="1698"/>
      <c r="AA68" s="1698"/>
      <c r="AB68" s="1725" t="s">
        <v>732</v>
      </c>
      <c r="AC68" s="1698"/>
      <c r="AD68" s="1698"/>
      <c r="AE68" s="1698"/>
      <c r="AF68" s="1698"/>
      <c r="AG68" s="1725" t="s">
        <v>733</v>
      </c>
      <c r="AH68" s="1698"/>
      <c r="AI68" s="1698"/>
      <c r="AJ68" s="1727" t="s">
        <v>417</v>
      </c>
      <c r="AK68" s="1728" t="s">
        <v>734</v>
      </c>
      <c r="AL68" s="1702"/>
      <c r="AM68" s="1702"/>
      <c r="AN68" s="1702"/>
      <c r="AO68" s="1702"/>
      <c r="AP68" s="1702"/>
      <c r="AQ68" s="1729">
        <v>3721591300</v>
      </c>
      <c r="AR68" s="1720">
        <v>3721591300</v>
      </c>
      <c r="AS68" s="1730">
        <v>0</v>
      </c>
      <c r="AT68" s="1730">
        <v>0</v>
      </c>
      <c r="AU68" s="1722">
        <v>3144886800</v>
      </c>
      <c r="AV68" s="1729">
        <v>576704500</v>
      </c>
      <c r="AW68" s="1720">
        <v>3144886800</v>
      </c>
      <c r="AX68" s="1730">
        <v>0</v>
      </c>
      <c r="AY68" s="1720">
        <v>3144886800</v>
      </c>
      <c r="AZ68" s="1730">
        <v>0</v>
      </c>
      <c r="BA68" s="1729">
        <v>3144886800</v>
      </c>
      <c r="BB68" s="1730">
        <v>0</v>
      </c>
      <c r="BC68" s="1730">
        <v>0</v>
      </c>
      <c r="BE68" s="1731">
        <f t="shared" si="3"/>
        <v>0.84503819642957567</v>
      </c>
    </row>
    <row r="69" spans="1:57" s="1707" customFormat="1" ht="23.25" customHeight="1" x14ac:dyDescent="0.2">
      <c r="A69" s="1660" t="str">
        <f t="shared" si="4"/>
        <v>A105710</v>
      </c>
      <c r="B69" s="1725" t="s">
        <v>361</v>
      </c>
      <c r="C69" s="1698"/>
      <c r="D69" s="1725" t="s">
        <v>738</v>
      </c>
      <c r="E69" s="1698"/>
      <c r="F69" s="1725" t="s">
        <v>739</v>
      </c>
      <c r="G69" s="1698"/>
      <c r="H69" s="1725" t="s">
        <v>743</v>
      </c>
      <c r="I69" s="1698"/>
      <c r="J69" s="1725" t="s">
        <v>754</v>
      </c>
      <c r="K69" s="1698"/>
      <c r="L69" s="1698"/>
      <c r="M69" s="1725"/>
      <c r="N69" s="1698"/>
      <c r="O69" s="1698"/>
      <c r="P69" s="1725"/>
      <c r="Q69" s="1698"/>
      <c r="R69" s="1725"/>
      <c r="S69" s="1698"/>
      <c r="T69" s="1726" t="s">
        <v>386</v>
      </c>
      <c r="U69" s="1698"/>
      <c r="V69" s="1698"/>
      <c r="W69" s="1698"/>
      <c r="X69" s="1698"/>
      <c r="Y69" s="1698"/>
      <c r="Z69" s="1698"/>
      <c r="AA69" s="1698"/>
      <c r="AB69" s="1725" t="s">
        <v>732</v>
      </c>
      <c r="AC69" s="1698"/>
      <c r="AD69" s="1698"/>
      <c r="AE69" s="1698"/>
      <c r="AF69" s="1698"/>
      <c r="AG69" s="1725" t="s">
        <v>733</v>
      </c>
      <c r="AH69" s="1698"/>
      <c r="AI69" s="1698"/>
      <c r="AJ69" s="1727" t="s">
        <v>417</v>
      </c>
      <c r="AK69" s="1728" t="s">
        <v>734</v>
      </c>
      <c r="AL69" s="1702"/>
      <c r="AM69" s="1702"/>
      <c r="AN69" s="1702"/>
      <c r="AO69" s="1702"/>
      <c r="AP69" s="1702"/>
      <c r="AQ69" s="1729">
        <v>640219400</v>
      </c>
      <c r="AR69" s="1720">
        <v>640219400</v>
      </c>
      <c r="AS69" s="1730">
        <v>0</v>
      </c>
      <c r="AT69" s="1730">
        <v>0</v>
      </c>
      <c r="AU69" s="1722">
        <v>524938500</v>
      </c>
      <c r="AV69" s="1729">
        <v>115280900</v>
      </c>
      <c r="AW69" s="1720">
        <v>524938500</v>
      </c>
      <c r="AX69" s="1730">
        <v>0</v>
      </c>
      <c r="AY69" s="1720">
        <v>524938500</v>
      </c>
      <c r="AZ69" s="1730">
        <v>0</v>
      </c>
      <c r="BA69" s="1729">
        <v>524938500</v>
      </c>
      <c r="BB69" s="1730">
        <v>0</v>
      </c>
      <c r="BC69" s="1730">
        <v>0</v>
      </c>
      <c r="BE69" s="1731">
        <f t="shared" si="3"/>
        <v>0.81993532217236775</v>
      </c>
    </row>
    <row r="70" spans="1:57" s="1707" customFormat="1" ht="23.25" customHeight="1" x14ac:dyDescent="0.2">
      <c r="A70" s="1660" t="str">
        <f t="shared" si="4"/>
        <v>A105810</v>
      </c>
      <c r="B70" s="1725" t="s">
        <v>361</v>
      </c>
      <c r="C70" s="1698"/>
      <c r="D70" s="1725" t="s">
        <v>738</v>
      </c>
      <c r="E70" s="1698"/>
      <c r="F70" s="1725" t="s">
        <v>739</v>
      </c>
      <c r="G70" s="1698"/>
      <c r="H70" s="1725" t="s">
        <v>743</v>
      </c>
      <c r="I70" s="1698"/>
      <c r="J70" s="1725" t="s">
        <v>755</v>
      </c>
      <c r="K70" s="1698"/>
      <c r="L70" s="1698"/>
      <c r="M70" s="1725"/>
      <c r="N70" s="1698"/>
      <c r="O70" s="1698"/>
      <c r="P70" s="1725"/>
      <c r="Q70" s="1698"/>
      <c r="R70" s="1725"/>
      <c r="S70" s="1698"/>
      <c r="T70" s="1726" t="s">
        <v>387</v>
      </c>
      <c r="U70" s="1698"/>
      <c r="V70" s="1698"/>
      <c r="W70" s="1698"/>
      <c r="X70" s="1698"/>
      <c r="Y70" s="1698"/>
      <c r="Z70" s="1698"/>
      <c r="AA70" s="1698"/>
      <c r="AB70" s="1725" t="s">
        <v>732</v>
      </c>
      <c r="AC70" s="1698"/>
      <c r="AD70" s="1698"/>
      <c r="AE70" s="1698"/>
      <c r="AF70" s="1698"/>
      <c r="AG70" s="1725" t="s">
        <v>733</v>
      </c>
      <c r="AH70" s="1698"/>
      <c r="AI70" s="1698"/>
      <c r="AJ70" s="1727" t="s">
        <v>417</v>
      </c>
      <c r="AK70" s="1728" t="s">
        <v>734</v>
      </c>
      <c r="AL70" s="1702"/>
      <c r="AM70" s="1702"/>
      <c r="AN70" s="1702"/>
      <c r="AO70" s="1702"/>
      <c r="AP70" s="1702"/>
      <c r="AQ70" s="1729">
        <v>640219400</v>
      </c>
      <c r="AR70" s="1720">
        <v>640219400</v>
      </c>
      <c r="AS70" s="1730">
        <v>0</v>
      </c>
      <c r="AT70" s="1730">
        <v>0</v>
      </c>
      <c r="AU70" s="1722">
        <v>524938500</v>
      </c>
      <c r="AV70" s="1729">
        <v>115280900</v>
      </c>
      <c r="AW70" s="1720">
        <v>524938500</v>
      </c>
      <c r="AX70" s="1730">
        <v>0</v>
      </c>
      <c r="AY70" s="1720">
        <v>524938500</v>
      </c>
      <c r="AZ70" s="1730">
        <v>0</v>
      </c>
      <c r="BA70" s="1729">
        <v>524938500</v>
      </c>
      <c r="BB70" s="1730">
        <v>0</v>
      </c>
      <c r="BC70" s="1730">
        <v>0</v>
      </c>
      <c r="BE70" s="1731">
        <f t="shared" si="3"/>
        <v>0.81993532217236775</v>
      </c>
    </row>
    <row r="71" spans="1:57" s="1707" customFormat="1" ht="23.25" customHeight="1" x14ac:dyDescent="0.2">
      <c r="A71" s="1660" t="str">
        <f t="shared" si="4"/>
        <v>A105910</v>
      </c>
      <c r="B71" s="1725" t="s">
        <v>361</v>
      </c>
      <c r="C71" s="1698"/>
      <c r="D71" s="1725" t="s">
        <v>738</v>
      </c>
      <c r="E71" s="1698"/>
      <c r="F71" s="1725" t="s">
        <v>739</v>
      </c>
      <c r="G71" s="1698"/>
      <c r="H71" s="1725" t="s">
        <v>743</v>
      </c>
      <c r="I71" s="1698"/>
      <c r="J71" s="1725" t="s">
        <v>747</v>
      </c>
      <c r="K71" s="1698"/>
      <c r="L71" s="1698"/>
      <c r="M71" s="1725"/>
      <c r="N71" s="1698"/>
      <c r="O71" s="1698"/>
      <c r="P71" s="1725"/>
      <c r="Q71" s="1698"/>
      <c r="R71" s="1725"/>
      <c r="S71" s="1698"/>
      <c r="T71" s="1726" t="s">
        <v>388</v>
      </c>
      <c r="U71" s="1698"/>
      <c r="V71" s="1698"/>
      <c r="W71" s="1698"/>
      <c r="X71" s="1698"/>
      <c r="Y71" s="1698"/>
      <c r="Z71" s="1698"/>
      <c r="AA71" s="1698"/>
      <c r="AB71" s="1725" t="s">
        <v>732</v>
      </c>
      <c r="AC71" s="1698"/>
      <c r="AD71" s="1698"/>
      <c r="AE71" s="1698"/>
      <c r="AF71" s="1698"/>
      <c r="AG71" s="1725" t="s">
        <v>733</v>
      </c>
      <c r="AH71" s="1698"/>
      <c r="AI71" s="1698"/>
      <c r="AJ71" s="1727" t="s">
        <v>417</v>
      </c>
      <c r="AK71" s="1728" t="s">
        <v>734</v>
      </c>
      <c r="AL71" s="1702"/>
      <c r="AM71" s="1702"/>
      <c r="AN71" s="1702"/>
      <c r="AO71" s="1702"/>
      <c r="AP71" s="1702"/>
      <c r="AQ71" s="1729">
        <v>1240395000</v>
      </c>
      <c r="AR71" s="1720">
        <v>1240395000</v>
      </c>
      <c r="AS71" s="1730">
        <v>0</v>
      </c>
      <c r="AT71" s="1730">
        <v>0</v>
      </c>
      <c r="AU71" s="1722">
        <v>1048942600</v>
      </c>
      <c r="AV71" s="1729">
        <v>191452400</v>
      </c>
      <c r="AW71" s="1720">
        <v>1048942600</v>
      </c>
      <c r="AX71" s="1730">
        <v>0</v>
      </c>
      <c r="AY71" s="1720">
        <v>1048942600</v>
      </c>
      <c r="AZ71" s="1730">
        <v>0</v>
      </c>
      <c r="BA71" s="1729">
        <v>1048942600</v>
      </c>
      <c r="BB71" s="1730">
        <v>0</v>
      </c>
      <c r="BC71" s="1730">
        <v>0</v>
      </c>
      <c r="BE71" s="1731">
        <f t="shared" si="3"/>
        <v>0.84565207050979729</v>
      </c>
    </row>
    <row r="72" spans="1:57" s="1673" customFormat="1" ht="23.25" customHeight="1" x14ac:dyDescent="0.2">
      <c r="A72" s="1660" t="str">
        <f t="shared" si="4"/>
        <v>A210</v>
      </c>
      <c r="B72" s="1661" t="s">
        <v>361</v>
      </c>
      <c r="C72" s="1662"/>
      <c r="D72" s="1661" t="s">
        <v>741</v>
      </c>
      <c r="E72" s="1662"/>
      <c r="F72" s="1661"/>
      <c r="G72" s="1662"/>
      <c r="H72" s="1661"/>
      <c r="I72" s="1662"/>
      <c r="J72" s="1661"/>
      <c r="K72" s="1662"/>
      <c r="L72" s="1662"/>
      <c r="M72" s="1661"/>
      <c r="N72" s="1662"/>
      <c r="O72" s="1662"/>
      <c r="P72" s="1661"/>
      <c r="Q72" s="1662"/>
      <c r="R72" s="1661"/>
      <c r="S72" s="1662"/>
      <c r="T72" s="1663" t="s">
        <v>59</v>
      </c>
      <c r="U72" s="1662"/>
      <c r="V72" s="1662"/>
      <c r="W72" s="1662"/>
      <c r="X72" s="1662"/>
      <c r="Y72" s="1662"/>
      <c r="Z72" s="1662"/>
      <c r="AA72" s="1662"/>
      <c r="AB72" s="1661" t="s">
        <v>732</v>
      </c>
      <c r="AC72" s="1662"/>
      <c r="AD72" s="1662"/>
      <c r="AE72" s="1662"/>
      <c r="AF72" s="1662"/>
      <c r="AG72" s="1661" t="s">
        <v>733</v>
      </c>
      <c r="AH72" s="1662"/>
      <c r="AI72" s="1662"/>
      <c r="AJ72" s="1664" t="s">
        <v>417</v>
      </c>
      <c r="AK72" s="1710" t="s">
        <v>734</v>
      </c>
      <c r="AL72" s="1711"/>
      <c r="AM72" s="1711"/>
      <c r="AN72" s="1711"/>
      <c r="AO72" s="1711"/>
      <c r="AP72" s="1711"/>
      <c r="AQ72" s="1666">
        <v>14440414179</v>
      </c>
      <c r="AR72" s="1667">
        <v>13105492861.84</v>
      </c>
      <c r="AS72" s="1666">
        <v>1334921317.1600001</v>
      </c>
      <c r="AT72" s="1712">
        <v>0</v>
      </c>
      <c r="AU72" s="1668">
        <v>11224387038.92</v>
      </c>
      <c r="AV72" s="1666">
        <v>1881105822.9200001</v>
      </c>
      <c r="AW72" s="1667">
        <v>9056154010.8400002</v>
      </c>
      <c r="AX72" s="1666">
        <v>2168233028.0799999</v>
      </c>
      <c r="AY72" s="1667">
        <v>8900272884.8400002</v>
      </c>
      <c r="AZ72" s="1666">
        <v>155881126</v>
      </c>
      <c r="BA72" s="1666">
        <v>8900272884.8400002</v>
      </c>
      <c r="BB72" s="1712">
        <v>0</v>
      </c>
      <c r="BC72" s="1666">
        <v>5882188</v>
      </c>
      <c r="BE72" s="1672">
        <f t="shared" si="3"/>
        <v>0.77728982699423443</v>
      </c>
    </row>
    <row r="73" spans="1:57" s="1673" customFormat="1" ht="23.25" customHeight="1" x14ac:dyDescent="0.2">
      <c r="A73" s="1660" t="str">
        <f t="shared" si="4"/>
        <v>A213</v>
      </c>
      <c r="B73" s="1661" t="s">
        <v>361</v>
      </c>
      <c r="C73" s="1662"/>
      <c r="D73" s="1661" t="s">
        <v>741</v>
      </c>
      <c r="E73" s="1662"/>
      <c r="F73" s="1661"/>
      <c r="G73" s="1662"/>
      <c r="H73" s="1661"/>
      <c r="I73" s="1662"/>
      <c r="J73" s="1661"/>
      <c r="K73" s="1662"/>
      <c r="L73" s="1662"/>
      <c r="M73" s="1661"/>
      <c r="N73" s="1662"/>
      <c r="O73" s="1662"/>
      <c r="P73" s="1661"/>
      <c r="Q73" s="1662"/>
      <c r="R73" s="1661"/>
      <c r="S73" s="1662"/>
      <c r="T73" s="1663" t="s">
        <v>59</v>
      </c>
      <c r="U73" s="1662"/>
      <c r="V73" s="1662"/>
      <c r="W73" s="1662"/>
      <c r="X73" s="1662"/>
      <c r="Y73" s="1662"/>
      <c r="Z73" s="1662"/>
      <c r="AA73" s="1662"/>
      <c r="AB73" s="1661" t="s">
        <v>732</v>
      </c>
      <c r="AC73" s="1662"/>
      <c r="AD73" s="1662"/>
      <c r="AE73" s="1662"/>
      <c r="AF73" s="1662"/>
      <c r="AG73" s="1661" t="s">
        <v>733</v>
      </c>
      <c r="AH73" s="1662"/>
      <c r="AI73" s="1662"/>
      <c r="AJ73" s="1664" t="s">
        <v>765</v>
      </c>
      <c r="AK73" s="1710" t="s">
        <v>1252</v>
      </c>
      <c r="AL73" s="1711"/>
      <c r="AM73" s="1711"/>
      <c r="AN73" s="1711"/>
      <c r="AO73" s="1711"/>
      <c r="AP73" s="1711"/>
      <c r="AQ73" s="1666">
        <v>4021085821</v>
      </c>
      <c r="AR73" s="1667">
        <v>3733143693.9299998</v>
      </c>
      <c r="AS73" s="1666">
        <v>287942127.06999999</v>
      </c>
      <c r="AT73" s="1712">
        <v>0</v>
      </c>
      <c r="AU73" s="1668">
        <v>1943887760.9300001</v>
      </c>
      <c r="AV73" s="1666">
        <v>1789255933</v>
      </c>
      <c r="AW73" s="1667">
        <v>868961435.41999996</v>
      </c>
      <c r="AX73" s="1666">
        <v>1074926325.51</v>
      </c>
      <c r="AY73" s="1667">
        <v>829743032.41999996</v>
      </c>
      <c r="AZ73" s="1666">
        <v>39218403</v>
      </c>
      <c r="BA73" s="1666">
        <v>829743032.41999996</v>
      </c>
      <c r="BB73" s="1712">
        <v>0</v>
      </c>
      <c r="BC73" s="1666">
        <v>0</v>
      </c>
      <c r="BE73" s="1672">
        <f t="shared" si="3"/>
        <v>0.48342359438789012</v>
      </c>
    </row>
    <row r="74" spans="1:57" s="1707" customFormat="1" ht="23.25" customHeight="1" x14ac:dyDescent="0.2">
      <c r="A74" s="1660" t="str">
        <f t="shared" si="4"/>
        <v>A2010</v>
      </c>
      <c r="B74" s="1697" t="s">
        <v>361</v>
      </c>
      <c r="C74" s="1698"/>
      <c r="D74" s="1697" t="s">
        <v>741</v>
      </c>
      <c r="E74" s="1698"/>
      <c r="F74" s="1697" t="s">
        <v>739</v>
      </c>
      <c r="G74" s="1698"/>
      <c r="H74" s="1697"/>
      <c r="I74" s="1698"/>
      <c r="J74" s="1697"/>
      <c r="K74" s="1698"/>
      <c r="L74" s="1698"/>
      <c r="M74" s="1697"/>
      <c r="N74" s="1698"/>
      <c r="O74" s="1698"/>
      <c r="P74" s="1697"/>
      <c r="Q74" s="1698"/>
      <c r="R74" s="1697"/>
      <c r="S74" s="1698"/>
      <c r="T74" s="1699" t="s">
        <v>59</v>
      </c>
      <c r="U74" s="1698"/>
      <c r="V74" s="1698"/>
      <c r="W74" s="1698"/>
      <c r="X74" s="1698"/>
      <c r="Y74" s="1698"/>
      <c r="Z74" s="1698"/>
      <c r="AA74" s="1698"/>
      <c r="AB74" s="1697" t="s">
        <v>732</v>
      </c>
      <c r="AC74" s="1698"/>
      <c r="AD74" s="1698"/>
      <c r="AE74" s="1698"/>
      <c r="AF74" s="1698"/>
      <c r="AG74" s="1697" t="s">
        <v>733</v>
      </c>
      <c r="AH74" s="1698"/>
      <c r="AI74" s="1698"/>
      <c r="AJ74" s="1700" t="s">
        <v>417</v>
      </c>
      <c r="AK74" s="1701" t="s">
        <v>734</v>
      </c>
      <c r="AL74" s="1702"/>
      <c r="AM74" s="1702"/>
      <c r="AN74" s="1702"/>
      <c r="AO74" s="1702"/>
      <c r="AP74" s="1702"/>
      <c r="AQ74" s="1703">
        <v>14440414179</v>
      </c>
      <c r="AR74" s="1704">
        <v>13105492861.84</v>
      </c>
      <c r="AS74" s="1703">
        <v>1334921317.1600001</v>
      </c>
      <c r="AT74" s="1705">
        <v>0</v>
      </c>
      <c r="AU74" s="1706">
        <v>11224387038.92</v>
      </c>
      <c r="AV74" s="1703">
        <v>1881105822.9200001</v>
      </c>
      <c r="AW74" s="1704">
        <v>9056154010.8400002</v>
      </c>
      <c r="AX74" s="1703">
        <v>2168233028.0799999</v>
      </c>
      <c r="AY74" s="1704">
        <v>8900272884.8400002</v>
      </c>
      <c r="AZ74" s="1703">
        <v>155881126</v>
      </c>
      <c r="BA74" s="1703">
        <v>8900272884.8400002</v>
      </c>
      <c r="BB74" s="1705">
        <v>0</v>
      </c>
      <c r="BC74" s="1703">
        <v>5882188</v>
      </c>
      <c r="BE74" s="1708">
        <f t="shared" si="3"/>
        <v>0.77728982699423443</v>
      </c>
    </row>
    <row r="75" spans="1:57" s="1707" customFormat="1" ht="23.25" customHeight="1" x14ac:dyDescent="0.2">
      <c r="A75" s="1660" t="str">
        <f t="shared" si="4"/>
        <v>A2013</v>
      </c>
      <c r="B75" s="1697" t="s">
        <v>361</v>
      </c>
      <c r="C75" s="1698"/>
      <c r="D75" s="1697" t="s">
        <v>741</v>
      </c>
      <c r="E75" s="1698"/>
      <c r="F75" s="1697" t="s">
        <v>739</v>
      </c>
      <c r="G75" s="1698"/>
      <c r="H75" s="1697"/>
      <c r="I75" s="1698"/>
      <c r="J75" s="1697"/>
      <c r="K75" s="1698"/>
      <c r="L75" s="1698"/>
      <c r="M75" s="1697"/>
      <c r="N75" s="1698"/>
      <c r="O75" s="1698"/>
      <c r="P75" s="1697"/>
      <c r="Q75" s="1698"/>
      <c r="R75" s="1697"/>
      <c r="S75" s="1698"/>
      <c r="T75" s="1699" t="s">
        <v>59</v>
      </c>
      <c r="U75" s="1698"/>
      <c r="V75" s="1698"/>
      <c r="W75" s="1698"/>
      <c r="X75" s="1698"/>
      <c r="Y75" s="1698"/>
      <c r="Z75" s="1698"/>
      <c r="AA75" s="1698"/>
      <c r="AB75" s="1697" t="s">
        <v>732</v>
      </c>
      <c r="AC75" s="1698"/>
      <c r="AD75" s="1698"/>
      <c r="AE75" s="1698"/>
      <c r="AF75" s="1698"/>
      <c r="AG75" s="1697" t="s">
        <v>733</v>
      </c>
      <c r="AH75" s="1698"/>
      <c r="AI75" s="1698"/>
      <c r="AJ75" s="1700" t="s">
        <v>765</v>
      </c>
      <c r="AK75" s="1701" t="s">
        <v>1252</v>
      </c>
      <c r="AL75" s="1702"/>
      <c r="AM75" s="1702"/>
      <c r="AN75" s="1702"/>
      <c r="AO75" s="1702"/>
      <c r="AP75" s="1702"/>
      <c r="AQ75" s="1703">
        <v>4021085821</v>
      </c>
      <c r="AR75" s="1704">
        <v>3733143693.9299998</v>
      </c>
      <c r="AS75" s="1703">
        <v>287942127.06999999</v>
      </c>
      <c r="AT75" s="1705">
        <v>0</v>
      </c>
      <c r="AU75" s="1706">
        <v>1943887760.9300001</v>
      </c>
      <c r="AV75" s="1703">
        <v>1789255933</v>
      </c>
      <c r="AW75" s="1704">
        <v>868961435.41999996</v>
      </c>
      <c r="AX75" s="1703">
        <v>1074926325.51</v>
      </c>
      <c r="AY75" s="1704">
        <v>829743032.41999996</v>
      </c>
      <c r="AZ75" s="1703">
        <v>39218403</v>
      </c>
      <c r="BA75" s="1703">
        <v>829743032.41999996</v>
      </c>
      <c r="BB75" s="1705">
        <v>0</v>
      </c>
      <c r="BC75" s="1705">
        <v>0</v>
      </c>
      <c r="BE75" s="1708">
        <f t="shared" si="3"/>
        <v>0.48342359438789012</v>
      </c>
    </row>
    <row r="76" spans="1:57" s="1745" customFormat="1" ht="23.25" customHeight="1" x14ac:dyDescent="0.2">
      <c r="A76" s="1734" t="str">
        <f t="shared" si="4"/>
        <v>A20310</v>
      </c>
      <c r="B76" s="1735" t="s">
        <v>361</v>
      </c>
      <c r="C76" s="1736"/>
      <c r="D76" s="1735" t="s">
        <v>741</v>
      </c>
      <c r="E76" s="1736"/>
      <c r="F76" s="1735" t="s">
        <v>739</v>
      </c>
      <c r="G76" s="1736"/>
      <c r="H76" s="1735" t="s">
        <v>748</v>
      </c>
      <c r="I76" s="1736"/>
      <c r="J76" s="1735"/>
      <c r="K76" s="1736"/>
      <c r="L76" s="1736"/>
      <c r="M76" s="1735"/>
      <c r="N76" s="1736"/>
      <c r="O76" s="1736"/>
      <c r="P76" s="1735"/>
      <c r="Q76" s="1736"/>
      <c r="R76" s="1735"/>
      <c r="S76" s="1736"/>
      <c r="T76" s="1737" t="s">
        <v>625</v>
      </c>
      <c r="U76" s="1736"/>
      <c r="V76" s="1736"/>
      <c r="W76" s="1736"/>
      <c r="X76" s="1736"/>
      <c r="Y76" s="1736"/>
      <c r="Z76" s="1736"/>
      <c r="AA76" s="1736"/>
      <c r="AB76" s="1735" t="s">
        <v>732</v>
      </c>
      <c r="AC76" s="1736"/>
      <c r="AD76" s="1736"/>
      <c r="AE76" s="1736"/>
      <c r="AF76" s="1736"/>
      <c r="AG76" s="1735" t="s">
        <v>733</v>
      </c>
      <c r="AH76" s="1736"/>
      <c r="AI76" s="1736"/>
      <c r="AJ76" s="1738" t="s">
        <v>417</v>
      </c>
      <c r="AK76" s="1739" t="s">
        <v>734</v>
      </c>
      <c r="AL76" s="1740"/>
      <c r="AM76" s="1740"/>
      <c r="AN76" s="1740"/>
      <c r="AO76" s="1740"/>
      <c r="AP76" s="1740"/>
      <c r="AQ76" s="1741">
        <v>343000000</v>
      </c>
      <c r="AR76" s="1742">
        <v>314146763</v>
      </c>
      <c r="AS76" s="1741">
        <v>28853237</v>
      </c>
      <c r="AT76" s="1743">
        <v>0</v>
      </c>
      <c r="AU76" s="1744">
        <v>314146763</v>
      </c>
      <c r="AV76" s="1743">
        <v>0</v>
      </c>
      <c r="AW76" s="1742">
        <v>314146763</v>
      </c>
      <c r="AX76" s="1743">
        <v>0</v>
      </c>
      <c r="AY76" s="1742">
        <v>314146763</v>
      </c>
      <c r="AZ76" s="1743">
        <v>0</v>
      </c>
      <c r="BA76" s="1741">
        <v>314146763</v>
      </c>
      <c r="BB76" s="1743">
        <v>0</v>
      </c>
      <c r="BC76" s="1743">
        <v>0</v>
      </c>
      <c r="BE76" s="1746">
        <f t="shared" si="3"/>
        <v>0.91587977551020405</v>
      </c>
    </row>
    <row r="77" spans="1:57" s="1707" customFormat="1" ht="23.25" customHeight="1" x14ac:dyDescent="0.2">
      <c r="A77" s="1660" t="str">
        <f t="shared" si="4"/>
        <v>A2035010</v>
      </c>
      <c r="B77" s="1697" t="s">
        <v>361</v>
      </c>
      <c r="C77" s="1698"/>
      <c r="D77" s="1697" t="s">
        <v>741</v>
      </c>
      <c r="E77" s="1698"/>
      <c r="F77" s="1697" t="s">
        <v>739</v>
      </c>
      <c r="G77" s="1698"/>
      <c r="H77" s="1697" t="s">
        <v>748</v>
      </c>
      <c r="I77" s="1698"/>
      <c r="J77" s="1697" t="s">
        <v>756</v>
      </c>
      <c r="K77" s="1698"/>
      <c r="L77" s="1698"/>
      <c r="M77" s="1697"/>
      <c r="N77" s="1698"/>
      <c r="O77" s="1698"/>
      <c r="P77" s="1697"/>
      <c r="Q77" s="1698"/>
      <c r="R77" s="1697"/>
      <c r="S77" s="1698"/>
      <c r="T77" s="1699" t="s">
        <v>632</v>
      </c>
      <c r="U77" s="1698"/>
      <c r="V77" s="1698"/>
      <c r="W77" s="1698"/>
      <c r="X77" s="1698"/>
      <c r="Y77" s="1698"/>
      <c r="Z77" s="1698"/>
      <c r="AA77" s="1698"/>
      <c r="AB77" s="1697" t="s">
        <v>732</v>
      </c>
      <c r="AC77" s="1698"/>
      <c r="AD77" s="1698"/>
      <c r="AE77" s="1698"/>
      <c r="AF77" s="1698"/>
      <c r="AG77" s="1697" t="s">
        <v>733</v>
      </c>
      <c r="AH77" s="1698"/>
      <c r="AI77" s="1698"/>
      <c r="AJ77" s="1700" t="s">
        <v>417</v>
      </c>
      <c r="AK77" s="1701" t="s">
        <v>734</v>
      </c>
      <c r="AL77" s="1702"/>
      <c r="AM77" s="1702"/>
      <c r="AN77" s="1702"/>
      <c r="AO77" s="1702"/>
      <c r="AP77" s="1702"/>
      <c r="AQ77" s="1703">
        <v>341000000</v>
      </c>
      <c r="AR77" s="1704">
        <v>314146763</v>
      </c>
      <c r="AS77" s="1703">
        <v>26853237</v>
      </c>
      <c r="AT77" s="1705">
        <v>0</v>
      </c>
      <c r="AU77" s="1706">
        <v>314146763</v>
      </c>
      <c r="AV77" s="1705">
        <v>0</v>
      </c>
      <c r="AW77" s="1704">
        <v>314146763</v>
      </c>
      <c r="AX77" s="1705">
        <v>0</v>
      </c>
      <c r="AY77" s="1704">
        <v>314146763</v>
      </c>
      <c r="AZ77" s="1705">
        <v>0</v>
      </c>
      <c r="BA77" s="1703">
        <v>314146763</v>
      </c>
      <c r="BB77" s="1705">
        <v>0</v>
      </c>
      <c r="BC77" s="1705">
        <v>0</v>
      </c>
      <c r="BE77" s="1708">
        <f t="shared" si="3"/>
        <v>0.92125150439882697</v>
      </c>
    </row>
    <row r="78" spans="1:57" s="1707" customFormat="1" ht="23.25" customHeight="1" x14ac:dyDescent="0.2">
      <c r="A78" s="1660" t="str">
        <f t="shared" si="4"/>
        <v>A20350210</v>
      </c>
      <c r="B78" s="1725" t="s">
        <v>361</v>
      </c>
      <c r="C78" s="1698"/>
      <c r="D78" s="1725" t="s">
        <v>741</v>
      </c>
      <c r="E78" s="1698"/>
      <c r="F78" s="1725" t="s">
        <v>739</v>
      </c>
      <c r="G78" s="1698"/>
      <c r="H78" s="1725" t="s">
        <v>748</v>
      </c>
      <c r="I78" s="1698"/>
      <c r="J78" s="1725" t="s">
        <v>756</v>
      </c>
      <c r="K78" s="1698"/>
      <c r="L78" s="1698"/>
      <c r="M78" s="1725" t="s">
        <v>741</v>
      </c>
      <c r="N78" s="1698"/>
      <c r="O78" s="1698"/>
      <c r="P78" s="1725"/>
      <c r="Q78" s="1698"/>
      <c r="R78" s="1725"/>
      <c r="S78" s="1698"/>
      <c r="T78" s="1726" t="s">
        <v>389</v>
      </c>
      <c r="U78" s="1698"/>
      <c r="V78" s="1698"/>
      <c r="W78" s="1698"/>
      <c r="X78" s="1698"/>
      <c r="Y78" s="1698"/>
      <c r="Z78" s="1698"/>
      <c r="AA78" s="1698"/>
      <c r="AB78" s="1725" t="s">
        <v>732</v>
      </c>
      <c r="AC78" s="1698"/>
      <c r="AD78" s="1698"/>
      <c r="AE78" s="1698"/>
      <c r="AF78" s="1698"/>
      <c r="AG78" s="1725" t="s">
        <v>733</v>
      </c>
      <c r="AH78" s="1698"/>
      <c r="AI78" s="1698"/>
      <c r="AJ78" s="1727" t="s">
        <v>417</v>
      </c>
      <c r="AK78" s="1728" t="s">
        <v>734</v>
      </c>
      <c r="AL78" s="1702"/>
      <c r="AM78" s="1702"/>
      <c r="AN78" s="1702"/>
      <c r="AO78" s="1702"/>
      <c r="AP78" s="1702"/>
      <c r="AQ78" s="1729">
        <v>6376304</v>
      </c>
      <c r="AR78" s="1720">
        <v>6217875</v>
      </c>
      <c r="AS78" s="1729">
        <v>158429</v>
      </c>
      <c r="AT78" s="1730">
        <v>0</v>
      </c>
      <c r="AU78" s="1722">
        <v>6217875</v>
      </c>
      <c r="AV78" s="1730">
        <v>0</v>
      </c>
      <c r="AW78" s="1720">
        <v>6217875</v>
      </c>
      <c r="AX78" s="1730">
        <v>0</v>
      </c>
      <c r="AY78" s="1720">
        <v>6217875</v>
      </c>
      <c r="AZ78" s="1730">
        <v>0</v>
      </c>
      <c r="BA78" s="1729">
        <v>6217875</v>
      </c>
      <c r="BB78" s="1730">
        <v>0</v>
      </c>
      <c r="BC78" s="1730">
        <v>0</v>
      </c>
      <c r="BE78" s="1731">
        <f t="shared" si="3"/>
        <v>0.97515347448929657</v>
      </c>
    </row>
    <row r="79" spans="1:57" s="1707" customFormat="1" ht="23.25" customHeight="1" x14ac:dyDescent="0.2">
      <c r="A79" s="1660" t="str">
        <f t="shared" si="4"/>
        <v>A20350310</v>
      </c>
      <c r="B79" s="1725" t="s">
        <v>361</v>
      </c>
      <c r="C79" s="1698"/>
      <c r="D79" s="1725" t="s">
        <v>741</v>
      </c>
      <c r="E79" s="1698"/>
      <c r="F79" s="1725" t="s">
        <v>739</v>
      </c>
      <c r="G79" s="1698"/>
      <c r="H79" s="1725" t="s">
        <v>748</v>
      </c>
      <c r="I79" s="1698"/>
      <c r="J79" s="1725" t="s">
        <v>756</v>
      </c>
      <c r="K79" s="1698"/>
      <c r="L79" s="1698"/>
      <c r="M79" s="1725" t="s">
        <v>748</v>
      </c>
      <c r="N79" s="1698"/>
      <c r="O79" s="1698"/>
      <c r="P79" s="1725"/>
      <c r="Q79" s="1698"/>
      <c r="R79" s="1725"/>
      <c r="S79" s="1698"/>
      <c r="T79" s="1726" t="s">
        <v>390</v>
      </c>
      <c r="U79" s="1698"/>
      <c r="V79" s="1698"/>
      <c r="W79" s="1698"/>
      <c r="X79" s="1698"/>
      <c r="Y79" s="1698"/>
      <c r="Z79" s="1698"/>
      <c r="AA79" s="1698"/>
      <c r="AB79" s="1725" t="s">
        <v>732</v>
      </c>
      <c r="AC79" s="1698"/>
      <c r="AD79" s="1698"/>
      <c r="AE79" s="1698"/>
      <c r="AF79" s="1698"/>
      <c r="AG79" s="1725" t="s">
        <v>733</v>
      </c>
      <c r="AH79" s="1698"/>
      <c r="AI79" s="1698"/>
      <c r="AJ79" s="1727" t="s">
        <v>417</v>
      </c>
      <c r="AK79" s="1728" t="s">
        <v>734</v>
      </c>
      <c r="AL79" s="1702"/>
      <c r="AM79" s="1702"/>
      <c r="AN79" s="1702"/>
      <c r="AO79" s="1702"/>
      <c r="AP79" s="1702"/>
      <c r="AQ79" s="1729">
        <v>324023696</v>
      </c>
      <c r="AR79" s="1720">
        <v>307443688</v>
      </c>
      <c r="AS79" s="1729">
        <v>16580008</v>
      </c>
      <c r="AT79" s="1730">
        <v>0</v>
      </c>
      <c r="AU79" s="1722">
        <v>307443688</v>
      </c>
      <c r="AV79" s="1730">
        <v>0</v>
      </c>
      <c r="AW79" s="1720">
        <v>307443688</v>
      </c>
      <c r="AX79" s="1730">
        <v>0</v>
      </c>
      <c r="AY79" s="1720">
        <v>307443688</v>
      </c>
      <c r="AZ79" s="1730">
        <v>0</v>
      </c>
      <c r="BA79" s="1729">
        <v>307443688</v>
      </c>
      <c r="BB79" s="1730">
        <v>0</v>
      </c>
      <c r="BC79" s="1730">
        <v>0</v>
      </c>
      <c r="BE79" s="1731">
        <f t="shared" si="3"/>
        <v>0.94883087809726119</v>
      </c>
    </row>
    <row r="80" spans="1:57" s="1707" customFormat="1" ht="23.25" customHeight="1" x14ac:dyDescent="0.2">
      <c r="A80" s="1660" t="str">
        <f t="shared" si="4"/>
        <v>A203501610</v>
      </c>
      <c r="B80" s="1725" t="s">
        <v>361</v>
      </c>
      <c r="C80" s="1698"/>
      <c r="D80" s="1725" t="s">
        <v>741</v>
      </c>
      <c r="E80" s="1698"/>
      <c r="F80" s="1725" t="s">
        <v>739</v>
      </c>
      <c r="G80" s="1698"/>
      <c r="H80" s="1725" t="s">
        <v>748</v>
      </c>
      <c r="I80" s="1698"/>
      <c r="J80" s="1725" t="s">
        <v>756</v>
      </c>
      <c r="K80" s="1698"/>
      <c r="L80" s="1698"/>
      <c r="M80" s="1725" t="s">
        <v>370</v>
      </c>
      <c r="N80" s="1698"/>
      <c r="O80" s="1698"/>
      <c r="P80" s="1725"/>
      <c r="Q80" s="1698"/>
      <c r="R80" s="1725"/>
      <c r="S80" s="1698"/>
      <c r="T80" s="1726" t="s">
        <v>391</v>
      </c>
      <c r="U80" s="1698"/>
      <c r="V80" s="1698"/>
      <c r="W80" s="1698"/>
      <c r="X80" s="1698"/>
      <c r="Y80" s="1698"/>
      <c r="Z80" s="1698"/>
      <c r="AA80" s="1698"/>
      <c r="AB80" s="1725" t="s">
        <v>732</v>
      </c>
      <c r="AC80" s="1698"/>
      <c r="AD80" s="1698"/>
      <c r="AE80" s="1698"/>
      <c r="AF80" s="1698"/>
      <c r="AG80" s="1725" t="s">
        <v>733</v>
      </c>
      <c r="AH80" s="1698"/>
      <c r="AI80" s="1698"/>
      <c r="AJ80" s="1727" t="s">
        <v>417</v>
      </c>
      <c r="AK80" s="1728" t="s">
        <v>734</v>
      </c>
      <c r="AL80" s="1702"/>
      <c r="AM80" s="1702"/>
      <c r="AN80" s="1702"/>
      <c r="AO80" s="1702"/>
      <c r="AP80" s="1702"/>
      <c r="AQ80" s="1729">
        <v>10000000</v>
      </c>
      <c r="AR80" s="1720">
        <v>485200</v>
      </c>
      <c r="AS80" s="1729">
        <v>9514800</v>
      </c>
      <c r="AT80" s="1730">
        <v>0</v>
      </c>
      <c r="AU80" s="1722">
        <v>485200</v>
      </c>
      <c r="AV80" s="1730">
        <v>0</v>
      </c>
      <c r="AW80" s="1720">
        <v>485200</v>
      </c>
      <c r="AX80" s="1730">
        <v>0</v>
      </c>
      <c r="AY80" s="1720">
        <v>485200</v>
      </c>
      <c r="AZ80" s="1730">
        <v>0</v>
      </c>
      <c r="BA80" s="1729">
        <v>485200</v>
      </c>
      <c r="BB80" s="1730">
        <v>0</v>
      </c>
      <c r="BC80" s="1730">
        <v>0</v>
      </c>
      <c r="BE80" s="1731">
        <f t="shared" si="3"/>
        <v>4.8520000000000001E-2</v>
      </c>
    </row>
    <row r="81" spans="1:57" s="1707" customFormat="1" ht="23.25" customHeight="1" x14ac:dyDescent="0.2">
      <c r="A81" s="1660" t="str">
        <f t="shared" si="4"/>
        <v>A203509010</v>
      </c>
      <c r="B81" s="1725" t="s">
        <v>361</v>
      </c>
      <c r="C81" s="1698"/>
      <c r="D81" s="1725" t="s">
        <v>741</v>
      </c>
      <c r="E81" s="1698"/>
      <c r="F81" s="1725" t="s">
        <v>739</v>
      </c>
      <c r="G81" s="1698"/>
      <c r="H81" s="1725" t="s">
        <v>748</v>
      </c>
      <c r="I81" s="1698"/>
      <c r="J81" s="1725" t="s">
        <v>756</v>
      </c>
      <c r="K81" s="1698"/>
      <c r="L81" s="1698"/>
      <c r="M81" s="1725" t="s">
        <v>757</v>
      </c>
      <c r="N81" s="1698"/>
      <c r="O81" s="1698"/>
      <c r="P81" s="1725"/>
      <c r="Q81" s="1698"/>
      <c r="R81" s="1725"/>
      <c r="S81" s="1698"/>
      <c r="T81" s="1726" t="s">
        <v>392</v>
      </c>
      <c r="U81" s="1698"/>
      <c r="V81" s="1698"/>
      <c r="W81" s="1698"/>
      <c r="X81" s="1698"/>
      <c r="Y81" s="1698"/>
      <c r="Z81" s="1698"/>
      <c r="AA81" s="1698"/>
      <c r="AB81" s="1725" t="s">
        <v>732</v>
      </c>
      <c r="AC81" s="1698"/>
      <c r="AD81" s="1698"/>
      <c r="AE81" s="1698"/>
      <c r="AF81" s="1698"/>
      <c r="AG81" s="1725" t="s">
        <v>733</v>
      </c>
      <c r="AH81" s="1698"/>
      <c r="AI81" s="1698"/>
      <c r="AJ81" s="1727" t="s">
        <v>417</v>
      </c>
      <c r="AK81" s="1728" t="s">
        <v>734</v>
      </c>
      <c r="AL81" s="1702"/>
      <c r="AM81" s="1702"/>
      <c r="AN81" s="1702"/>
      <c r="AO81" s="1702"/>
      <c r="AP81" s="1702"/>
      <c r="AQ81" s="1729">
        <v>600000</v>
      </c>
      <c r="AR81" s="1732">
        <v>0</v>
      </c>
      <c r="AS81" s="1729">
        <v>600000</v>
      </c>
      <c r="AT81" s="1730">
        <v>0</v>
      </c>
      <c r="AU81" s="1733">
        <v>0</v>
      </c>
      <c r="AV81" s="1730">
        <v>0</v>
      </c>
      <c r="AW81" s="1732">
        <v>0</v>
      </c>
      <c r="AX81" s="1730">
        <v>0</v>
      </c>
      <c r="AY81" s="1732">
        <v>0</v>
      </c>
      <c r="AZ81" s="1730">
        <v>0</v>
      </c>
      <c r="BA81" s="1730">
        <v>0</v>
      </c>
      <c r="BB81" s="1730">
        <v>0</v>
      </c>
      <c r="BC81" s="1730">
        <v>0</v>
      </c>
      <c r="BE81" s="1731">
        <f t="shared" si="3"/>
        <v>0</v>
      </c>
    </row>
    <row r="82" spans="1:57" s="1707" customFormat="1" ht="23.25" customHeight="1" x14ac:dyDescent="0.2">
      <c r="A82" s="1660" t="str">
        <f t="shared" si="4"/>
        <v>A2035110</v>
      </c>
      <c r="B82" s="1697" t="s">
        <v>361</v>
      </c>
      <c r="C82" s="1698"/>
      <c r="D82" s="1697" t="s">
        <v>741</v>
      </c>
      <c r="E82" s="1698"/>
      <c r="F82" s="1697" t="s">
        <v>739</v>
      </c>
      <c r="G82" s="1698"/>
      <c r="H82" s="1697" t="s">
        <v>748</v>
      </c>
      <c r="I82" s="1698"/>
      <c r="J82" s="1697" t="s">
        <v>758</v>
      </c>
      <c r="K82" s="1698"/>
      <c r="L82" s="1698"/>
      <c r="M82" s="1697"/>
      <c r="N82" s="1698"/>
      <c r="O82" s="1698"/>
      <c r="P82" s="1697"/>
      <c r="Q82" s="1698"/>
      <c r="R82" s="1697"/>
      <c r="S82" s="1698"/>
      <c r="T82" s="1699" t="s">
        <v>628</v>
      </c>
      <c r="U82" s="1698"/>
      <c r="V82" s="1698"/>
      <c r="W82" s="1698"/>
      <c r="X82" s="1698"/>
      <c r="Y82" s="1698"/>
      <c r="Z82" s="1698"/>
      <c r="AA82" s="1698"/>
      <c r="AB82" s="1697" t="s">
        <v>732</v>
      </c>
      <c r="AC82" s="1698"/>
      <c r="AD82" s="1698"/>
      <c r="AE82" s="1698"/>
      <c r="AF82" s="1698"/>
      <c r="AG82" s="1697" t="s">
        <v>733</v>
      </c>
      <c r="AH82" s="1698"/>
      <c r="AI82" s="1698"/>
      <c r="AJ82" s="1700" t="s">
        <v>417</v>
      </c>
      <c r="AK82" s="1701" t="s">
        <v>734</v>
      </c>
      <c r="AL82" s="1702"/>
      <c r="AM82" s="1702"/>
      <c r="AN82" s="1702"/>
      <c r="AO82" s="1702"/>
      <c r="AP82" s="1702"/>
      <c r="AQ82" s="1703">
        <v>2000000</v>
      </c>
      <c r="AR82" s="1709">
        <v>0</v>
      </c>
      <c r="AS82" s="1703">
        <v>2000000</v>
      </c>
      <c r="AT82" s="1705">
        <v>0</v>
      </c>
      <c r="AU82" s="1747">
        <v>0</v>
      </c>
      <c r="AV82" s="1705">
        <v>0</v>
      </c>
      <c r="AW82" s="1709">
        <v>0</v>
      </c>
      <c r="AX82" s="1705">
        <v>0</v>
      </c>
      <c r="AY82" s="1709">
        <v>0</v>
      </c>
      <c r="AZ82" s="1705">
        <v>0</v>
      </c>
      <c r="BA82" s="1705">
        <v>0</v>
      </c>
      <c r="BB82" s="1705">
        <v>0</v>
      </c>
      <c r="BC82" s="1705">
        <v>0</v>
      </c>
      <c r="BE82" s="1708">
        <f t="shared" si="3"/>
        <v>0</v>
      </c>
    </row>
    <row r="83" spans="1:57" s="1707" customFormat="1" ht="23.25" customHeight="1" x14ac:dyDescent="0.2">
      <c r="A83" s="1660" t="str">
        <f t="shared" si="4"/>
        <v>A20351110</v>
      </c>
      <c r="B83" s="1725" t="s">
        <v>361</v>
      </c>
      <c r="C83" s="1698"/>
      <c r="D83" s="1725" t="s">
        <v>741</v>
      </c>
      <c r="E83" s="1698"/>
      <c r="F83" s="1725" t="s">
        <v>739</v>
      </c>
      <c r="G83" s="1698"/>
      <c r="H83" s="1725" t="s">
        <v>748</v>
      </c>
      <c r="I83" s="1698"/>
      <c r="J83" s="1725" t="s">
        <v>758</v>
      </c>
      <c r="K83" s="1698"/>
      <c r="L83" s="1698"/>
      <c r="M83" s="1725" t="s">
        <v>738</v>
      </c>
      <c r="N83" s="1698"/>
      <c r="O83" s="1698"/>
      <c r="P83" s="1725"/>
      <c r="Q83" s="1698"/>
      <c r="R83" s="1725"/>
      <c r="S83" s="1698"/>
      <c r="T83" s="1726" t="s">
        <v>393</v>
      </c>
      <c r="U83" s="1698"/>
      <c r="V83" s="1698"/>
      <c r="W83" s="1698"/>
      <c r="X83" s="1698"/>
      <c r="Y83" s="1698"/>
      <c r="Z83" s="1698"/>
      <c r="AA83" s="1698"/>
      <c r="AB83" s="1725" t="s">
        <v>732</v>
      </c>
      <c r="AC83" s="1698"/>
      <c r="AD83" s="1698"/>
      <c r="AE83" s="1698"/>
      <c r="AF83" s="1698"/>
      <c r="AG83" s="1725" t="s">
        <v>733</v>
      </c>
      <c r="AH83" s="1698"/>
      <c r="AI83" s="1698"/>
      <c r="AJ83" s="1727" t="s">
        <v>417</v>
      </c>
      <c r="AK83" s="1728" t="s">
        <v>734</v>
      </c>
      <c r="AL83" s="1702"/>
      <c r="AM83" s="1702"/>
      <c r="AN83" s="1702"/>
      <c r="AO83" s="1702"/>
      <c r="AP83" s="1702"/>
      <c r="AQ83" s="1729">
        <v>1000000</v>
      </c>
      <c r="AR83" s="1732">
        <v>0</v>
      </c>
      <c r="AS83" s="1729">
        <v>1000000</v>
      </c>
      <c r="AT83" s="1730">
        <v>0</v>
      </c>
      <c r="AU83" s="1733">
        <v>0</v>
      </c>
      <c r="AV83" s="1730">
        <v>0</v>
      </c>
      <c r="AW83" s="1732">
        <v>0</v>
      </c>
      <c r="AX83" s="1730">
        <v>0</v>
      </c>
      <c r="AY83" s="1732">
        <v>0</v>
      </c>
      <c r="AZ83" s="1730">
        <v>0</v>
      </c>
      <c r="BA83" s="1730">
        <v>0</v>
      </c>
      <c r="BB83" s="1730">
        <v>0</v>
      </c>
      <c r="BC83" s="1730">
        <v>0</v>
      </c>
      <c r="BE83" s="1731">
        <f t="shared" si="3"/>
        <v>0</v>
      </c>
    </row>
    <row r="84" spans="1:57" s="1707" customFormat="1" ht="23.25" customHeight="1" x14ac:dyDescent="0.2">
      <c r="A84" s="1660" t="str">
        <f t="shared" si="4"/>
        <v>A20351210</v>
      </c>
      <c r="B84" s="1725" t="s">
        <v>361</v>
      </c>
      <c r="C84" s="1698"/>
      <c r="D84" s="1725" t="s">
        <v>741</v>
      </c>
      <c r="E84" s="1698"/>
      <c r="F84" s="1725" t="s">
        <v>739</v>
      </c>
      <c r="G84" s="1698"/>
      <c r="H84" s="1725" t="s">
        <v>748</v>
      </c>
      <c r="I84" s="1698"/>
      <c r="J84" s="1725" t="s">
        <v>758</v>
      </c>
      <c r="K84" s="1698"/>
      <c r="L84" s="1698"/>
      <c r="M84" s="1725" t="s">
        <v>741</v>
      </c>
      <c r="N84" s="1698"/>
      <c r="O84" s="1698"/>
      <c r="P84" s="1725"/>
      <c r="Q84" s="1698"/>
      <c r="R84" s="1725"/>
      <c r="S84" s="1698"/>
      <c r="T84" s="1726" t="s">
        <v>394</v>
      </c>
      <c r="U84" s="1698"/>
      <c r="V84" s="1698"/>
      <c r="W84" s="1698"/>
      <c r="X84" s="1698"/>
      <c r="Y84" s="1698"/>
      <c r="Z84" s="1698"/>
      <c r="AA84" s="1698"/>
      <c r="AB84" s="1725" t="s">
        <v>732</v>
      </c>
      <c r="AC84" s="1698"/>
      <c r="AD84" s="1698"/>
      <c r="AE84" s="1698"/>
      <c r="AF84" s="1698"/>
      <c r="AG84" s="1725" t="s">
        <v>733</v>
      </c>
      <c r="AH84" s="1698"/>
      <c r="AI84" s="1698"/>
      <c r="AJ84" s="1727" t="s">
        <v>417</v>
      </c>
      <c r="AK84" s="1728" t="s">
        <v>734</v>
      </c>
      <c r="AL84" s="1702"/>
      <c r="AM84" s="1702"/>
      <c r="AN84" s="1702"/>
      <c r="AO84" s="1702"/>
      <c r="AP84" s="1702"/>
      <c r="AQ84" s="1729">
        <v>1000000</v>
      </c>
      <c r="AR84" s="1732">
        <v>0</v>
      </c>
      <c r="AS84" s="1729">
        <v>1000000</v>
      </c>
      <c r="AT84" s="1730">
        <v>0</v>
      </c>
      <c r="AU84" s="1733">
        <v>0</v>
      </c>
      <c r="AV84" s="1730">
        <v>0</v>
      </c>
      <c r="AW84" s="1732">
        <v>0</v>
      </c>
      <c r="AX84" s="1730">
        <v>0</v>
      </c>
      <c r="AY84" s="1732">
        <v>0</v>
      </c>
      <c r="AZ84" s="1730">
        <v>0</v>
      </c>
      <c r="BA84" s="1730">
        <v>0</v>
      </c>
      <c r="BB84" s="1730">
        <v>0</v>
      </c>
      <c r="BC84" s="1730">
        <v>0</v>
      </c>
      <c r="BE84" s="1731">
        <f t="shared" si="3"/>
        <v>0</v>
      </c>
    </row>
    <row r="85" spans="1:57" s="1707" customFormat="1" ht="23.25" customHeight="1" x14ac:dyDescent="0.2">
      <c r="A85" s="1748" t="str">
        <f t="shared" si="4"/>
        <v>A20410</v>
      </c>
      <c r="B85" s="1749" t="s">
        <v>361</v>
      </c>
      <c r="C85" s="1698"/>
      <c r="D85" s="1749" t="s">
        <v>741</v>
      </c>
      <c r="E85" s="1698"/>
      <c r="F85" s="1749" t="s">
        <v>739</v>
      </c>
      <c r="G85" s="1698"/>
      <c r="H85" s="1749" t="s">
        <v>742</v>
      </c>
      <c r="I85" s="1698"/>
      <c r="J85" s="1749"/>
      <c r="K85" s="1698"/>
      <c r="L85" s="1698"/>
      <c r="M85" s="1749"/>
      <c r="N85" s="1698"/>
      <c r="O85" s="1698"/>
      <c r="P85" s="1749"/>
      <c r="Q85" s="1698"/>
      <c r="R85" s="1749"/>
      <c r="S85" s="1698"/>
      <c r="T85" s="1750" t="s">
        <v>630</v>
      </c>
      <c r="U85" s="1698"/>
      <c r="V85" s="1698"/>
      <c r="W85" s="1698"/>
      <c r="X85" s="1698"/>
      <c r="Y85" s="1698"/>
      <c r="Z85" s="1698"/>
      <c r="AA85" s="1698"/>
      <c r="AB85" s="1749" t="s">
        <v>732</v>
      </c>
      <c r="AC85" s="1698"/>
      <c r="AD85" s="1698"/>
      <c r="AE85" s="1698"/>
      <c r="AF85" s="1698"/>
      <c r="AG85" s="1749" t="s">
        <v>733</v>
      </c>
      <c r="AH85" s="1698"/>
      <c r="AI85" s="1698"/>
      <c r="AJ85" s="1751" t="s">
        <v>417</v>
      </c>
      <c r="AK85" s="1752" t="s">
        <v>734</v>
      </c>
      <c r="AL85" s="1702"/>
      <c r="AM85" s="1702"/>
      <c r="AN85" s="1702"/>
      <c r="AO85" s="1702"/>
      <c r="AP85" s="1702"/>
      <c r="AQ85" s="1753">
        <v>14097414179</v>
      </c>
      <c r="AR85" s="1754">
        <v>12791346098.84</v>
      </c>
      <c r="AS85" s="1753">
        <v>1306068080.1600001</v>
      </c>
      <c r="AT85" s="1755">
        <v>0</v>
      </c>
      <c r="AU85" s="1756">
        <v>10910240275.92</v>
      </c>
      <c r="AV85" s="1753">
        <v>1881105822.9200001</v>
      </c>
      <c r="AW85" s="1754">
        <v>8742007247.8400002</v>
      </c>
      <c r="AX85" s="1753">
        <v>2168233028.0799999</v>
      </c>
      <c r="AY85" s="1754">
        <v>8586126121.8400002</v>
      </c>
      <c r="AZ85" s="1753">
        <v>155881126</v>
      </c>
      <c r="BA85" s="1753">
        <v>8586126121.8400002</v>
      </c>
      <c r="BB85" s="1755">
        <v>0</v>
      </c>
      <c r="BC85" s="1753">
        <v>5882188</v>
      </c>
      <c r="BE85" s="1757">
        <f t="shared" si="3"/>
        <v>0.77391783609310949</v>
      </c>
    </row>
    <row r="86" spans="1:57" s="1707" customFormat="1" ht="23.25" customHeight="1" x14ac:dyDescent="0.2">
      <c r="A86" s="1748" t="str">
        <f t="shared" si="4"/>
        <v>A20413</v>
      </c>
      <c r="B86" s="1758" t="s">
        <v>361</v>
      </c>
      <c r="C86" s="1698"/>
      <c r="D86" s="1758" t="s">
        <v>741</v>
      </c>
      <c r="E86" s="1698"/>
      <c r="F86" s="1758" t="s">
        <v>739</v>
      </c>
      <c r="G86" s="1698"/>
      <c r="H86" s="1758" t="s">
        <v>742</v>
      </c>
      <c r="I86" s="1698"/>
      <c r="J86" s="1758"/>
      <c r="K86" s="1698"/>
      <c r="L86" s="1698"/>
      <c r="M86" s="1758"/>
      <c r="N86" s="1698"/>
      <c r="O86" s="1698"/>
      <c r="P86" s="1758"/>
      <c r="Q86" s="1698"/>
      <c r="R86" s="1758"/>
      <c r="S86" s="1698"/>
      <c r="T86" s="1759" t="s">
        <v>630</v>
      </c>
      <c r="U86" s="1698"/>
      <c r="V86" s="1698"/>
      <c r="W86" s="1698"/>
      <c r="X86" s="1698"/>
      <c r="Y86" s="1698"/>
      <c r="Z86" s="1698"/>
      <c r="AA86" s="1698"/>
      <c r="AB86" s="1758" t="s">
        <v>732</v>
      </c>
      <c r="AC86" s="1698"/>
      <c r="AD86" s="1698"/>
      <c r="AE86" s="1698"/>
      <c r="AF86" s="1698"/>
      <c r="AG86" s="1758" t="s">
        <v>733</v>
      </c>
      <c r="AH86" s="1698"/>
      <c r="AI86" s="1698"/>
      <c r="AJ86" s="1760" t="s">
        <v>765</v>
      </c>
      <c r="AK86" s="1761" t="s">
        <v>1252</v>
      </c>
      <c r="AL86" s="1702"/>
      <c r="AM86" s="1702"/>
      <c r="AN86" s="1702"/>
      <c r="AO86" s="1702"/>
      <c r="AP86" s="1702"/>
      <c r="AQ86" s="1762">
        <v>4021085821</v>
      </c>
      <c r="AR86" s="1763">
        <v>3733143693.9299998</v>
      </c>
      <c r="AS86" s="1762">
        <v>287942127.06999999</v>
      </c>
      <c r="AT86" s="1764">
        <v>0</v>
      </c>
      <c r="AU86" s="1765">
        <v>1943887760.9300001</v>
      </c>
      <c r="AV86" s="1762">
        <v>1789255933</v>
      </c>
      <c r="AW86" s="1763">
        <v>868961435.41999996</v>
      </c>
      <c r="AX86" s="1762">
        <v>1074926325.51</v>
      </c>
      <c r="AY86" s="1763">
        <v>829743032.41999996</v>
      </c>
      <c r="AZ86" s="1762">
        <v>39218403</v>
      </c>
      <c r="BA86" s="1762">
        <v>829743032.41999996</v>
      </c>
      <c r="BB86" s="1764">
        <v>0</v>
      </c>
      <c r="BC86" s="1764">
        <v>0</v>
      </c>
      <c r="BE86" s="1766">
        <f t="shared" si="3"/>
        <v>0.48342359438789012</v>
      </c>
    </row>
    <row r="87" spans="1:57" s="1745" customFormat="1" ht="23.25" customHeight="1" x14ac:dyDescent="0.2">
      <c r="A87" s="1734" t="str">
        <f t="shared" si="4"/>
        <v>A204110</v>
      </c>
      <c r="B87" s="1735" t="s">
        <v>361</v>
      </c>
      <c r="C87" s="1736"/>
      <c r="D87" s="1735" t="s">
        <v>741</v>
      </c>
      <c r="E87" s="1736"/>
      <c r="F87" s="1735" t="s">
        <v>739</v>
      </c>
      <c r="G87" s="1736"/>
      <c r="H87" s="1735" t="s">
        <v>742</v>
      </c>
      <c r="I87" s="1736"/>
      <c r="J87" s="1735" t="s">
        <v>738</v>
      </c>
      <c r="K87" s="1736"/>
      <c r="L87" s="1736"/>
      <c r="M87" s="1735"/>
      <c r="N87" s="1736"/>
      <c r="O87" s="1736"/>
      <c r="P87" s="1735"/>
      <c r="Q87" s="1736"/>
      <c r="R87" s="1735"/>
      <c r="S87" s="1736"/>
      <c r="T87" s="1737" t="s">
        <v>633</v>
      </c>
      <c r="U87" s="1736"/>
      <c r="V87" s="1736"/>
      <c r="W87" s="1736"/>
      <c r="X87" s="1736"/>
      <c r="Y87" s="1736"/>
      <c r="Z87" s="1736"/>
      <c r="AA87" s="1736"/>
      <c r="AB87" s="1735" t="s">
        <v>732</v>
      </c>
      <c r="AC87" s="1736"/>
      <c r="AD87" s="1736"/>
      <c r="AE87" s="1736"/>
      <c r="AF87" s="1736"/>
      <c r="AG87" s="1735" t="s">
        <v>733</v>
      </c>
      <c r="AH87" s="1736"/>
      <c r="AI87" s="1736"/>
      <c r="AJ87" s="1738" t="s">
        <v>417</v>
      </c>
      <c r="AK87" s="1739" t="s">
        <v>734</v>
      </c>
      <c r="AL87" s="1740"/>
      <c r="AM87" s="1740"/>
      <c r="AN87" s="1740"/>
      <c r="AO87" s="1740"/>
      <c r="AP87" s="1740"/>
      <c r="AQ87" s="1741">
        <v>1296257404</v>
      </c>
      <c r="AR87" s="1742">
        <v>574871013.45000005</v>
      </c>
      <c r="AS87" s="1741">
        <v>721386390.54999995</v>
      </c>
      <c r="AT87" s="1743">
        <v>0</v>
      </c>
      <c r="AU87" s="1744">
        <v>208021013.44999999</v>
      </c>
      <c r="AV87" s="1741">
        <v>366850000</v>
      </c>
      <c r="AW87" s="1742">
        <v>208021013.44</v>
      </c>
      <c r="AX87" s="1743">
        <v>0.01</v>
      </c>
      <c r="AY87" s="1742">
        <v>208021013.44</v>
      </c>
      <c r="AZ87" s="1743">
        <v>0</v>
      </c>
      <c r="BA87" s="1741">
        <v>208021013.44</v>
      </c>
      <c r="BB87" s="1743">
        <v>0</v>
      </c>
      <c r="BC87" s="1743">
        <v>0</v>
      </c>
      <c r="BE87" s="1746">
        <f t="shared" si="3"/>
        <v>0.16047816799972545</v>
      </c>
    </row>
    <row r="88" spans="1:57" s="1745" customFormat="1" ht="23.25" customHeight="1" x14ac:dyDescent="0.2">
      <c r="A88" s="1734" t="str">
        <f t="shared" si="4"/>
        <v>A204113</v>
      </c>
      <c r="B88" s="1735" t="s">
        <v>361</v>
      </c>
      <c r="C88" s="1736"/>
      <c r="D88" s="1735" t="s">
        <v>741</v>
      </c>
      <c r="E88" s="1736"/>
      <c r="F88" s="1735" t="s">
        <v>739</v>
      </c>
      <c r="G88" s="1736"/>
      <c r="H88" s="1735" t="s">
        <v>742</v>
      </c>
      <c r="I88" s="1736"/>
      <c r="J88" s="1735" t="s">
        <v>738</v>
      </c>
      <c r="K88" s="1736"/>
      <c r="L88" s="1736"/>
      <c r="M88" s="1735"/>
      <c r="N88" s="1736"/>
      <c r="O88" s="1736"/>
      <c r="P88" s="1735"/>
      <c r="Q88" s="1736"/>
      <c r="R88" s="1735"/>
      <c r="S88" s="1736"/>
      <c r="T88" s="1737" t="s">
        <v>633</v>
      </c>
      <c r="U88" s="1736"/>
      <c r="V88" s="1736"/>
      <c r="W88" s="1736"/>
      <c r="X88" s="1736"/>
      <c r="Y88" s="1736"/>
      <c r="Z88" s="1736"/>
      <c r="AA88" s="1736"/>
      <c r="AB88" s="1735" t="s">
        <v>732</v>
      </c>
      <c r="AC88" s="1736"/>
      <c r="AD88" s="1736"/>
      <c r="AE88" s="1736"/>
      <c r="AF88" s="1736"/>
      <c r="AG88" s="1735" t="s">
        <v>733</v>
      </c>
      <c r="AH88" s="1736"/>
      <c r="AI88" s="1736"/>
      <c r="AJ88" s="1738" t="s">
        <v>765</v>
      </c>
      <c r="AK88" s="1739" t="s">
        <v>1252</v>
      </c>
      <c r="AL88" s="1740"/>
      <c r="AM88" s="1740"/>
      <c r="AN88" s="1740"/>
      <c r="AO88" s="1740"/>
      <c r="AP88" s="1740"/>
      <c r="AQ88" s="1741">
        <v>1454600000</v>
      </c>
      <c r="AR88" s="1742">
        <v>1414531856</v>
      </c>
      <c r="AS88" s="1741">
        <v>40068144</v>
      </c>
      <c r="AT88" s="1743">
        <v>0</v>
      </c>
      <c r="AU88" s="1744">
        <v>59711856</v>
      </c>
      <c r="AV88" s="1741">
        <v>1354820000</v>
      </c>
      <c r="AW88" s="1742">
        <v>36250000</v>
      </c>
      <c r="AX88" s="1741">
        <v>23461856</v>
      </c>
      <c r="AY88" s="1767">
        <v>0</v>
      </c>
      <c r="AZ88" s="1741">
        <v>36250000</v>
      </c>
      <c r="BA88" s="1743">
        <v>0</v>
      </c>
      <c r="BB88" s="1743">
        <v>0</v>
      </c>
      <c r="BC88" s="1743">
        <v>0</v>
      </c>
      <c r="BE88" s="1746">
        <f t="shared" si="3"/>
        <v>4.1050361611439573E-2</v>
      </c>
    </row>
    <row r="89" spans="1:57" s="1707" customFormat="1" ht="23.25" customHeight="1" x14ac:dyDescent="0.2">
      <c r="A89" s="1660" t="str">
        <f t="shared" si="4"/>
        <v>A2041313</v>
      </c>
      <c r="B89" s="1725" t="s">
        <v>361</v>
      </c>
      <c r="C89" s="1698"/>
      <c r="D89" s="1725" t="s">
        <v>741</v>
      </c>
      <c r="E89" s="1698"/>
      <c r="F89" s="1725" t="s">
        <v>739</v>
      </c>
      <c r="G89" s="1698"/>
      <c r="H89" s="1725" t="s">
        <v>742</v>
      </c>
      <c r="I89" s="1698"/>
      <c r="J89" s="1725" t="s">
        <v>738</v>
      </c>
      <c r="K89" s="1698"/>
      <c r="L89" s="1698"/>
      <c r="M89" s="1725" t="s">
        <v>748</v>
      </c>
      <c r="N89" s="1698"/>
      <c r="O89" s="1698"/>
      <c r="P89" s="1725"/>
      <c r="Q89" s="1698"/>
      <c r="R89" s="1725"/>
      <c r="S89" s="1698"/>
      <c r="T89" s="1726" t="s">
        <v>575</v>
      </c>
      <c r="U89" s="1698"/>
      <c r="V89" s="1698"/>
      <c r="W89" s="1698"/>
      <c r="X89" s="1698"/>
      <c r="Y89" s="1698"/>
      <c r="Z89" s="1698"/>
      <c r="AA89" s="1698"/>
      <c r="AB89" s="1725" t="s">
        <v>732</v>
      </c>
      <c r="AC89" s="1698"/>
      <c r="AD89" s="1698"/>
      <c r="AE89" s="1698"/>
      <c r="AF89" s="1698"/>
      <c r="AG89" s="1725" t="s">
        <v>733</v>
      </c>
      <c r="AH89" s="1698"/>
      <c r="AI89" s="1698"/>
      <c r="AJ89" s="1727" t="s">
        <v>765</v>
      </c>
      <c r="AK89" s="1728" t="s">
        <v>1252</v>
      </c>
      <c r="AL89" s="1702"/>
      <c r="AM89" s="1702"/>
      <c r="AN89" s="1702"/>
      <c r="AO89" s="1702"/>
      <c r="AP89" s="1702"/>
      <c r="AQ89" s="1730">
        <v>0</v>
      </c>
      <c r="AR89" s="1732">
        <v>0</v>
      </c>
      <c r="AS89" s="1730">
        <v>0</v>
      </c>
      <c r="AT89" s="1730">
        <v>0</v>
      </c>
      <c r="AU89" s="1733">
        <v>0</v>
      </c>
      <c r="AV89" s="1730">
        <v>0</v>
      </c>
      <c r="AW89" s="1732">
        <v>0</v>
      </c>
      <c r="AX89" s="1730">
        <v>0</v>
      </c>
      <c r="AY89" s="1732">
        <v>0</v>
      </c>
      <c r="AZ89" s="1730">
        <v>0</v>
      </c>
      <c r="BA89" s="1730">
        <v>0</v>
      </c>
      <c r="BB89" s="1730">
        <v>0</v>
      </c>
      <c r="BC89" s="1730">
        <v>0</v>
      </c>
      <c r="BE89" s="1731" t="e">
        <f t="shared" si="3"/>
        <v>#DIV/0!</v>
      </c>
    </row>
    <row r="90" spans="1:57" s="1707" customFormat="1" ht="15" customHeight="1" x14ac:dyDescent="0.2">
      <c r="A90" s="1660" t="str">
        <f t="shared" si="4"/>
        <v>A2041610</v>
      </c>
      <c r="B90" s="1725" t="s">
        <v>361</v>
      </c>
      <c r="C90" s="1698"/>
      <c r="D90" s="1725" t="s">
        <v>741</v>
      </c>
      <c r="E90" s="1698"/>
      <c r="F90" s="1725" t="s">
        <v>739</v>
      </c>
      <c r="G90" s="1698"/>
      <c r="H90" s="1725" t="s">
        <v>742</v>
      </c>
      <c r="I90" s="1698"/>
      <c r="J90" s="1725" t="s">
        <v>738</v>
      </c>
      <c r="K90" s="1698"/>
      <c r="L90" s="1698"/>
      <c r="M90" s="1725" t="s">
        <v>753</v>
      </c>
      <c r="N90" s="1698"/>
      <c r="O90" s="1698"/>
      <c r="P90" s="1725"/>
      <c r="Q90" s="1698"/>
      <c r="R90" s="1725"/>
      <c r="S90" s="1698"/>
      <c r="T90" s="1726" t="s">
        <v>396</v>
      </c>
      <c r="U90" s="1698"/>
      <c r="V90" s="1698"/>
      <c r="W90" s="1698"/>
      <c r="X90" s="1698"/>
      <c r="Y90" s="1698"/>
      <c r="Z90" s="1698"/>
      <c r="AA90" s="1698"/>
      <c r="AB90" s="1725" t="s">
        <v>732</v>
      </c>
      <c r="AC90" s="1698"/>
      <c r="AD90" s="1698"/>
      <c r="AE90" s="1698"/>
      <c r="AF90" s="1698"/>
      <c r="AG90" s="1725" t="s">
        <v>733</v>
      </c>
      <c r="AH90" s="1698"/>
      <c r="AI90" s="1698"/>
      <c r="AJ90" s="1727" t="s">
        <v>417</v>
      </c>
      <c r="AK90" s="1728" t="s">
        <v>734</v>
      </c>
      <c r="AL90" s="1702"/>
      <c r="AM90" s="1702"/>
      <c r="AN90" s="1702"/>
      <c r="AO90" s="1702"/>
      <c r="AP90" s="1702"/>
      <c r="AQ90" s="1729">
        <v>75000000</v>
      </c>
      <c r="AR90" s="1720">
        <v>400000</v>
      </c>
      <c r="AS90" s="1729">
        <v>74600000</v>
      </c>
      <c r="AT90" s="1730">
        <v>0</v>
      </c>
      <c r="AU90" s="1722">
        <v>400000</v>
      </c>
      <c r="AV90" s="1730">
        <v>0</v>
      </c>
      <c r="AW90" s="1720">
        <v>400000</v>
      </c>
      <c r="AX90" s="1730">
        <v>0</v>
      </c>
      <c r="AY90" s="1720">
        <v>400000</v>
      </c>
      <c r="AZ90" s="1730">
        <v>0</v>
      </c>
      <c r="BA90" s="1729">
        <v>400000</v>
      </c>
      <c r="BB90" s="1730">
        <v>0</v>
      </c>
      <c r="BC90" s="1730">
        <v>0</v>
      </c>
      <c r="BE90" s="1731">
        <f t="shared" si="3"/>
        <v>5.3333333333333332E-3</v>
      </c>
    </row>
    <row r="91" spans="1:57" s="1707" customFormat="1" ht="12.75" x14ac:dyDescent="0.2">
      <c r="A91" s="1660" t="str">
        <f t="shared" si="4"/>
        <v>A2041613</v>
      </c>
      <c r="B91" s="1725" t="s">
        <v>361</v>
      </c>
      <c r="C91" s="1698"/>
      <c r="D91" s="1725" t="s">
        <v>741</v>
      </c>
      <c r="E91" s="1698"/>
      <c r="F91" s="1725" t="s">
        <v>739</v>
      </c>
      <c r="G91" s="1698"/>
      <c r="H91" s="1725" t="s">
        <v>742</v>
      </c>
      <c r="I91" s="1698"/>
      <c r="J91" s="1725" t="s">
        <v>738</v>
      </c>
      <c r="K91" s="1698"/>
      <c r="L91" s="1698"/>
      <c r="M91" s="1725" t="s">
        <v>753</v>
      </c>
      <c r="N91" s="1698"/>
      <c r="O91" s="1698"/>
      <c r="P91" s="1725"/>
      <c r="Q91" s="1698"/>
      <c r="R91" s="1725"/>
      <c r="S91" s="1698"/>
      <c r="T91" s="1726" t="s">
        <v>396</v>
      </c>
      <c r="U91" s="1698"/>
      <c r="V91" s="1698"/>
      <c r="W91" s="1698"/>
      <c r="X91" s="1698"/>
      <c r="Y91" s="1698"/>
      <c r="Z91" s="1698"/>
      <c r="AA91" s="1698"/>
      <c r="AB91" s="1725" t="s">
        <v>732</v>
      </c>
      <c r="AC91" s="1698"/>
      <c r="AD91" s="1698"/>
      <c r="AE91" s="1698"/>
      <c r="AF91" s="1698"/>
      <c r="AG91" s="1725" t="s">
        <v>733</v>
      </c>
      <c r="AH91" s="1698"/>
      <c r="AI91" s="1698"/>
      <c r="AJ91" s="1727" t="s">
        <v>765</v>
      </c>
      <c r="AK91" s="1728" t="s">
        <v>1252</v>
      </c>
      <c r="AL91" s="1702"/>
      <c r="AM91" s="1702"/>
      <c r="AN91" s="1702"/>
      <c r="AO91" s="1702"/>
      <c r="AP91" s="1702"/>
      <c r="AQ91" s="1729">
        <v>500000000</v>
      </c>
      <c r="AR91" s="1720">
        <v>482320000</v>
      </c>
      <c r="AS91" s="1729">
        <v>17680000</v>
      </c>
      <c r="AT91" s="1730">
        <v>0</v>
      </c>
      <c r="AU91" s="1733">
        <v>0</v>
      </c>
      <c r="AV91" s="1729">
        <v>482320000</v>
      </c>
      <c r="AW91" s="1732">
        <v>0</v>
      </c>
      <c r="AX91" s="1730">
        <v>0</v>
      </c>
      <c r="AY91" s="1732">
        <v>0</v>
      </c>
      <c r="AZ91" s="1730">
        <v>0</v>
      </c>
      <c r="BA91" s="1730">
        <v>0</v>
      </c>
      <c r="BB91" s="1730">
        <v>0</v>
      </c>
      <c r="BC91" s="1730">
        <v>0</v>
      </c>
      <c r="BE91" s="1731">
        <f t="shared" si="3"/>
        <v>0</v>
      </c>
    </row>
    <row r="92" spans="1:57" s="1707" customFormat="1" ht="12.75" x14ac:dyDescent="0.2">
      <c r="A92" s="1660" t="str">
        <f t="shared" si="4"/>
        <v>A2041810</v>
      </c>
      <c r="B92" s="1725" t="s">
        <v>361</v>
      </c>
      <c r="C92" s="1698"/>
      <c r="D92" s="1725" t="s">
        <v>741</v>
      </c>
      <c r="E92" s="1698"/>
      <c r="F92" s="1725" t="s">
        <v>739</v>
      </c>
      <c r="G92" s="1698"/>
      <c r="H92" s="1725" t="s">
        <v>742</v>
      </c>
      <c r="I92" s="1698"/>
      <c r="J92" s="1725" t="s">
        <v>738</v>
      </c>
      <c r="K92" s="1698"/>
      <c r="L92" s="1698"/>
      <c r="M92" s="1725" t="s">
        <v>755</v>
      </c>
      <c r="N92" s="1698"/>
      <c r="O92" s="1698"/>
      <c r="P92" s="1725"/>
      <c r="Q92" s="1698"/>
      <c r="R92" s="1725"/>
      <c r="S92" s="1698"/>
      <c r="T92" s="1726" t="s">
        <v>397</v>
      </c>
      <c r="U92" s="1698"/>
      <c r="V92" s="1698"/>
      <c r="W92" s="1698"/>
      <c r="X92" s="1698"/>
      <c r="Y92" s="1698"/>
      <c r="Z92" s="1698"/>
      <c r="AA92" s="1698"/>
      <c r="AB92" s="1725" t="s">
        <v>732</v>
      </c>
      <c r="AC92" s="1698"/>
      <c r="AD92" s="1698"/>
      <c r="AE92" s="1698"/>
      <c r="AF92" s="1698"/>
      <c r="AG92" s="1725" t="s">
        <v>733</v>
      </c>
      <c r="AH92" s="1698"/>
      <c r="AI92" s="1698"/>
      <c r="AJ92" s="1727" t="s">
        <v>417</v>
      </c>
      <c r="AK92" s="1728" t="s">
        <v>734</v>
      </c>
      <c r="AL92" s="1702"/>
      <c r="AM92" s="1702"/>
      <c r="AN92" s="1702"/>
      <c r="AO92" s="1702"/>
      <c r="AP92" s="1702"/>
      <c r="AQ92" s="1729">
        <v>862257404</v>
      </c>
      <c r="AR92" s="1720">
        <v>215471013.44999999</v>
      </c>
      <c r="AS92" s="1729">
        <v>646786390.54999995</v>
      </c>
      <c r="AT92" s="1730">
        <v>0</v>
      </c>
      <c r="AU92" s="1722">
        <v>207621013.44999999</v>
      </c>
      <c r="AV92" s="1729">
        <v>7850000</v>
      </c>
      <c r="AW92" s="1720">
        <v>207621013.44</v>
      </c>
      <c r="AX92" s="1730">
        <v>0.01</v>
      </c>
      <c r="AY92" s="1720">
        <v>207621013.44</v>
      </c>
      <c r="AZ92" s="1730">
        <v>0</v>
      </c>
      <c r="BA92" s="1729">
        <v>207621013.44</v>
      </c>
      <c r="BB92" s="1730">
        <v>0</v>
      </c>
      <c r="BC92" s="1730">
        <v>0</v>
      </c>
      <c r="BE92" s="1731">
        <f t="shared" ref="BE92:BE155" si="5">+AU92/AQ92</f>
        <v>0.24078774213691762</v>
      </c>
    </row>
    <row r="93" spans="1:57" s="1707" customFormat="1" ht="12.75" x14ac:dyDescent="0.2">
      <c r="A93" s="1660" t="str">
        <f t="shared" si="4"/>
        <v>A2041813</v>
      </c>
      <c r="B93" s="1725" t="s">
        <v>361</v>
      </c>
      <c r="C93" s="1698"/>
      <c r="D93" s="1725" t="s">
        <v>741</v>
      </c>
      <c r="E93" s="1698"/>
      <c r="F93" s="1725" t="s">
        <v>739</v>
      </c>
      <c r="G93" s="1698"/>
      <c r="H93" s="1725" t="s">
        <v>742</v>
      </c>
      <c r="I93" s="1698"/>
      <c r="J93" s="1725" t="s">
        <v>738</v>
      </c>
      <c r="K93" s="1698"/>
      <c r="L93" s="1698"/>
      <c r="M93" s="1725" t="s">
        <v>755</v>
      </c>
      <c r="N93" s="1698"/>
      <c r="O93" s="1698"/>
      <c r="P93" s="1725"/>
      <c r="Q93" s="1698"/>
      <c r="R93" s="1725"/>
      <c r="S93" s="1698"/>
      <c r="T93" s="1726" t="s">
        <v>397</v>
      </c>
      <c r="U93" s="1698"/>
      <c r="V93" s="1698"/>
      <c r="W93" s="1698"/>
      <c r="X93" s="1698"/>
      <c r="Y93" s="1698"/>
      <c r="Z93" s="1698"/>
      <c r="AA93" s="1698"/>
      <c r="AB93" s="1725" t="s">
        <v>732</v>
      </c>
      <c r="AC93" s="1698"/>
      <c r="AD93" s="1698"/>
      <c r="AE93" s="1698"/>
      <c r="AF93" s="1698"/>
      <c r="AG93" s="1725" t="s">
        <v>733</v>
      </c>
      <c r="AH93" s="1698"/>
      <c r="AI93" s="1698"/>
      <c r="AJ93" s="1727" t="s">
        <v>765</v>
      </c>
      <c r="AK93" s="1728" t="s">
        <v>1252</v>
      </c>
      <c r="AL93" s="1702"/>
      <c r="AM93" s="1702"/>
      <c r="AN93" s="1702"/>
      <c r="AO93" s="1702"/>
      <c r="AP93" s="1702"/>
      <c r="AQ93" s="1729">
        <v>710600000</v>
      </c>
      <c r="AR93" s="1722">
        <v>688211856</v>
      </c>
      <c r="AS93" s="1729">
        <v>22388144</v>
      </c>
      <c r="AT93" s="1730">
        <v>0</v>
      </c>
      <c r="AU93" s="1722">
        <v>59711856</v>
      </c>
      <c r="AV93" s="1729">
        <v>628500000</v>
      </c>
      <c r="AW93" s="1720">
        <v>36250000</v>
      </c>
      <c r="AX93" s="1729">
        <v>23461856</v>
      </c>
      <c r="AY93" s="1732">
        <v>0</v>
      </c>
      <c r="AZ93" s="1729">
        <v>36250000</v>
      </c>
      <c r="BA93" s="1730">
        <v>0</v>
      </c>
      <c r="BB93" s="1730">
        <v>0</v>
      </c>
      <c r="BC93" s="1730">
        <v>0</v>
      </c>
      <c r="BE93" s="1731">
        <f t="shared" si="5"/>
        <v>8.4030194202082742E-2</v>
      </c>
    </row>
    <row r="94" spans="1:57" s="1777" customFormat="1" ht="12.75" x14ac:dyDescent="0.2">
      <c r="A94" s="1768" t="str">
        <f t="shared" si="4"/>
        <v>A20411610</v>
      </c>
      <c r="B94" s="1769" t="s">
        <v>361</v>
      </c>
      <c r="C94" s="1770"/>
      <c r="D94" s="1769" t="s">
        <v>741</v>
      </c>
      <c r="E94" s="1770"/>
      <c r="F94" s="1769" t="s">
        <v>739</v>
      </c>
      <c r="G94" s="1770"/>
      <c r="H94" s="1769" t="s">
        <v>742</v>
      </c>
      <c r="I94" s="1770"/>
      <c r="J94" s="1769" t="s">
        <v>738</v>
      </c>
      <c r="K94" s="1770"/>
      <c r="L94" s="1770"/>
      <c r="M94" s="1769" t="s">
        <v>370</v>
      </c>
      <c r="N94" s="1770"/>
      <c r="O94" s="1770"/>
      <c r="P94" s="1769"/>
      <c r="Q94" s="1770"/>
      <c r="R94" s="1769"/>
      <c r="S94" s="1770"/>
      <c r="T94" s="1771" t="s">
        <v>399</v>
      </c>
      <c r="U94" s="1770"/>
      <c r="V94" s="1770"/>
      <c r="W94" s="1770"/>
      <c r="X94" s="1770"/>
      <c r="Y94" s="1770"/>
      <c r="Z94" s="1770"/>
      <c r="AA94" s="1770"/>
      <c r="AB94" s="1769" t="s">
        <v>732</v>
      </c>
      <c r="AC94" s="1770"/>
      <c r="AD94" s="1770"/>
      <c r="AE94" s="1770"/>
      <c r="AF94" s="1770"/>
      <c r="AG94" s="1769" t="s">
        <v>733</v>
      </c>
      <c r="AH94" s="1770"/>
      <c r="AI94" s="1770"/>
      <c r="AJ94" s="1772" t="s">
        <v>417</v>
      </c>
      <c r="AK94" s="1773" t="s">
        <v>734</v>
      </c>
      <c r="AL94" s="1774"/>
      <c r="AM94" s="1774"/>
      <c r="AN94" s="1774"/>
      <c r="AO94" s="1774"/>
      <c r="AP94" s="1774"/>
      <c r="AQ94" s="1775">
        <v>359000000</v>
      </c>
      <c r="AR94" s="1722">
        <v>359000000</v>
      </c>
      <c r="AS94" s="1776">
        <v>0</v>
      </c>
      <c r="AT94" s="1776">
        <v>0</v>
      </c>
      <c r="AU94" s="1733">
        <v>0</v>
      </c>
      <c r="AV94" s="1775">
        <v>359000000</v>
      </c>
      <c r="AW94" s="1732">
        <v>0</v>
      </c>
      <c r="AX94" s="1776">
        <v>0</v>
      </c>
      <c r="AY94" s="1732">
        <v>0</v>
      </c>
      <c r="AZ94" s="1776">
        <v>0</v>
      </c>
      <c r="BA94" s="1776">
        <v>0</v>
      </c>
      <c r="BB94" s="1776">
        <v>0</v>
      </c>
      <c r="BC94" s="1776">
        <v>0</v>
      </c>
      <c r="BE94" s="1778">
        <f t="shared" si="5"/>
        <v>0</v>
      </c>
    </row>
    <row r="95" spans="1:57" s="1777" customFormat="1" ht="12.75" x14ac:dyDescent="0.2">
      <c r="A95" s="1768" t="str">
        <f t="shared" si="4"/>
        <v>A20411613</v>
      </c>
      <c r="B95" s="1769" t="s">
        <v>361</v>
      </c>
      <c r="C95" s="1770"/>
      <c r="D95" s="1769" t="s">
        <v>741</v>
      </c>
      <c r="E95" s="1770"/>
      <c r="F95" s="1769" t="s">
        <v>739</v>
      </c>
      <c r="G95" s="1770"/>
      <c r="H95" s="1769" t="s">
        <v>742</v>
      </c>
      <c r="I95" s="1770"/>
      <c r="J95" s="1769" t="s">
        <v>738</v>
      </c>
      <c r="K95" s="1770"/>
      <c r="L95" s="1770"/>
      <c r="M95" s="1769" t="s">
        <v>370</v>
      </c>
      <c r="N95" s="1770"/>
      <c r="O95" s="1770"/>
      <c r="P95" s="1769"/>
      <c r="Q95" s="1770"/>
      <c r="R95" s="1769"/>
      <c r="S95" s="1770"/>
      <c r="T95" s="1771" t="s">
        <v>399</v>
      </c>
      <c r="U95" s="1770"/>
      <c r="V95" s="1770"/>
      <c r="W95" s="1770"/>
      <c r="X95" s="1770"/>
      <c r="Y95" s="1770"/>
      <c r="Z95" s="1770"/>
      <c r="AA95" s="1770"/>
      <c r="AB95" s="1769" t="s">
        <v>732</v>
      </c>
      <c r="AC95" s="1770"/>
      <c r="AD95" s="1770"/>
      <c r="AE95" s="1770"/>
      <c r="AF95" s="1770"/>
      <c r="AG95" s="1769" t="s">
        <v>733</v>
      </c>
      <c r="AH95" s="1770"/>
      <c r="AI95" s="1770"/>
      <c r="AJ95" s="1772" t="s">
        <v>765</v>
      </c>
      <c r="AK95" s="1773" t="s">
        <v>1252</v>
      </c>
      <c r="AL95" s="1774"/>
      <c r="AM95" s="1774"/>
      <c r="AN95" s="1774"/>
      <c r="AO95" s="1774"/>
      <c r="AP95" s="1774"/>
      <c r="AQ95" s="1775">
        <v>244000000</v>
      </c>
      <c r="AR95" s="1722">
        <v>244000000</v>
      </c>
      <c r="AS95" s="1776">
        <v>0</v>
      </c>
      <c r="AT95" s="1776">
        <v>0</v>
      </c>
      <c r="AU95" s="1733">
        <v>0</v>
      </c>
      <c r="AV95" s="1775">
        <v>244000000</v>
      </c>
      <c r="AW95" s="1732">
        <v>0</v>
      </c>
      <c r="AX95" s="1776">
        <v>0</v>
      </c>
      <c r="AY95" s="1732">
        <v>0</v>
      </c>
      <c r="AZ95" s="1776">
        <v>0</v>
      </c>
      <c r="BA95" s="1776">
        <v>0</v>
      </c>
      <c r="BB95" s="1776">
        <v>0</v>
      </c>
      <c r="BC95" s="1776">
        <v>0</v>
      </c>
      <c r="BE95" s="1778">
        <f t="shared" si="5"/>
        <v>0</v>
      </c>
    </row>
    <row r="96" spans="1:57" s="1745" customFormat="1" ht="15" customHeight="1" x14ac:dyDescent="0.2">
      <c r="A96" s="1734" t="str">
        <f t="shared" si="4"/>
        <v>A204210</v>
      </c>
      <c r="B96" s="1735" t="s">
        <v>361</v>
      </c>
      <c r="C96" s="1736"/>
      <c r="D96" s="1735" t="s">
        <v>741</v>
      </c>
      <c r="E96" s="1736"/>
      <c r="F96" s="1735" t="s">
        <v>739</v>
      </c>
      <c r="G96" s="1736"/>
      <c r="H96" s="1735" t="s">
        <v>742</v>
      </c>
      <c r="I96" s="1736"/>
      <c r="J96" s="1735" t="s">
        <v>741</v>
      </c>
      <c r="K96" s="1736"/>
      <c r="L96" s="1736"/>
      <c r="M96" s="1735"/>
      <c r="N96" s="1736"/>
      <c r="O96" s="1736"/>
      <c r="P96" s="1735"/>
      <c r="Q96" s="1736"/>
      <c r="R96" s="1735"/>
      <c r="S96" s="1736"/>
      <c r="T96" s="1737" t="s">
        <v>635</v>
      </c>
      <c r="U96" s="1736"/>
      <c r="V96" s="1736"/>
      <c r="W96" s="1736"/>
      <c r="X96" s="1736"/>
      <c r="Y96" s="1736"/>
      <c r="Z96" s="1736"/>
      <c r="AA96" s="1736"/>
      <c r="AB96" s="1735" t="s">
        <v>732</v>
      </c>
      <c r="AC96" s="1736"/>
      <c r="AD96" s="1736"/>
      <c r="AE96" s="1736"/>
      <c r="AF96" s="1736"/>
      <c r="AG96" s="1735" t="s">
        <v>733</v>
      </c>
      <c r="AH96" s="1736"/>
      <c r="AI96" s="1736"/>
      <c r="AJ96" s="1738" t="s">
        <v>417</v>
      </c>
      <c r="AK96" s="1739" t="s">
        <v>734</v>
      </c>
      <c r="AL96" s="1740"/>
      <c r="AM96" s="1740"/>
      <c r="AN96" s="1740"/>
      <c r="AO96" s="1740"/>
      <c r="AP96" s="1740"/>
      <c r="AQ96" s="1741">
        <v>72000000</v>
      </c>
      <c r="AR96" s="1742">
        <v>69714350</v>
      </c>
      <c r="AS96" s="1741">
        <v>2285650</v>
      </c>
      <c r="AT96" s="1743">
        <v>0</v>
      </c>
      <c r="AU96" s="1744">
        <v>3714350</v>
      </c>
      <c r="AV96" s="1741">
        <v>66000000</v>
      </c>
      <c r="AW96" s="1742">
        <v>3714350</v>
      </c>
      <c r="AX96" s="1743">
        <v>0</v>
      </c>
      <c r="AY96" s="1742">
        <v>3714350</v>
      </c>
      <c r="AZ96" s="1743">
        <v>0</v>
      </c>
      <c r="BA96" s="1741">
        <v>3714350</v>
      </c>
      <c r="BB96" s="1743">
        <v>0</v>
      </c>
      <c r="BC96" s="1743">
        <v>0</v>
      </c>
      <c r="BE96" s="1746">
        <f t="shared" si="5"/>
        <v>5.1588194444444443E-2</v>
      </c>
    </row>
    <row r="97" spans="1:57" s="1707" customFormat="1" ht="15" customHeight="1" x14ac:dyDescent="0.2">
      <c r="A97" s="1660" t="str">
        <f t="shared" si="4"/>
        <v>A2042110</v>
      </c>
      <c r="B97" s="1725" t="s">
        <v>361</v>
      </c>
      <c r="C97" s="1698"/>
      <c r="D97" s="1725" t="s">
        <v>741</v>
      </c>
      <c r="E97" s="1698"/>
      <c r="F97" s="1725" t="s">
        <v>739</v>
      </c>
      <c r="G97" s="1698"/>
      <c r="H97" s="1725" t="s">
        <v>742</v>
      </c>
      <c r="I97" s="1698"/>
      <c r="J97" s="1725" t="s">
        <v>741</v>
      </c>
      <c r="K97" s="1698"/>
      <c r="L97" s="1698"/>
      <c r="M97" s="1725" t="s">
        <v>738</v>
      </c>
      <c r="N97" s="1698"/>
      <c r="O97" s="1698"/>
      <c r="P97" s="1725"/>
      <c r="Q97" s="1698"/>
      <c r="R97" s="1725"/>
      <c r="S97" s="1698"/>
      <c r="T97" s="1726" t="s">
        <v>401</v>
      </c>
      <c r="U97" s="1698"/>
      <c r="V97" s="1698"/>
      <c r="W97" s="1698"/>
      <c r="X97" s="1698"/>
      <c r="Y97" s="1698"/>
      <c r="Z97" s="1698"/>
      <c r="AA97" s="1698"/>
      <c r="AB97" s="1725" t="s">
        <v>732</v>
      </c>
      <c r="AC97" s="1698"/>
      <c r="AD97" s="1698"/>
      <c r="AE97" s="1698"/>
      <c r="AF97" s="1698"/>
      <c r="AG97" s="1725" t="s">
        <v>733</v>
      </c>
      <c r="AH97" s="1698"/>
      <c r="AI97" s="1698"/>
      <c r="AJ97" s="1727" t="s">
        <v>417</v>
      </c>
      <c r="AK97" s="1728" t="s">
        <v>734</v>
      </c>
      <c r="AL97" s="1702"/>
      <c r="AM97" s="1702"/>
      <c r="AN97" s="1702"/>
      <c r="AO97" s="1702"/>
      <c r="AP97" s="1702"/>
      <c r="AQ97" s="1729">
        <v>2000000</v>
      </c>
      <c r="AR97" s="1720">
        <v>1000000</v>
      </c>
      <c r="AS97" s="1729">
        <v>1000000</v>
      </c>
      <c r="AT97" s="1730">
        <v>0</v>
      </c>
      <c r="AU97" s="1722">
        <v>1000000</v>
      </c>
      <c r="AV97" s="1730">
        <v>0</v>
      </c>
      <c r="AW97" s="1720">
        <v>1000000</v>
      </c>
      <c r="AX97" s="1730">
        <v>0</v>
      </c>
      <c r="AY97" s="1720">
        <v>1000000</v>
      </c>
      <c r="AZ97" s="1730">
        <v>0</v>
      </c>
      <c r="BA97" s="1729">
        <v>1000000</v>
      </c>
      <c r="BB97" s="1730">
        <v>0</v>
      </c>
      <c r="BC97" s="1730">
        <v>0</v>
      </c>
      <c r="BE97" s="1731">
        <f t="shared" si="5"/>
        <v>0.5</v>
      </c>
    </row>
    <row r="98" spans="1:57" s="1707" customFormat="1" ht="12.75" x14ac:dyDescent="0.2">
      <c r="A98" s="1660" t="str">
        <f t="shared" ref="A98:A161" si="6">+B98&amp;D98&amp;F98&amp;H98&amp;J98&amp;M98&amp;P98&amp;R98&amp;AJ98</f>
        <v>A2042210</v>
      </c>
      <c r="B98" s="1725" t="s">
        <v>361</v>
      </c>
      <c r="C98" s="1698"/>
      <c r="D98" s="1725" t="s">
        <v>741</v>
      </c>
      <c r="E98" s="1698"/>
      <c r="F98" s="1725" t="s">
        <v>739</v>
      </c>
      <c r="G98" s="1698"/>
      <c r="H98" s="1725" t="s">
        <v>742</v>
      </c>
      <c r="I98" s="1698"/>
      <c r="J98" s="1725" t="s">
        <v>741</v>
      </c>
      <c r="K98" s="1698"/>
      <c r="L98" s="1698"/>
      <c r="M98" s="1725" t="s">
        <v>741</v>
      </c>
      <c r="N98" s="1698"/>
      <c r="O98" s="1698"/>
      <c r="P98" s="1725"/>
      <c r="Q98" s="1698"/>
      <c r="R98" s="1725"/>
      <c r="S98" s="1698"/>
      <c r="T98" s="1726" t="s">
        <v>402</v>
      </c>
      <c r="U98" s="1698"/>
      <c r="V98" s="1698"/>
      <c r="W98" s="1698"/>
      <c r="X98" s="1698"/>
      <c r="Y98" s="1698"/>
      <c r="Z98" s="1698"/>
      <c r="AA98" s="1698"/>
      <c r="AB98" s="1725" t="s">
        <v>732</v>
      </c>
      <c r="AC98" s="1698"/>
      <c r="AD98" s="1698"/>
      <c r="AE98" s="1698"/>
      <c r="AF98" s="1698"/>
      <c r="AG98" s="1725" t="s">
        <v>733</v>
      </c>
      <c r="AH98" s="1698"/>
      <c r="AI98" s="1698"/>
      <c r="AJ98" s="1727" t="s">
        <v>417</v>
      </c>
      <c r="AK98" s="1728" t="s">
        <v>734</v>
      </c>
      <c r="AL98" s="1702"/>
      <c r="AM98" s="1702"/>
      <c r="AN98" s="1702"/>
      <c r="AO98" s="1702"/>
      <c r="AP98" s="1702"/>
      <c r="AQ98" s="1729">
        <v>70000000</v>
      </c>
      <c r="AR98" s="1720">
        <v>68714350</v>
      </c>
      <c r="AS98" s="1729">
        <v>1285650</v>
      </c>
      <c r="AT98" s="1730">
        <v>0</v>
      </c>
      <c r="AU98" s="1722">
        <v>2714350</v>
      </c>
      <c r="AV98" s="1729">
        <v>66000000</v>
      </c>
      <c r="AW98" s="1720">
        <v>2714350</v>
      </c>
      <c r="AX98" s="1730">
        <v>0</v>
      </c>
      <c r="AY98" s="1720">
        <v>2714350</v>
      </c>
      <c r="AZ98" s="1730">
        <v>0</v>
      </c>
      <c r="BA98" s="1729">
        <v>2714350</v>
      </c>
      <c r="BB98" s="1730">
        <v>0</v>
      </c>
      <c r="BC98" s="1730">
        <v>0</v>
      </c>
      <c r="BE98" s="1731">
        <f t="shared" si="5"/>
        <v>3.8776428571428573E-2</v>
      </c>
    </row>
    <row r="99" spans="1:57" s="1745" customFormat="1" ht="15" customHeight="1" x14ac:dyDescent="0.2">
      <c r="A99" s="1779" t="str">
        <f t="shared" si="6"/>
        <v>A204410</v>
      </c>
      <c r="B99" s="1735" t="s">
        <v>361</v>
      </c>
      <c r="C99" s="1736"/>
      <c r="D99" s="1735" t="s">
        <v>741</v>
      </c>
      <c r="E99" s="1736"/>
      <c r="F99" s="1735" t="s">
        <v>739</v>
      </c>
      <c r="G99" s="1736"/>
      <c r="H99" s="1735" t="s">
        <v>742</v>
      </c>
      <c r="I99" s="1736"/>
      <c r="J99" s="1735" t="s">
        <v>742</v>
      </c>
      <c r="K99" s="1736"/>
      <c r="L99" s="1736"/>
      <c r="M99" s="1735"/>
      <c r="N99" s="1736"/>
      <c r="O99" s="1736"/>
      <c r="P99" s="1735"/>
      <c r="Q99" s="1736"/>
      <c r="R99" s="1735"/>
      <c r="S99" s="1736"/>
      <c r="T99" s="1737" t="s">
        <v>637</v>
      </c>
      <c r="U99" s="1736"/>
      <c r="V99" s="1736"/>
      <c r="W99" s="1736"/>
      <c r="X99" s="1736"/>
      <c r="Y99" s="1736"/>
      <c r="Z99" s="1736"/>
      <c r="AA99" s="1736"/>
      <c r="AB99" s="1735" t="s">
        <v>732</v>
      </c>
      <c r="AC99" s="1736"/>
      <c r="AD99" s="1736"/>
      <c r="AE99" s="1736"/>
      <c r="AF99" s="1736"/>
      <c r="AG99" s="1735" t="s">
        <v>733</v>
      </c>
      <c r="AH99" s="1736"/>
      <c r="AI99" s="1736"/>
      <c r="AJ99" s="1738" t="s">
        <v>417</v>
      </c>
      <c r="AK99" s="1739" t="s">
        <v>734</v>
      </c>
      <c r="AL99" s="1740"/>
      <c r="AM99" s="1740"/>
      <c r="AN99" s="1740"/>
      <c r="AO99" s="1740"/>
      <c r="AP99" s="1740"/>
      <c r="AQ99" s="1741">
        <v>241233674</v>
      </c>
      <c r="AR99" s="1742">
        <v>224607544</v>
      </c>
      <c r="AS99" s="1741">
        <v>16626130</v>
      </c>
      <c r="AT99" s="1743">
        <v>0</v>
      </c>
      <c r="AU99" s="1744">
        <v>217564504</v>
      </c>
      <c r="AV99" s="1741">
        <v>7043040</v>
      </c>
      <c r="AW99" s="1742">
        <v>170294303</v>
      </c>
      <c r="AX99" s="1741">
        <v>47270201</v>
      </c>
      <c r="AY99" s="1742">
        <v>163855916</v>
      </c>
      <c r="AZ99" s="1741">
        <v>6438387</v>
      </c>
      <c r="BA99" s="1741">
        <v>163855916</v>
      </c>
      <c r="BB99" s="1743">
        <v>0</v>
      </c>
      <c r="BC99" s="1743">
        <v>0</v>
      </c>
      <c r="BE99" s="1746">
        <f t="shared" si="5"/>
        <v>0.90188281093791245</v>
      </c>
    </row>
    <row r="100" spans="1:57" s="1745" customFormat="1" ht="15" customHeight="1" x14ac:dyDescent="0.2">
      <c r="A100" s="1779" t="str">
        <f t="shared" si="6"/>
        <v>A204413</v>
      </c>
      <c r="B100" s="1735" t="s">
        <v>361</v>
      </c>
      <c r="C100" s="1736"/>
      <c r="D100" s="1735" t="s">
        <v>741</v>
      </c>
      <c r="E100" s="1736"/>
      <c r="F100" s="1735" t="s">
        <v>739</v>
      </c>
      <c r="G100" s="1736"/>
      <c r="H100" s="1735" t="s">
        <v>742</v>
      </c>
      <c r="I100" s="1736"/>
      <c r="J100" s="1735" t="s">
        <v>742</v>
      </c>
      <c r="K100" s="1736"/>
      <c r="L100" s="1736"/>
      <c r="M100" s="1735"/>
      <c r="N100" s="1736"/>
      <c r="O100" s="1736"/>
      <c r="P100" s="1735"/>
      <c r="Q100" s="1736"/>
      <c r="R100" s="1735"/>
      <c r="S100" s="1736"/>
      <c r="T100" s="1737" t="s">
        <v>637</v>
      </c>
      <c r="U100" s="1736"/>
      <c r="V100" s="1736"/>
      <c r="W100" s="1736"/>
      <c r="X100" s="1736"/>
      <c r="Y100" s="1736"/>
      <c r="Z100" s="1736"/>
      <c r="AA100" s="1736"/>
      <c r="AB100" s="1735" t="s">
        <v>732</v>
      </c>
      <c r="AC100" s="1736"/>
      <c r="AD100" s="1736"/>
      <c r="AE100" s="1736"/>
      <c r="AF100" s="1736"/>
      <c r="AG100" s="1735" t="s">
        <v>733</v>
      </c>
      <c r="AH100" s="1736"/>
      <c r="AI100" s="1736"/>
      <c r="AJ100" s="1738" t="s">
        <v>765</v>
      </c>
      <c r="AK100" s="1739" t="s">
        <v>1252</v>
      </c>
      <c r="AL100" s="1740"/>
      <c r="AM100" s="1740"/>
      <c r="AN100" s="1740"/>
      <c r="AO100" s="1740"/>
      <c r="AP100" s="1740"/>
      <c r="AQ100" s="1741">
        <v>719904847</v>
      </c>
      <c r="AR100" s="1742">
        <v>695842343.92999995</v>
      </c>
      <c r="AS100" s="1741">
        <v>24062503.07</v>
      </c>
      <c r="AT100" s="1743">
        <v>0</v>
      </c>
      <c r="AU100" s="1744">
        <v>626654820.92999995</v>
      </c>
      <c r="AV100" s="1741">
        <v>69187523</v>
      </c>
      <c r="AW100" s="1742">
        <v>454847991.42000002</v>
      </c>
      <c r="AX100" s="1741">
        <v>171806829.50999999</v>
      </c>
      <c r="AY100" s="1742">
        <v>454847991.42000002</v>
      </c>
      <c r="AZ100" s="1743">
        <v>0</v>
      </c>
      <c r="BA100" s="1741">
        <v>454847991.42000002</v>
      </c>
      <c r="BB100" s="1743">
        <v>0</v>
      </c>
      <c r="BC100" s="1743">
        <v>0</v>
      </c>
      <c r="BE100" s="1746">
        <f t="shared" si="5"/>
        <v>0.87046895647585487</v>
      </c>
    </row>
    <row r="101" spans="1:57" s="1707" customFormat="1" ht="12.75" x14ac:dyDescent="0.2">
      <c r="A101" s="1660" t="str">
        <f t="shared" si="6"/>
        <v>A2044110</v>
      </c>
      <c r="B101" s="1725" t="s">
        <v>361</v>
      </c>
      <c r="C101" s="1698"/>
      <c r="D101" s="1725" t="s">
        <v>741</v>
      </c>
      <c r="E101" s="1698"/>
      <c r="F101" s="1725" t="s">
        <v>739</v>
      </c>
      <c r="G101" s="1698"/>
      <c r="H101" s="1725" t="s">
        <v>742</v>
      </c>
      <c r="I101" s="1698"/>
      <c r="J101" s="1725" t="s">
        <v>742</v>
      </c>
      <c r="K101" s="1698"/>
      <c r="L101" s="1698"/>
      <c r="M101" s="1725" t="s">
        <v>738</v>
      </c>
      <c r="N101" s="1698"/>
      <c r="O101" s="1698"/>
      <c r="P101" s="1725"/>
      <c r="Q101" s="1698"/>
      <c r="R101" s="1725"/>
      <c r="S101" s="1698"/>
      <c r="T101" s="1726" t="s">
        <v>403</v>
      </c>
      <c r="U101" s="1698"/>
      <c r="V101" s="1698"/>
      <c r="W101" s="1698"/>
      <c r="X101" s="1698"/>
      <c r="Y101" s="1698"/>
      <c r="Z101" s="1698"/>
      <c r="AA101" s="1698"/>
      <c r="AB101" s="1725" t="s">
        <v>732</v>
      </c>
      <c r="AC101" s="1698"/>
      <c r="AD101" s="1698"/>
      <c r="AE101" s="1698"/>
      <c r="AF101" s="1698"/>
      <c r="AG101" s="1725" t="s">
        <v>733</v>
      </c>
      <c r="AH101" s="1698"/>
      <c r="AI101" s="1698"/>
      <c r="AJ101" s="1727" t="s">
        <v>417</v>
      </c>
      <c r="AK101" s="1728" t="s">
        <v>734</v>
      </c>
      <c r="AL101" s="1702"/>
      <c r="AM101" s="1702"/>
      <c r="AN101" s="1702"/>
      <c r="AO101" s="1702"/>
      <c r="AP101" s="1702"/>
      <c r="AQ101" s="1729">
        <v>171200000</v>
      </c>
      <c r="AR101" s="1720">
        <v>170900000</v>
      </c>
      <c r="AS101" s="1729">
        <v>300000</v>
      </c>
      <c r="AT101" s="1730">
        <v>0</v>
      </c>
      <c r="AU101" s="1722">
        <v>170899280</v>
      </c>
      <c r="AV101" s="1730">
        <v>720</v>
      </c>
      <c r="AW101" s="1720">
        <v>123629079</v>
      </c>
      <c r="AX101" s="1729">
        <v>47270201</v>
      </c>
      <c r="AY101" s="1720">
        <v>117190692</v>
      </c>
      <c r="AZ101" s="1729">
        <v>6438387</v>
      </c>
      <c r="BA101" s="1729">
        <v>117190692</v>
      </c>
      <c r="BB101" s="1730">
        <v>0</v>
      </c>
      <c r="BC101" s="1730">
        <v>0</v>
      </c>
      <c r="BE101" s="1731">
        <f t="shared" si="5"/>
        <v>0.99824345794392522</v>
      </c>
    </row>
    <row r="102" spans="1:57" s="1707" customFormat="1" ht="12.75" x14ac:dyDescent="0.2">
      <c r="A102" s="1660" t="str">
        <f t="shared" si="6"/>
        <v>A2044113</v>
      </c>
      <c r="B102" s="1725" t="s">
        <v>361</v>
      </c>
      <c r="C102" s="1698"/>
      <c r="D102" s="1725" t="s">
        <v>741</v>
      </c>
      <c r="E102" s="1698"/>
      <c r="F102" s="1725" t="s">
        <v>739</v>
      </c>
      <c r="G102" s="1698"/>
      <c r="H102" s="1725" t="s">
        <v>742</v>
      </c>
      <c r="I102" s="1698"/>
      <c r="J102" s="1725" t="s">
        <v>742</v>
      </c>
      <c r="K102" s="1698"/>
      <c r="L102" s="1698"/>
      <c r="M102" s="1725" t="s">
        <v>738</v>
      </c>
      <c r="N102" s="1698"/>
      <c r="O102" s="1698"/>
      <c r="P102" s="1725"/>
      <c r="Q102" s="1698"/>
      <c r="R102" s="1725"/>
      <c r="S102" s="1698"/>
      <c r="T102" s="1726" t="s">
        <v>403</v>
      </c>
      <c r="U102" s="1698"/>
      <c r="V102" s="1698"/>
      <c r="W102" s="1698"/>
      <c r="X102" s="1698"/>
      <c r="Y102" s="1698"/>
      <c r="Z102" s="1698"/>
      <c r="AA102" s="1698"/>
      <c r="AB102" s="1725" t="s">
        <v>732</v>
      </c>
      <c r="AC102" s="1698"/>
      <c r="AD102" s="1698"/>
      <c r="AE102" s="1698"/>
      <c r="AF102" s="1698"/>
      <c r="AG102" s="1725" t="s">
        <v>733</v>
      </c>
      <c r="AH102" s="1698"/>
      <c r="AI102" s="1698"/>
      <c r="AJ102" s="1727" t="s">
        <v>765</v>
      </c>
      <c r="AK102" s="1728" t="s">
        <v>1252</v>
      </c>
      <c r="AL102" s="1702"/>
      <c r="AM102" s="1702"/>
      <c r="AN102" s="1702"/>
      <c r="AO102" s="1702"/>
      <c r="AP102" s="1702"/>
      <c r="AQ102" s="1729">
        <v>115000000</v>
      </c>
      <c r="AR102" s="1720">
        <v>109250000</v>
      </c>
      <c r="AS102" s="1729">
        <v>5750000</v>
      </c>
      <c r="AT102" s="1730">
        <v>0</v>
      </c>
      <c r="AU102" s="1722">
        <v>76750000</v>
      </c>
      <c r="AV102" s="1729">
        <v>32500000</v>
      </c>
      <c r="AW102" s="1720">
        <v>2360361</v>
      </c>
      <c r="AX102" s="1729">
        <v>74389639</v>
      </c>
      <c r="AY102" s="1720">
        <v>2360361</v>
      </c>
      <c r="AZ102" s="1730">
        <v>0</v>
      </c>
      <c r="BA102" s="1729">
        <v>2360361</v>
      </c>
      <c r="BB102" s="1730">
        <v>0</v>
      </c>
      <c r="BC102" s="1730">
        <v>0</v>
      </c>
      <c r="BE102" s="1731">
        <f t="shared" si="5"/>
        <v>0.66739130434782612</v>
      </c>
    </row>
    <row r="103" spans="1:57" s="1707" customFormat="1" ht="15" customHeight="1" x14ac:dyDescent="0.2">
      <c r="A103" s="1660" t="str">
        <f t="shared" si="6"/>
        <v>A2044610</v>
      </c>
      <c r="B103" s="1725" t="s">
        <v>361</v>
      </c>
      <c r="C103" s="1698"/>
      <c r="D103" s="1725" t="s">
        <v>741</v>
      </c>
      <c r="E103" s="1698"/>
      <c r="F103" s="1725" t="s">
        <v>739</v>
      </c>
      <c r="G103" s="1698"/>
      <c r="H103" s="1725" t="s">
        <v>742</v>
      </c>
      <c r="I103" s="1698"/>
      <c r="J103" s="1725" t="s">
        <v>742</v>
      </c>
      <c r="K103" s="1698"/>
      <c r="L103" s="1698"/>
      <c r="M103" s="1725" t="s">
        <v>753</v>
      </c>
      <c r="N103" s="1698"/>
      <c r="O103" s="1698"/>
      <c r="P103" s="1725"/>
      <c r="Q103" s="1698"/>
      <c r="R103" s="1725"/>
      <c r="S103" s="1698"/>
      <c r="T103" s="1726" t="s">
        <v>404</v>
      </c>
      <c r="U103" s="1698"/>
      <c r="V103" s="1698"/>
      <c r="W103" s="1698"/>
      <c r="X103" s="1698"/>
      <c r="Y103" s="1698"/>
      <c r="Z103" s="1698"/>
      <c r="AA103" s="1698"/>
      <c r="AB103" s="1725" t="s">
        <v>732</v>
      </c>
      <c r="AC103" s="1698"/>
      <c r="AD103" s="1698"/>
      <c r="AE103" s="1698"/>
      <c r="AF103" s="1698"/>
      <c r="AG103" s="1725" t="s">
        <v>733</v>
      </c>
      <c r="AH103" s="1698"/>
      <c r="AI103" s="1698"/>
      <c r="AJ103" s="1727" t="s">
        <v>417</v>
      </c>
      <c r="AK103" s="1728" t="s">
        <v>734</v>
      </c>
      <c r="AL103" s="1702"/>
      <c r="AM103" s="1702"/>
      <c r="AN103" s="1702"/>
      <c r="AO103" s="1702"/>
      <c r="AP103" s="1702"/>
      <c r="AQ103" s="1729">
        <v>17548000</v>
      </c>
      <c r="AR103" s="1720">
        <v>7042320</v>
      </c>
      <c r="AS103" s="1729">
        <v>10505680</v>
      </c>
      <c r="AT103" s="1730">
        <v>0</v>
      </c>
      <c r="AU103" s="1733">
        <v>0</v>
      </c>
      <c r="AV103" s="1729">
        <v>7042320</v>
      </c>
      <c r="AW103" s="1732">
        <v>0</v>
      </c>
      <c r="AX103" s="1730">
        <v>0</v>
      </c>
      <c r="AY103" s="1732">
        <v>0</v>
      </c>
      <c r="AZ103" s="1730">
        <v>0</v>
      </c>
      <c r="BA103" s="1730">
        <v>0</v>
      </c>
      <c r="BB103" s="1730">
        <v>0</v>
      </c>
      <c r="BC103" s="1730">
        <v>0</v>
      </c>
      <c r="BE103" s="1731">
        <f t="shared" si="5"/>
        <v>0</v>
      </c>
    </row>
    <row r="104" spans="1:57" s="1707" customFormat="1" ht="12.75" x14ac:dyDescent="0.2">
      <c r="A104" s="1660" t="str">
        <f t="shared" si="6"/>
        <v>A2044613</v>
      </c>
      <c r="B104" s="1725" t="s">
        <v>361</v>
      </c>
      <c r="C104" s="1698"/>
      <c r="D104" s="1725" t="s">
        <v>741</v>
      </c>
      <c r="E104" s="1698"/>
      <c r="F104" s="1725" t="s">
        <v>739</v>
      </c>
      <c r="G104" s="1698"/>
      <c r="H104" s="1725" t="s">
        <v>742</v>
      </c>
      <c r="I104" s="1698"/>
      <c r="J104" s="1725" t="s">
        <v>742</v>
      </c>
      <c r="K104" s="1698"/>
      <c r="L104" s="1698"/>
      <c r="M104" s="1725" t="s">
        <v>753</v>
      </c>
      <c r="N104" s="1698"/>
      <c r="O104" s="1698"/>
      <c r="P104" s="1725"/>
      <c r="Q104" s="1698"/>
      <c r="R104" s="1725"/>
      <c r="S104" s="1698"/>
      <c r="T104" s="1726" t="s">
        <v>404</v>
      </c>
      <c r="U104" s="1698"/>
      <c r="V104" s="1698"/>
      <c r="W104" s="1698"/>
      <c r="X104" s="1698"/>
      <c r="Y104" s="1698"/>
      <c r="Z104" s="1698"/>
      <c r="AA104" s="1698"/>
      <c r="AB104" s="1725" t="s">
        <v>732</v>
      </c>
      <c r="AC104" s="1698"/>
      <c r="AD104" s="1698"/>
      <c r="AE104" s="1698"/>
      <c r="AF104" s="1698"/>
      <c r="AG104" s="1725" t="s">
        <v>733</v>
      </c>
      <c r="AH104" s="1698"/>
      <c r="AI104" s="1698"/>
      <c r="AJ104" s="1727" t="s">
        <v>765</v>
      </c>
      <c r="AK104" s="1728" t="s">
        <v>1252</v>
      </c>
      <c r="AL104" s="1702"/>
      <c r="AM104" s="1702"/>
      <c r="AN104" s="1702"/>
      <c r="AO104" s="1702"/>
      <c r="AP104" s="1702"/>
      <c r="AQ104" s="1729">
        <v>30000000</v>
      </c>
      <c r="AR104" s="1720">
        <v>30000000</v>
      </c>
      <c r="AS104" s="1730">
        <v>0</v>
      </c>
      <c r="AT104" s="1730">
        <v>0</v>
      </c>
      <c r="AU104" s="1733">
        <v>0</v>
      </c>
      <c r="AV104" s="1729">
        <v>30000000</v>
      </c>
      <c r="AW104" s="1732">
        <v>0</v>
      </c>
      <c r="AX104" s="1730">
        <v>0</v>
      </c>
      <c r="AY104" s="1732">
        <v>0</v>
      </c>
      <c r="AZ104" s="1730">
        <v>0</v>
      </c>
      <c r="BA104" s="1730">
        <v>0</v>
      </c>
      <c r="BB104" s="1730">
        <v>0</v>
      </c>
      <c r="BC104" s="1730">
        <v>0</v>
      </c>
      <c r="BE104" s="1731">
        <f t="shared" si="5"/>
        <v>0</v>
      </c>
    </row>
    <row r="105" spans="1:57" s="1707" customFormat="1" ht="15" customHeight="1" x14ac:dyDescent="0.2">
      <c r="A105" s="1660" t="str">
        <f t="shared" si="6"/>
        <v>A2044910</v>
      </c>
      <c r="B105" s="1725" t="s">
        <v>361</v>
      </c>
      <c r="C105" s="1698"/>
      <c r="D105" s="1725" t="s">
        <v>741</v>
      </c>
      <c r="E105" s="1698"/>
      <c r="F105" s="1725" t="s">
        <v>739</v>
      </c>
      <c r="G105" s="1698"/>
      <c r="H105" s="1725" t="s">
        <v>742</v>
      </c>
      <c r="I105" s="1698"/>
      <c r="J105" s="1725" t="s">
        <v>742</v>
      </c>
      <c r="K105" s="1698"/>
      <c r="L105" s="1698"/>
      <c r="M105" s="1725" t="s">
        <v>747</v>
      </c>
      <c r="N105" s="1698"/>
      <c r="O105" s="1698"/>
      <c r="P105" s="1725"/>
      <c r="Q105" s="1698"/>
      <c r="R105" s="1725"/>
      <c r="S105" s="1698"/>
      <c r="T105" s="1726" t="s">
        <v>405</v>
      </c>
      <c r="U105" s="1698"/>
      <c r="V105" s="1698"/>
      <c r="W105" s="1698"/>
      <c r="X105" s="1698"/>
      <c r="Y105" s="1698"/>
      <c r="Z105" s="1698"/>
      <c r="AA105" s="1698"/>
      <c r="AB105" s="1725" t="s">
        <v>732</v>
      </c>
      <c r="AC105" s="1698"/>
      <c r="AD105" s="1698"/>
      <c r="AE105" s="1698"/>
      <c r="AF105" s="1698"/>
      <c r="AG105" s="1725" t="s">
        <v>733</v>
      </c>
      <c r="AH105" s="1698"/>
      <c r="AI105" s="1698"/>
      <c r="AJ105" s="1727" t="s">
        <v>417</v>
      </c>
      <c r="AK105" s="1728" t="s">
        <v>734</v>
      </c>
      <c r="AL105" s="1702"/>
      <c r="AM105" s="1702"/>
      <c r="AN105" s="1702"/>
      <c r="AO105" s="1702"/>
      <c r="AP105" s="1702"/>
      <c r="AQ105" s="1729">
        <v>5762508</v>
      </c>
      <c r="AR105" s="1720">
        <v>4762508</v>
      </c>
      <c r="AS105" s="1729">
        <v>1000000</v>
      </c>
      <c r="AT105" s="1730">
        <v>0</v>
      </c>
      <c r="AU105" s="1722">
        <v>4762508</v>
      </c>
      <c r="AV105" s="1730">
        <v>0</v>
      </c>
      <c r="AW105" s="1720">
        <v>4762508</v>
      </c>
      <c r="AX105" s="1730">
        <v>0</v>
      </c>
      <c r="AY105" s="1720">
        <v>4762508</v>
      </c>
      <c r="AZ105" s="1730">
        <v>0</v>
      </c>
      <c r="BA105" s="1729">
        <v>4762508</v>
      </c>
      <c r="BB105" s="1730">
        <v>0</v>
      </c>
      <c r="BC105" s="1730">
        <v>0</v>
      </c>
      <c r="BE105" s="1731">
        <f t="shared" si="5"/>
        <v>0.82646444915998385</v>
      </c>
    </row>
    <row r="106" spans="1:57" s="1707" customFormat="1" ht="15" customHeight="1" x14ac:dyDescent="0.2">
      <c r="A106" s="1660" t="str">
        <f t="shared" si="6"/>
        <v>A2044913</v>
      </c>
      <c r="B106" s="1725" t="s">
        <v>361</v>
      </c>
      <c r="C106" s="1698"/>
      <c r="D106" s="1725" t="s">
        <v>741</v>
      </c>
      <c r="E106" s="1698"/>
      <c r="F106" s="1725" t="s">
        <v>739</v>
      </c>
      <c r="G106" s="1698"/>
      <c r="H106" s="1725" t="s">
        <v>742</v>
      </c>
      <c r="I106" s="1698"/>
      <c r="J106" s="1725" t="s">
        <v>742</v>
      </c>
      <c r="K106" s="1698"/>
      <c r="L106" s="1698"/>
      <c r="M106" s="1725" t="s">
        <v>747</v>
      </c>
      <c r="N106" s="1698"/>
      <c r="O106" s="1698"/>
      <c r="P106" s="1725"/>
      <c r="Q106" s="1698"/>
      <c r="R106" s="1725"/>
      <c r="S106" s="1698"/>
      <c r="T106" s="1726" t="s">
        <v>405</v>
      </c>
      <c r="U106" s="1698"/>
      <c r="V106" s="1698"/>
      <c r="W106" s="1698"/>
      <c r="X106" s="1698"/>
      <c r="Y106" s="1698"/>
      <c r="Z106" s="1698"/>
      <c r="AA106" s="1698"/>
      <c r="AB106" s="1725" t="s">
        <v>732</v>
      </c>
      <c r="AC106" s="1698"/>
      <c r="AD106" s="1698"/>
      <c r="AE106" s="1698"/>
      <c r="AF106" s="1698"/>
      <c r="AG106" s="1725" t="s">
        <v>733</v>
      </c>
      <c r="AH106" s="1698"/>
      <c r="AI106" s="1698"/>
      <c r="AJ106" s="1727" t="s">
        <v>765</v>
      </c>
      <c r="AK106" s="1728" t="s">
        <v>1252</v>
      </c>
      <c r="AL106" s="1702"/>
      <c r="AM106" s="1702"/>
      <c r="AN106" s="1702"/>
      <c r="AO106" s="1702"/>
      <c r="AP106" s="1702"/>
      <c r="AQ106" s="1730">
        <v>0</v>
      </c>
      <c r="AR106" s="1732">
        <v>0</v>
      </c>
      <c r="AS106" s="1730">
        <v>0</v>
      </c>
      <c r="AT106" s="1730">
        <v>0</v>
      </c>
      <c r="AU106" s="1733">
        <v>0</v>
      </c>
      <c r="AV106" s="1730">
        <v>0</v>
      </c>
      <c r="AW106" s="1732">
        <v>0</v>
      </c>
      <c r="AX106" s="1730">
        <v>0</v>
      </c>
      <c r="AY106" s="1732">
        <v>0</v>
      </c>
      <c r="AZ106" s="1730">
        <v>0</v>
      </c>
      <c r="BA106" s="1730">
        <v>0</v>
      </c>
      <c r="BB106" s="1730">
        <v>0</v>
      </c>
      <c r="BC106" s="1730">
        <v>0</v>
      </c>
      <c r="BE106" s="1731" t="e">
        <f t="shared" si="5"/>
        <v>#DIV/0!</v>
      </c>
    </row>
    <row r="107" spans="1:57" s="1707" customFormat="1" ht="15" customHeight="1" x14ac:dyDescent="0.2">
      <c r="A107" s="1660" t="str">
        <f t="shared" si="6"/>
        <v>A20441510</v>
      </c>
      <c r="B107" s="1725" t="s">
        <v>361</v>
      </c>
      <c r="C107" s="1698"/>
      <c r="D107" s="1725" t="s">
        <v>741</v>
      </c>
      <c r="E107" s="1698"/>
      <c r="F107" s="1725" t="s">
        <v>739</v>
      </c>
      <c r="G107" s="1698"/>
      <c r="H107" s="1725" t="s">
        <v>742</v>
      </c>
      <c r="I107" s="1698"/>
      <c r="J107" s="1725" t="s">
        <v>742</v>
      </c>
      <c r="K107" s="1698"/>
      <c r="L107" s="1698"/>
      <c r="M107" s="1725" t="s">
        <v>745</v>
      </c>
      <c r="N107" s="1698"/>
      <c r="O107" s="1698"/>
      <c r="P107" s="1725"/>
      <c r="Q107" s="1698"/>
      <c r="R107" s="1725"/>
      <c r="S107" s="1698"/>
      <c r="T107" s="1726" t="s">
        <v>406</v>
      </c>
      <c r="U107" s="1698"/>
      <c r="V107" s="1698"/>
      <c r="W107" s="1698"/>
      <c r="X107" s="1698"/>
      <c r="Y107" s="1698"/>
      <c r="Z107" s="1698"/>
      <c r="AA107" s="1698"/>
      <c r="AB107" s="1725" t="s">
        <v>732</v>
      </c>
      <c r="AC107" s="1698"/>
      <c r="AD107" s="1698"/>
      <c r="AE107" s="1698"/>
      <c r="AF107" s="1698"/>
      <c r="AG107" s="1725" t="s">
        <v>733</v>
      </c>
      <c r="AH107" s="1698"/>
      <c r="AI107" s="1698"/>
      <c r="AJ107" s="1727" t="s">
        <v>417</v>
      </c>
      <c r="AK107" s="1728" t="s">
        <v>734</v>
      </c>
      <c r="AL107" s="1702"/>
      <c r="AM107" s="1702"/>
      <c r="AN107" s="1702"/>
      <c r="AO107" s="1702"/>
      <c r="AP107" s="1702"/>
      <c r="AQ107" s="1729">
        <v>6600000</v>
      </c>
      <c r="AR107" s="1720">
        <v>5816560</v>
      </c>
      <c r="AS107" s="1729">
        <v>783440</v>
      </c>
      <c r="AT107" s="1730">
        <v>0</v>
      </c>
      <c r="AU107" s="1722">
        <v>5816560</v>
      </c>
      <c r="AV107" s="1730">
        <v>0</v>
      </c>
      <c r="AW107" s="1720">
        <v>5816560</v>
      </c>
      <c r="AX107" s="1730">
        <v>0</v>
      </c>
      <c r="AY107" s="1720">
        <v>5816560</v>
      </c>
      <c r="AZ107" s="1730">
        <v>0</v>
      </c>
      <c r="BA107" s="1729">
        <v>5816560</v>
      </c>
      <c r="BB107" s="1730">
        <v>0</v>
      </c>
      <c r="BC107" s="1730">
        <v>0</v>
      </c>
      <c r="BE107" s="1731">
        <f t="shared" si="5"/>
        <v>0.88129696969696969</v>
      </c>
    </row>
    <row r="108" spans="1:57" s="1707" customFormat="1" ht="12.75" x14ac:dyDescent="0.2">
      <c r="A108" s="1660" t="str">
        <f t="shared" si="6"/>
        <v>A20441513</v>
      </c>
      <c r="B108" s="1725" t="s">
        <v>361</v>
      </c>
      <c r="C108" s="1698"/>
      <c r="D108" s="1725" t="s">
        <v>741</v>
      </c>
      <c r="E108" s="1698"/>
      <c r="F108" s="1725" t="s">
        <v>739</v>
      </c>
      <c r="G108" s="1698"/>
      <c r="H108" s="1725" t="s">
        <v>742</v>
      </c>
      <c r="I108" s="1698"/>
      <c r="J108" s="1725" t="s">
        <v>742</v>
      </c>
      <c r="K108" s="1698"/>
      <c r="L108" s="1698"/>
      <c r="M108" s="1725" t="s">
        <v>745</v>
      </c>
      <c r="N108" s="1698"/>
      <c r="O108" s="1698"/>
      <c r="P108" s="1725"/>
      <c r="Q108" s="1698"/>
      <c r="R108" s="1725"/>
      <c r="S108" s="1698"/>
      <c r="T108" s="1726" t="s">
        <v>406</v>
      </c>
      <c r="U108" s="1698"/>
      <c r="V108" s="1698"/>
      <c r="W108" s="1698"/>
      <c r="X108" s="1698"/>
      <c r="Y108" s="1698"/>
      <c r="Z108" s="1698"/>
      <c r="AA108" s="1698"/>
      <c r="AB108" s="1725" t="s">
        <v>732</v>
      </c>
      <c r="AC108" s="1698"/>
      <c r="AD108" s="1698"/>
      <c r="AE108" s="1698"/>
      <c r="AF108" s="1698"/>
      <c r="AG108" s="1725" t="s">
        <v>733</v>
      </c>
      <c r="AH108" s="1698"/>
      <c r="AI108" s="1698"/>
      <c r="AJ108" s="1727" t="s">
        <v>765</v>
      </c>
      <c r="AK108" s="1728" t="s">
        <v>1252</v>
      </c>
      <c r="AL108" s="1702"/>
      <c r="AM108" s="1702"/>
      <c r="AN108" s="1702"/>
      <c r="AO108" s="1702"/>
      <c r="AP108" s="1702"/>
      <c r="AQ108" s="1729">
        <v>549904847</v>
      </c>
      <c r="AR108" s="1720">
        <v>549904846.92999995</v>
      </c>
      <c r="AS108" s="1730">
        <v>7.0000000000000007E-2</v>
      </c>
      <c r="AT108" s="1730">
        <v>0</v>
      </c>
      <c r="AU108" s="1722">
        <v>549904820.92999995</v>
      </c>
      <c r="AV108" s="1730">
        <v>26</v>
      </c>
      <c r="AW108" s="1720">
        <v>452487630.42000002</v>
      </c>
      <c r="AX108" s="1729">
        <v>97417190.510000005</v>
      </c>
      <c r="AY108" s="1720">
        <v>452487630.42000002</v>
      </c>
      <c r="AZ108" s="1730">
        <v>0</v>
      </c>
      <c r="BA108" s="1729">
        <v>452487630.42000002</v>
      </c>
      <c r="BB108" s="1730">
        <v>0</v>
      </c>
      <c r="BC108" s="1730">
        <v>0</v>
      </c>
      <c r="BE108" s="1731">
        <f t="shared" si="5"/>
        <v>0.99999995259179808</v>
      </c>
    </row>
    <row r="109" spans="1:57" s="1707" customFormat="1" ht="15" customHeight="1" x14ac:dyDescent="0.2">
      <c r="A109" s="1660" t="str">
        <f t="shared" si="6"/>
        <v>A20441710</v>
      </c>
      <c r="B109" s="1725" t="s">
        <v>361</v>
      </c>
      <c r="C109" s="1698"/>
      <c r="D109" s="1725" t="s">
        <v>741</v>
      </c>
      <c r="E109" s="1698"/>
      <c r="F109" s="1725" t="s">
        <v>739</v>
      </c>
      <c r="G109" s="1698"/>
      <c r="H109" s="1725" t="s">
        <v>742</v>
      </c>
      <c r="I109" s="1698"/>
      <c r="J109" s="1725" t="s">
        <v>742</v>
      </c>
      <c r="K109" s="1698"/>
      <c r="L109" s="1698"/>
      <c r="M109" s="1725" t="s">
        <v>760</v>
      </c>
      <c r="N109" s="1698"/>
      <c r="O109" s="1698"/>
      <c r="P109" s="1725"/>
      <c r="Q109" s="1698"/>
      <c r="R109" s="1725"/>
      <c r="S109" s="1698"/>
      <c r="T109" s="1726" t="s">
        <v>407</v>
      </c>
      <c r="U109" s="1698"/>
      <c r="V109" s="1698"/>
      <c r="W109" s="1698"/>
      <c r="X109" s="1698"/>
      <c r="Y109" s="1698"/>
      <c r="Z109" s="1698"/>
      <c r="AA109" s="1698"/>
      <c r="AB109" s="1725" t="s">
        <v>732</v>
      </c>
      <c r="AC109" s="1698"/>
      <c r="AD109" s="1698"/>
      <c r="AE109" s="1698"/>
      <c r="AF109" s="1698"/>
      <c r="AG109" s="1725" t="s">
        <v>733</v>
      </c>
      <c r="AH109" s="1698"/>
      <c r="AI109" s="1698"/>
      <c r="AJ109" s="1727" t="s">
        <v>417</v>
      </c>
      <c r="AK109" s="1728" t="s">
        <v>734</v>
      </c>
      <c r="AL109" s="1702"/>
      <c r="AM109" s="1702"/>
      <c r="AN109" s="1702"/>
      <c r="AO109" s="1702"/>
      <c r="AP109" s="1702"/>
      <c r="AQ109" s="1729">
        <v>5103744</v>
      </c>
      <c r="AR109" s="1720">
        <v>4786155</v>
      </c>
      <c r="AS109" s="1729">
        <v>317589</v>
      </c>
      <c r="AT109" s="1730">
        <v>0</v>
      </c>
      <c r="AU109" s="1722">
        <v>4786155</v>
      </c>
      <c r="AV109" s="1730">
        <v>0</v>
      </c>
      <c r="AW109" s="1720">
        <v>4786155</v>
      </c>
      <c r="AX109" s="1730">
        <v>0</v>
      </c>
      <c r="AY109" s="1720">
        <v>4786155</v>
      </c>
      <c r="AZ109" s="1730">
        <v>0</v>
      </c>
      <c r="BA109" s="1729">
        <v>4786155</v>
      </c>
      <c r="BB109" s="1730">
        <v>0</v>
      </c>
      <c r="BC109" s="1730">
        <v>0</v>
      </c>
      <c r="BE109" s="1731">
        <f t="shared" si="5"/>
        <v>0.93777332875630126</v>
      </c>
    </row>
    <row r="110" spans="1:57" s="1707" customFormat="1" ht="15" customHeight="1" x14ac:dyDescent="0.2">
      <c r="A110" s="1660" t="str">
        <f t="shared" si="6"/>
        <v>A20441713</v>
      </c>
      <c r="B110" s="1725" t="s">
        <v>361</v>
      </c>
      <c r="C110" s="1698"/>
      <c r="D110" s="1725" t="s">
        <v>741</v>
      </c>
      <c r="E110" s="1698"/>
      <c r="F110" s="1725" t="s">
        <v>739</v>
      </c>
      <c r="G110" s="1698"/>
      <c r="H110" s="1725" t="s">
        <v>742</v>
      </c>
      <c r="I110" s="1698"/>
      <c r="J110" s="1725" t="s">
        <v>742</v>
      </c>
      <c r="K110" s="1698"/>
      <c r="L110" s="1698"/>
      <c r="M110" s="1725" t="s">
        <v>760</v>
      </c>
      <c r="N110" s="1698"/>
      <c r="O110" s="1698"/>
      <c r="P110" s="1725"/>
      <c r="Q110" s="1698"/>
      <c r="R110" s="1725"/>
      <c r="S110" s="1698"/>
      <c r="T110" s="1726" t="s">
        <v>407</v>
      </c>
      <c r="U110" s="1698"/>
      <c r="V110" s="1698"/>
      <c r="W110" s="1698"/>
      <c r="X110" s="1698"/>
      <c r="Y110" s="1698"/>
      <c r="Z110" s="1698"/>
      <c r="AA110" s="1698"/>
      <c r="AB110" s="1725" t="s">
        <v>732</v>
      </c>
      <c r="AC110" s="1698"/>
      <c r="AD110" s="1698"/>
      <c r="AE110" s="1698"/>
      <c r="AF110" s="1698"/>
      <c r="AG110" s="1725" t="s">
        <v>733</v>
      </c>
      <c r="AH110" s="1698"/>
      <c r="AI110" s="1698"/>
      <c r="AJ110" s="1727" t="s">
        <v>765</v>
      </c>
      <c r="AK110" s="1728" t="s">
        <v>1252</v>
      </c>
      <c r="AL110" s="1702"/>
      <c r="AM110" s="1702"/>
      <c r="AN110" s="1702"/>
      <c r="AO110" s="1702"/>
      <c r="AP110" s="1702"/>
      <c r="AQ110" s="1729">
        <v>5000000</v>
      </c>
      <c r="AR110" s="1732">
        <v>0</v>
      </c>
      <c r="AS110" s="1729">
        <v>5000000</v>
      </c>
      <c r="AT110" s="1730">
        <v>0</v>
      </c>
      <c r="AU110" s="1733">
        <v>0</v>
      </c>
      <c r="AV110" s="1730">
        <v>0</v>
      </c>
      <c r="AW110" s="1732">
        <v>0</v>
      </c>
      <c r="AX110" s="1730">
        <v>0</v>
      </c>
      <c r="AY110" s="1732">
        <v>0</v>
      </c>
      <c r="AZ110" s="1730">
        <v>0</v>
      </c>
      <c r="BA110" s="1730">
        <v>0</v>
      </c>
      <c r="BB110" s="1730">
        <v>0</v>
      </c>
      <c r="BC110" s="1730">
        <v>0</v>
      </c>
      <c r="BE110" s="1731">
        <f t="shared" si="5"/>
        <v>0</v>
      </c>
    </row>
    <row r="111" spans="1:57" s="1707" customFormat="1" ht="15" customHeight="1" x14ac:dyDescent="0.2">
      <c r="A111" s="1660" t="str">
        <f t="shared" si="6"/>
        <v>A20441810</v>
      </c>
      <c r="B111" s="1725" t="s">
        <v>361</v>
      </c>
      <c r="C111" s="1698"/>
      <c r="D111" s="1725" t="s">
        <v>741</v>
      </c>
      <c r="E111" s="1698"/>
      <c r="F111" s="1725" t="s">
        <v>739</v>
      </c>
      <c r="G111" s="1698"/>
      <c r="H111" s="1725" t="s">
        <v>742</v>
      </c>
      <c r="I111" s="1698"/>
      <c r="J111" s="1725" t="s">
        <v>742</v>
      </c>
      <c r="K111" s="1698"/>
      <c r="L111" s="1698"/>
      <c r="M111" s="1725" t="s">
        <v>761</v>
      </c>
      <c r="N111" s="1698"/>
      <c r="O111" s="1698"/>
      <c r="P111" s="1725"/>
      <c r="Q111" s="1698"/>
      <c r="R111" s="1725"/>
      <c r="S111" s="1698"/>
      <c r="T111" s="1726" t="s">
        <v>408</v>
      </c>
      <c r="U111" s="1698"/>
      <c r="V111" s="1698"/>
      <c r="W111" s="1698"/>
      <c r="X111" s="1698"/>
      <c r="Y111" s="1698"/>
      <c r="Z111" s="1698"/>
      <c r="AA111" s="1698"/>
      <c r="AB111" s="1725" t="s">
        <v>732</v>
      </c>
      <c r="AC111" s="1698"/>
      <c r="AD111" s="1698"/>
      <c r="AE111" s="1698"/>
      <c r="AF111" s="1698"/>
      <c r="AG111" s="1725" t="s">
        <v>733</v>
      </c>
      <c r="AH111" s="1698"/>
      <c r="AI111" s="1698"/>
      <c r="AJ111" s="1727" t="s">
        <v>417</v>
      </c>
      <c r="AK111" s="1728" t="s">
        <v>734</v>
      </c>
      <c r="AL111" s="1702"/>
      <c r="AM111" s="1702"/>
      <c r="AN111" s="1702"/>
      <c r="AO111" s="1702"/>
      <c r="AP111" s="1702"/>
      <c r="AQ111" s="1729">
        <v>4300000</v>
      </c>
      <c r="AR111" s="1720">
        <v>4023492</v>
      </c>
      <c r="AS111" s="1729">
        <v>276508</v>
      </c>
      <c r="AT111" s="1730">
        <v>0</v>
      </c>
      <c r="AU111" s="1722">
        <v>4023492</v>
      </c>
      <c r="AV111" s="1730">
        <v>0</v>
      </c>
      <c r="AW111" s="1720">
        <v>4023492</v>
      </c>
      <c r="AX111" s="1730">
        <v>0</v>
      </c>
      <c r="AY111" s="1720">
        <v>4023492</v>
      </c>
      <c r="AZ111" s="1730">
        <v>0</v>
      </c>
      <c r="BA111" s="1729">
        <v>4023492</v>
      </c>
      <c r="BB111" s="1730">
        <v>0</v>
      </c>
      <c r="BC111" s="1730">
        <v>0</v>
      </c>
      <c r="BE111" s="1731">
        <f t="shared" si="5"/>
        <v>0.93569581395348833</v>
      </c>
    </row>
    <row r="112" spans="1:57" s="1707" customFormat="1" ht="12.75" x14ac:dyDescent="0.2">
      <c r="A112" s="1660" t="str">
        <f t="shared" si="6"/>
        <v>A20442010</v>
      </c>
      <c r="B112" s="1725" t="s">
        <v>361</v>
      </c>
      <c r="C112" s="1698"/>
      <c r="D112" s="1725" t="s">
        <v>741</v>
      </c>
      <c r="E112" s="1698"/>
      <c r="F112" s="1725" t="s">
        <v>739</v>
      </c>
      <c r="G112" s="1698"/>
      <c r="H112" s="1725" t="s">
        <v>742</v>
      </c>
      <c r="I112" s="1698"/>
      <c r="J112" s="1725" t="s">
        <v>742</v>
      </c>
      <c r="K112" s="1698"/>
      <c r="L112" s="1698"/>
      <c r="M112" s="1725" t="s">
        <v>762</v>
      </c>
      <c r="N112" s="1698"/>
      <c r="O112" s="1698"/>
      <c r="P112" s="1725"/>
      <c r="Q112" s="1698"/>
      <c r="R112" s="1725"/>
      <c r="S112" s="1698"/>
      <c r="T112" s="1726" t="s">
        <v>409</v>
      </c>
      <c r="U112" s="1698"/>
      <c r="V112" s="1698"/>
      <c r="W112" s="1698"/>
      <c r="X112" s="1698"/>
      <c r="Y112" s="1698"/>
      <c r="Z112" s="1698"/>
      <c r="AA112" s="1698"/>
      <c r="AB112" s="1725" t="s">
        <v>732</v>
      </c>
      <c r="AC112" s="1698"/>
      <c r="AD112" s="1698"/>
      <c r="AE112" s="1698"/>
      <c r="AF112" s="1698"/>
      <c r="AG112" s="1725" t="s">
        <v>733</v>
      </c>
      <c r="AH112" s="1698"/>
      <c r="AI112" s="1698"/>
      <c r="AJ112" s="1727" t="s">
        <v>417</v>
      </c>
      <c r="AK112" s="1728" t="s">
        <v>734</v>
      </c>
      <c r="AL112" s="1702"/>
      <c r="AM112" s="1702"/>
      <c r="AN112" s="1702"/>
      <c r="AO112" s="1702"/>
      <c r="AP112" s="1702"/>
      <c r="AQ112" s="1729">
        <v>24100000</v>
      </c>
      <c r="AR112" s="1720">
        <v>22298609</v>
      </c>
      <c r="AS112" s="1729">
        <v>1801391</v>
      </c>
      <c r="AT112" s="1730">
        <v>0</v>
      </c>
      <c r="AU112" s="1722">
        <v>22298609</v>
      </c>
      <c r="AV112" s="1730">
        <v>0</v>
      </c>
      <c r="AW112" s="1720">
        <v>22298609</v>
      </c>
      <c r="AX112" s="1730">
        <v>0</v>
      </c>
      <c r="AY112" s="1720">
        <v>22298609</v>
      </c>
      <c r="AZ112" s="1730">
        <v>0</v>
      </c>
      <c r="BA112" s="1729">
        <v>22298609</v>
      </c>
      <c r="BB112" s="1730">
        <v>0</v>
      </c>
      <c r="BC112" s="1730">
        <v>0</v>
      </c>
      <c r="BE112" s="1731">
        <f t="shared" si="5"/>
        <v>0.92525348547717845</v>
      </c>
    </row>
    <row r="113" spans="1:57" s="1707" customFormat="1" ht="15" customHeight="1" x14ac:dyDescent="0.2">
      <c r="A113" s="1660" t="str">
        <f t="shared" si="6"/>
        <v>A20442013</v>
      </c>
      <c r="B113" s="1725" t="s">
        <v>361</v>
      </c>
      <c r="C113" s="1698"/>
      <c r="D113" s="1725" t="s">
        <v>741</v>
      </c>
      <c r="E113" s="1698"/>
      <c r="F113" s="1725" t="s">
        <v>739</v>
      </c>
      <c r="G113" s="1698"/>
      <c r="H113" s="1725" t="s">
        <v>742</v>
      </c>
      <c r="I113" s="1698"/>
      <c r="J113" s="1725" t="s">
        <v>742</v>
      </c>
      <c r="K113" s="1698"/>
      <c r="L113" s="1698"/>
      <c r="M113" s="1725" t="s">
        <v>762</v>
      </c>
      <c r="N113" s="1698"/>
      <c r="O113" s="1698"/>
      <c r="P113" s="1725"/>
      <c r="Q113" s="1698"/>
      <c r="R113" s="1725"/>
      <c r="S113" s="1698"/>
      <c r="T113" s="1726" t="s">
        <v>409</v>
      </c>
      <c r="U113" s="1698"/>
      <c r="V113" s="1698"/>
      <c r="W113" s="1698"/>
      <c r="X113" s="1698"/>
      <c r="Y113" s="1698"/>
      <c r="Z113" s="1698"/>
      <c r="AA113" s="1698"/>
      <c r="AB113" s="1725" t="s">
        <v>732</v>
      </c>
      <c r="AC113" s="1698"/>
      <c r="AD113" s="1698"/>
      <c r="AE113" s="1698"/>
      <c r="AF113" s="1698"/>
      <c r="AG113" s="1725" t="s">
        <v>733</v>
      </c>
      <c r="AH113" s="1698"/>
      <c r="AI113" s="1698"/>
      <c r="AJ113" s="1727" t="s">
        <v>765</v>
      </c>
      <c r="AK113" s="1728" t="s">
        <v>1252</v>
      </c>
      <c r="AL113" s="1702"/>
      <c r="AM113" s="1702"/>
      <c r="AN113" s="1702"/>
      <c r="AO113" s="1702"/>
      <c r="AP113" s="1702"/>
      <c r="AQ113" s="1730">
        <v>0</v>
      </c>
      <c r="AR113" s="1732">
        <v>0</v>
      </c>
      <c r="AS113" s="1730">
        <v>0</v>
      </c>
      <c r="AT113" s="1730">
        <v>0</v>
      </c>
      <c r="AU113" s="1733">
        <v>0</v>
      </c>
      <c r="AV113" s="1730">
        <v>0</v>
      </c>
      <c r="AW113" s="1732">
        <v>0</v>
      </c>
      <c r="AX113" s="1730">
        <v>0</v>
      </c>
      <c r="AY113" s="1732">
        <v>0</v>
      </c>
      <c r="AZ113" s="1730">
        <v>0</v>
      </c>
      <c r="BA113" s="1730">
        <v>0</v>
      </c>
      <c r="BB113" s="1730">
        <v>0</v>
      </c>
      <c r="BC113" s="1730">
        <v>0</v>
      </c>
      <c r="BE113" s="1731" t="e">
        <f t="shared" si="5"/>
        <v>#DIV/0!</v>
      </c>
    </row>
    <row r="114" spans="1:57" s="1707" customFormat="1" ht="15" customHeight="1" x14ac:dyDescent="0.2">
      <c r="A114" s="1660" t="str">
        <f t="shared" si="6"/>
        <v>A20442310</v>
      </c>
      <c r="B114" s="1725" t="s">
        <v>361</v>
      </c>
      <c r="C114" s="1698"/>
      <c r="D114" s="1725" t="s">
        <v>741</v>
      </c>
      <c r="E114" s="1698"/>
      <c r="F114" s="1725" t="s">
        <v>739</v>
      </c>
      <c r="G114" s="1698"/>
      <c r="H114" s="1725" t="s">
        <v>742</v>
      </c>
      <c r="I114" s="1698"/>
      <c r="J114" s="1725" t="s">
        <v>742</v>
      </c>
      <c r="K114" s="1698"/>
      <c r="L114" s="1698"/>
      <c r="M114" s="1725" t="s">
        <v>764</v>
      </c>
      <c r="N114" s="1698"/>
      <c r="O114" s="1698"/>
      <c r="P114" s="1725"/>
      <c r="Q114" s="1698"/>
      <c r="R114" s="1725"/>
      <c r="S114" s="1698"/>
      <c r="T114" s="1726" t="s">
        <v>411</v>
      </c>
      <c r="U114" s="1698"/>
      <c r="V114" s="1698"/>
      <c r="W114" s="1698"/>
      <c r="X114" s="1698"/>
      <c r="Y114" s="1698"/>
      <c r="Z114" s="1698"/>
      <c r="AA114" s="1698"/>
      <c r="AB114" s="1725" t="s">
        <v>732</v>
      </c>
      <c r="AC114" s="1698"/>
      <c r="AD114" s="1698"/>
      <c r="AE114" s="1698"/>
      <c r="AF114" s="1698"/>
      <c r="AG114" s="1725" t="s">
        <v>733</v>
      </c>
      <c r="AH114" s="1698"/>
      <c r="AI114" s="1698"/>
      <c r="AJ114" s="1727" t="s">
        <v>417</v>
      </c>
      <c r="AK114" s="1728" t="s">
        <v>734</v>
      </c>
      <c r="AL114" s="1702"/>
      <c r="AM114" s="1702"/>
      <c r="AN114" s="1702"/>
      <c r="AO114" s="1702"/>
      <c r="AP114" s="1702"/>
      <c r="AQ114" s="1729">
        <v>6619422</v>
      </c>
      <c r="AR114" s="1720">
        <v>4977900</v>
      </c>
      <c r="AS114" s="1729">
        <v>1641522</v>
      </c>
      <c r="AT114" s="1730">
        <v>0</v>
      </c>
      <c r="AU114" s="1722">
        <v>4977900</v>
      </c>
      <c r="AV114" s="1730">
        <v>0</v>
      </c>
      <c r="AW114" s="1720">
        <v>4977900</v>
      </c>
      <c r="AX114" s="1730">
        <v>0</v>
      </c>
      <c r="AY114" s="1720">
        <v>4977900</v>
      </c>
      <c r="AZ114" s="1730">
        <v>0</v>
      </c>
      <c r="BA114" s="1729">
        <v>4977900</v>
      </c>
      <c r="BB114" s="1730">
        <v>0</v>
      </c>
      <c r="BC114" s="1730">
        <v>0</v>
      </c>
      <c r="BE114" s="1731">
        <f t="shared" si="5"/>
        <v>0.75201429973795297</v>
      </c>
    </row>
    <row r="115" spans="1:57" s="1707" customFormat="1" ht="12.75" x14ac:dyDescent="0.2">
      <c r="A115" s="1660" t="str">
        <f t="shared" si="6"/>
        <v>A20442313</v>
      </c>
      <c r="B115" s="1725" t="s">
        <v>361</v>
      </c>
      <c r="C115" s="1698"/>
      <c r="D115" s="1725" t="s">
        <v>741</v>
      </c>
      <c r="E115" s="1698"/>
      <c r="F115" s="1725" t="s">
        <v>739</v>
      </c>
      <c r="G115" s="1698"/>
      <c r="H115" s="1725" t="s">
        <v>742</v>
      </c>
      <c r="I115" s="1698"/>
      <c r="J115" s="1725" t="s">
        <v>742</v>
      </c>
      <c r="K115" s="1698"/>
      <c r="L115" s="1698"/>
      <c r="M115" s="1725" t="s">
        <v>764</v>
      </c>
      <c r="N115" s="1698"/>
      <c r="O115" s="1698"/>
      <c r="P115" s="1725"/>
      <c r="Q115" s="1698"/>
      <c r="R115" s="1725"/>
      <c r="S115" s="1698"/>
      <c r="T115" s="1726" t="s">
        <v>411</v>
      </c>
      <c r="U115" s="1698"/>
      <c r="V115" s="1698"/>
      <c r="W115" s="1698"/>
      <c r="X115" s="1698"/>
      <c r="Y115" s="1698"/>
      <c r="Z115" s="1698"/>
      <c r="AA115" s="1698"/>
      <c r="AB115" s="1725" t="s">
        <v>732</v>
      </c>
      <c r="AC115" s="1698"/>
      <c r="AD115" s="1698"/>
      <c r="AE115" s="1698"/>
      <c r="AF115" s="1698"/>
      <c r="AG115" s="1725" t="s">
        <v>733</v>
      </c>
      <c r="AH115" s="1698"/>
      <c r="AI115" s="1698"/>
      <c r="AJ115" s="1727" t="s">
        <v>765</v>
      </c>
      <c r="AK115" s="1728" t="s">
        <v>1252</v>
      </c>
      <c r="AL115" s="1702"/>
      <c r="AM115" s="1702"/>
      <c r="AN115" s="1702"/>
      <c r="AO115" s="1702"/>
      <c r="AP115" s="1702"/>
      <c r="AQ115" s="1729">
        <v>20000000</v>
      </c>
      <c r="AR115" s="1720">
        <v>6687497</v>
      </c>
      <c r="AS115" s="1729">
        <v>13312503</v>
      </c>
      <c r="AT115" s="1730">
        <v>0</v>
      </c>
      <c r="AU115" s="1733">
        <v>0</v>
      </c>
      <c r="AV115" s="1729">
        <v>6687497</v>
      </c>
      <c r="AW115" s="1732">
        <v>0</v>
      </c>
      <c r="AX115" s="1730">
        <v>0</v>
      </c>
      <c r="AY115" s="1732">
        <v>0</v>
      </c>
      <c r="AZ115" s="1730">
        <v>0</v>
      </c>
      <c r="BA115" s="1730">
        <v>0</v>
      </c>
      <c r="BB115" s="1730">
        <v>0</v>
      </c>
      <c r="BC115" s="1730">
        <v>0</v>
      </c>
      <c r="BE115" s="1731">
        <f t="shared" si="5"/>
        <v>0</v>
      </c>
    </row>
    <row r="116" spans="1:57" s="1745" customFormat="1" ht="15" customHeight="1" x14ac:dyDescent="0.2">
      <c r="A116" s="1734" t="str">
        <f t="shared" si="6"/>
        <v>A204510</v>
      </c>
      <c r="B116" s="1735" t="s">
        <v>361</v>
      </c>
      <c r="C116" s="1736"/>
      <c r="D116" s="1735" t="s">
        <v>741</v>
      </c>
      <c r="E116" s="1736"/>
      <c r="F116" s="1735" t="s">
        <v>739</v>
      </c>
      <c r="G116" s="1736"/>
      <c r="H116" s="1735" t="s">
        <v>742</v>
      </c>
      <c r="I116" s="1736"/>
      <c r="J116" s="1735" t="s">
        <v>743</v>
      </c>
      <c r="K116" s="1736"/>
      <c r="L116" s="1736"/>
      <c r="M116" s="1735"/>
      <c r="N116" s="1736"/>
      <c r="O116" s="1736"/>
      <c r="P116" s="1735"/>
      <c r="Q116" s="1736"/>
      <c r="R116" s="1735"/>
      <c r="S116" s="1736"/>
      <c r="T116" s="1737" t="s">
        <v>640</v>
      </c>
      <c r="U116" s="1736"/>
      <c r="V116" s="1736"/>
      <c r="W116" s="1736"/>
      <c r="X116" s="1736"/>
      <c r="Y116" s="1736"/>
      <c r="Z116" s="1736"/>
      <c r="AA116" s="1736"/>
      <c r="AB116" s="1735" t="s">
        <v>732</v>
      </c>
      <c r="AC116" s="1736"/>
      <c r="AD116" s="1736"/>
      <c r="AE116" s="1736"/>
      <c r="AF116" s="1736"/>
      <c r="AG116" s="1735" t="s">
        <v>733</v>
      </c>
      <c r="AH116" s="1736"/>
      <c r="AI116" s="1736"/>
      <c r="AJ116" s="1738" t="s">
        <v>417</v>
      </c>
      <c r="AK116" s="1739" t="s">
        <v>734</v>
      </c>
      <c r="AL116" s="1740"/>
      <c r="AM116" s="1740"/>
      <c r="AN116" s="1740"/>
      <c r="AO116" s="1740"/>
      <c r="AP116" s="1740"/>
      <c r="AQ116" s="1741">
        <v>5762111933</v>
      </c>
      <c r="AR116" s="1742">
        <v>5228288395.8900003</v>
      </c>
      <c r="AS116" s="1741">
        <v>533823537.11000001</v>
      </c>
      <c r="AT116" s="1743">
        <v>0</v>
      </c>
      <c r="AU116" s="1744">
        <v>4522321541.9700003</v>
      </c>
      <c r="AV116" s="1741">
        <v>705966853.91999996</v>
      </c>
      <c r="AW116" s="1742">
        <v>3500136016.4000001</v>
      </c>
      <c r="AX116" s="1741">
        <v>1022185525.5700001</v>
      </c>
      <c r="AY116" s="1742">
        <v>3387698903.4000001</v>
      </c>
      <c r="AZ116" s="1741">
        <v>112437113</v>
      </c>
      <c r="BA116" s="1741">
        <v>3387698903.4000001</v>
      </c>
      <c r="BB116" s="1743">
        <v>0</v>
      </c>
      <c r="BC116" s="1743">
        <v>0</v>
      </c>
      <c r="BE116" s="1746">
        <f t="shared" si="5"/>
        <v>0.7848375030811815</v>
      </c>
    </row>
    <row r="117" spans="1:57" s="1745" customFormat="1" ht="15" customHeight="1" x14ac:dyDescent="0.2">
      <c r="A117" s="1734" t="str">
        <f t="shared" si="6"/>
        <v>A204513</v>
      </c>
      <c r="B117" s="1735" t="s">
        <v>361</v>
      </c>
      <c r="C117" s="1736"/>
      <c r="D117" s="1735" t="s">
        <v>741</v>
      </c>
      <c r="E117" s="1736"/>
      <c r="F117" s="1735" t="s">
        <v>739</v>
      </c>
      <c r="G117" s="1736"/>
      <c r="H117" s="1735" t="s">
        <v>742</v>
      </c>
      <c r="I117" s="1736"/>
      <c r="J117" s="1735" t="s">
        <v>743</v>
      </c>
      <c r="K117" s="1736"/>
      <c r="L117" s="1736"/>
      <c r="M117" s="1735"/>
      <c r="N117" s="1736"/>
      <c r="O117" s="1736"/>
      <c r="P117" s="1735"/>
      <c r="Q117" s="1736"/>
      <c r="R117" s="1735"/>
      <c r="S117" s="1736"/>
      <c r="T117" s="1737" t="s">
        <v>640</v>
      </c>
      <c r="U117" s="1736"/>
      <c r="V117" s="1736"/>
      <c r="W117" s="1736"/>
      <c r="X117" s="1736"/>
      <c r="Y117" s="1736"/>
      <c r="Z117" s="1736"/>
      <c r="AA117" s="1736"/>
      <c r="AB117" s="1735" t="s">
        <v>732</v>
      </c>
      <c r="AC117" s="1736"/>
      <c r="AD117" s="1736"/>
      <c r="AE117" s="1736"/>
      <c r="AF117" s="1736"/>
      <c r="AG117" s="1735" t="s">
        <v>733</v>
      </c>
      <c r="AH117" s="1736"/>
      <c r="AI117" s="1736"/>
      <c r="AJ117" s="1738" t="s">
        <v>765</v>
      </c>
      <c r="AK117" s="1739" t="s">
        <v>1252</v>
      </c>
      <c r="AL117" s="1740"/>
      <c r="AM117" s="1740"/>
      <c r="AN117" s="1740"/>
      <c r="AO117" s="1740"/>
      <c r="AP117" s="1740"/>
      <c r="AQ117" s="1741">
        <v>1060580974</v>
      </c>
      <c r="AR117" s="1742">
        <v>836769494</v>
      </c>
      <c r="AS117" s="1741">
        <v>223811480</v>
      </c>
      <c r="AT117" s="1743">
        <v>0</v>
      </c>
      <c r="AU117" s="1744">
        <v>579143760</v>
      </c>
      <c r="AV117" s="1741">
        <v>257625734</v>
      </c>
      <c r="AW117" s="1742">
        <v>93205916</v>
      </c>
      <c r="AX117" s="1741">
        <v>485937844</v>
      </c>
      <c r="AY117" s="1742">
        <v>93205916</v>
      </c>
      <c r="AZ117" s="1743">
        <v>0</v>
      </c>
      <c r="BA117" s="1741">
        <v>93205916</v>
      </c>
      <c r="BB117" s="1743">
        <v>0</v>
      </c>
      <c r="BC117" s="1743">
        <v>0</v>
      </c>
      <c r="BE117" s="1746">
        <f t="shared" si="5"/>
        <v>0.54606274692610124</v>
      </c>
    </row>
    <row r="118" spans="1:57" s="1707" customFormat="1" ht="12.75" x14ac:dyDescent="0.2">
      <c r="A118" s="1660" t="str">
        <f t="shared" si="6"/>
        <v>A2045110</v>
      </c>
      <c r="B118" s="1725" t="s">
        <v>361</v>
      </c>
      <c r="C118" s="1698"/>
      <c r="D118" s="1725" t="s">
        <v>741</v>
      </c>
      <c r="E118" s="1698"/>
      <c r="F118" s="1725" t="s">
        <v>739</v>
      </c>
      <c r="G118" s="1698"/>
      <c r="H118" s="1725" t="s">
        <v>742</v>
      </c>
      <c r="I118" s="1698"/>
      <c r="J118" s="1725" t="s">
        <v>743</v>
      </c>
      <c r="K118" s="1698"/>
      <c r="L118" s="1698"/>
      <c r="M118" s="1725" t="s">
        <v>738</v>
      </c>
      <c r="N118" s="1698"/>
      <c r="O118" s="1698"/>
      <c r="P118" s="1725"/>
      <c r="Q118" s="1698"/>
      <c r="R118" s="1725"/>
      <c r="S118" s="1698"/>
      <c r="T118" s="1726" t="s">
        <v>412</v>
      </c>
      <c r="U118" s="1698"/>
      <c r="V118" s="1698"/>
      <c r="W118" s="1698"/>
      <c r="X118" s="1698"/>
      <c r="Y118" s="1698"/>
      <c r="Z118" s="1698"/>
      <c r="AA118" s="1698"/>
      <c r="AB118" s="1725" t="s">
        <v>732</v>
      </c>
      <c r="AC118" s="1698"/>
      <c r="AD118" s="1698"/>
      <c r="AE118" s="1698"/>
      <c r="AF118" s="1698"/>
      <c r="AG118" s="1725" t="s">
        <v>733</v>
      </c>
      <c r="AH118" s="1698"/>
      <c r="AI118" s="1698"/>
      <c r="AJ118" s="1727" t="s">
        <v>417</v>
      </c>
      <c r="AK118" s="1728" t="s">
        <v>734</v>
      </c>
      <c r="AL118" s="1702"/>
      <c r="AM118" s="1702"/>
      <c r="AN118" s="1702"/>
      <c r="AO118" s="1702"/>
      <c r="AP118" s="1702"/>
      <c r="AQ118" s="1729">
        <v>1446795765</v>
      </c>
      <c r="AR118" s="1720">
        <v>953574828.76999998</v>
      </c>
      <c r="AS118" s="1729">
        <v>493220936.23000002</v>
      </c>
      <c r="AT118" s="1730">
        <v>0</v>
      </c>
      <c r="AU118" s="1722">
        <v>722648955.97000003</v>
      </c>
      <c r="AV118" s="1729">
        <v>230925872.80000001</v>
      </c>
      <c r="AW118" s="1720">
        <v>447098151</v>
      </c>
      <c r="AX118" s="1729">
        <v>275550804.97000003</v>
      </c>
      <c r="AY118" s="1720">
        <v>447098151</v>
      </c>
      <c r="AZ118" s="1730">
        <v>0</v>
      </c>
      <c r="BA118" s="1729">
        <v>447098151</v>
      </c>
      <c r="BB118" s="1730">
        <v>0</v>
      </c>
      <c r="BC118" s="1730">
        <v>0</v>
      </c>
      <c r="BE118" s="1731">
        <f t="shared" si="5"/>
        <v>0.49948235504407912</v>
      </c>
    </row>
    <row r="119" spans="1:57" s="1707" customFormat="1" ht="12.75" x14ac:dyDescent="0.2">
      <c r="A119" s="1660" t="str">
        <f t="shared" si="6"/>
        <v>A2045113</v>
      </c>
      <c r="B119" s="1725" t="s">
        <v>361</v>
      </c>
      <c r="C119" s="1698"/>
      <c r="D119" s="1725" t="s">
        <v>741</v>
      </c>
      <c r="E119" s="1698"/>
      <c r="F119" s="1725" t="s">
        <v>739</v>
      </c>
      <c r="G119" s="1698"/>
      <c r="H119" s="1725" t="s">
        <v>742</v>
      </c>
      <c r="I119" s="1698"/>
      <c r="J119" s="1725" t="s">
        <v>743</v>
      </c>
      <c r="K119" s="1698"/>
      <c r="L119" s="1698"/>
      <c r="M119" s="1725" t="s">
        <v>738</v>
      </c>
      <c r="N119" s="1698"/>
      <c r="O119" s="1698"/>
      <c r="P119" s="1725"/>
      <c r="Q119" s="1698"/>
      <c r="R119" s="1725"/>
      <c r="S119" s="1698"/>
      <c r="T119" s="1726" t="s">
        <v>412</v>
      </c>
      <c r="U119" s="1698"/>
      <c r="V119" s="1698"/>
      <c r="W119" s="1698"/>
      <c r="X119" s="1698"/>
      <c r="Y119" s="1698"/>
      <c r="Z119" s="1698"/>
      <c r="AA119" s="1698"/>
      <c r="AB119" s="1725" t="s">
        <v>732</v>
      </c>
      <c r="AC119" s="1698"/>
      <c r="AD119" s="1698"/>
      <c r="AE119" s="1698"/>
      <c r="AF119" s="1698"/>
      <c r="AG119" s="1725" t="s">
        <v>733</v>
      </c>
      <c r="AH119" s="1698"/>
      <c r="AI119" s="1698"/>
      <c r="AJ119" s="1727" t="s">
        <v>765</v>
      </c>
      <c r="AK119" s="1728" t="s">
        <v>1252</v>
      </c>
      <c r="AL119" s="1702"/>
      <c r="AM119" s="1702"/>
      <c r="AN119" s="1702"/>
      <c r="AO119" s="1702"/>
      <c r="AP119" s="1702"/>
      <c r="AQ119" s="1729">
        <v>877260974</v>
      </c>
      <c r="AR119" s="1720">
        <v>683647189</v>
      </c>
      <c r="AS119" s="1729">
        <v>193613785</v>
      </c>
      <c r="AT119" s="1730">
        <v>0</v>
      </c>
      <c r="AU119" s="1722">
        <v>497439189</v>
      </c>
      <c r="AV119" s="1729">
        <v>186208000</v>
      </c>
      <c r="AW119" s="1720">
        <v>90000000</v>
      </c>
      <c r="AX119" s="1729">
        <v>407439189</v>
      </c>
      <c r="AY119" s="1720">
        <v>90000000</v>
      </c>
      <c r="AZ119" s="1730">
        <v>0</v>
      </c>
      <c r="BA119" s="1729">
        <v>90000000</v>
      </c>
      <c r="BB119" s="1730">
        <v>0</v>
      </c>
      <c r="BC119" s="1730">
        <v>0</v>
      </c>
      <c r="BE119" s="1731">
        <f t="shared" si="5"/>
        <v>0.56703672423937101</v>
      </c>
    </row>
    <row r="120" spans="1:57" s="1707" customFormat="1" ht="15" customHeight="1" x14ac:dyDescent="0.2">
      <c r="A120" s="1660" t="str">
        <f t="shared" si="6"/>
        <v>A2045210</v>
      </c>
      <c r="B120" s="1725" t="s">
        <v>361</v>
      </c>
      <c r="C120" s="1698"/>
      <c r="D120" s="1725" t="s">
        <v>741</v>
      </c>
      <c r="E120" s="1698"/>
      <c r="F120" s="1725" t="s">
        <v>739</v>
      </c>
      <c r="G120" s="1698"/>
      <c r="H120" s="1725" t="s">
        <v>742</v>
      </c>
      <c r="I120" s="1698"/>
      <c r="J120" s="1725" t="s">
        <v>743</v>
      </c>
      <c r="K120" s="1698"/>
      <c r="L120" s="1698"/>
      <c r="M120" s="1725" t="s">
        <v>741</v>
      </c>
      <c r="N120" s="1698"/>
      <c r="O120" s="1698"/>
      <c r="P120" s="1725"/>
      <c r="Q120" s="1698"/>
      <c r="R120" s="1725"/>
      <c r="S120" s="1698"/>
      <c r="T120" s="1726" t="s">
        <v>413</v>
      </c>
      <c r="U120" s="1698"/>
      <c r="V120" s="1698"/>
      <c r="W120" s="1698"/>
      <c r="X120" s="1698"/>
      <c r="Y120" s="1698"/>
      <c r="Z120" s="1698"/>
      <c r="AA120" s="1698"/>
      <c r="AB120" s="1725" t="s">
        <v>732</v>
      </c>
      <c r="AC120" s="1698"/>
      <c r="AD120" s="1698"/>
      <c r="AE120" s="1698"/>
      <c r="AF120" s="1698"/>
      <c r="AG120" s="1725" t="s">
        <v>733</v>
      </c>
      <c r="AH120" s="1698"/>
      <c r="AI120" s="1698"/>
      <c r="AJ120" s="1727" t="s">
        <v>417</v>
      </c>
      <c r="AK120" s="1728" t="s">
        <v>734</v>
      </c>
      <c r="AL120" s="1702"/>
      <c r="AM120" s="1702"/>
      <c r="AN120" s="1702"/>
      <c r="AO120" s="1702"/>
      <c r="AP120" s="1702"/>
      <c r="AQ120" s="1729">
        <v>91000000</v>
      </c>
      <c r="AR120" s="1720">
        <v>87164495</v>
      </c>
      <c r="AS120" s="1729">
        <v>3835505</v>
      </c>
      <c r="AT120" s="1730">
        <v>0</v>
      </c>
      <c r="AU120" s="1722">
        <v>37450235</v>
      </c>
      <c r="AV120" s="1729">
        <v>49714260</v>
      </c>
      <c r="AW120" s="1720">
        <v>6035055</v>
      </c>
      <c r="AX120" s="1729">
        <v>31415180</v>
      </c>
      <c r="AY120" s="1720">
        <v>6035055</v>
      </c>
      <c r="AZ120" s="1730">
        <v>0</v>
      </c>
      <c r="BA120" s="1729">
        <v>6035055</v>
      </c>
      <c r="BB120" s="1730">
        <v>0</v>
      </c>
      <c r="BC120" s="1730">
        <v>0</v>
      </c>
      <c r="BE120" s="1731">
        <f t="shared" si="5"/>
        <v>0.41154104395604396</v>
      </c>
    </row>
    <row r="121" spans="1:57" s="1707" customFormat="1" ht="12.75" x14ac:dyDescent="0.2">
      <c r="A121" s="1660" t="str">
        <f t="shared" si="6"/>
        <v>A2045510</v>
      </c>
      <c r="B121" s="1725" t="s">
        <v>361</v>
      </c>
      <c r="C121" s="1698"/>
      <c r="D121" s="1725" t="s">
        <v>741</v>
      </c>
      <c r="E121" s="1698"/>
      <c r="F121" s="1725" t="s">
        <v>739</v>
      </c>
      <c r="G121" s="1698"/>
      <c r="H121" s="1725" t="s">
        <v>742</v>
      </c>
      <c r="I121" s="1698"/>
      <c r="J121" s="1725" t="s">
        <v>743</v>
      </c>
      <c r="K121" s="1698"/>
      <c r="L121" s="1698"/>
      <c r="M121" s="1725" t="s">
        <v>743</v>
      </c>
      <c r="N121" s="1698"/>
      <c r="O121" s="1698"/>
      <c r="P121" s="1725"/>
      <c r="Q121" s="1698"/>
      <c r="R121" s="1725"/>
      <c r="S121" s="1698"/>
      <c r="T121" s="1726" t="s">
        <v>414</v>
      </c>
      <c r="U121" s="1698"/>
      <c r="V121" s="1698"/>
      <c r="W121" s="1698"/>
      <c r="X121" s="1698"/>
      <c r="Y121" s="1698"/>
      <c r="Z121" s="1698"/>
      <c r="AA121" s="1698"/>
      <c r="AB121" s="1725" t="s">
        <v>732</v>
      </c>
      <c r="AC121" s="1698"/>
      <c r="AD121" s="1698"/>
      <c r="AE121" s="1698"/>
      <c r="AF121" s="1698"/>
      <c r="AG121" s="1725" t="s">
        <v>733</v>
      </c>
      <c r="AH121" s="1698"/>
      <c r="AI121" s="1698"/>
      <c r="AJ121" s="1727" t="s">
        <v>417</v>
      </c>
      <c r="AK121" s="1728" t="s">
        <v>734</v>
      </c>
      <c r="AL121" s="1702"/>
      <c r="AM121" s="1702"/>
      <c r="AN121" s="1702"/>
      <c r="AO121" s="1702"/>
      <c r="AP121" s="1702"/>
      <c r="AQ121" s="1729">
        <v>149000000</v>
      </c>
      <c r="AR121" s="1720">
        <v>142172080</v>
      </c>
      <c r="AS121" s="1729">
        <v>6827920</v>
      </c>
      <c r="AT121" s="1730">
        <v>0</v>
      </c>
      <c r="AU121" s="1722">
        <v>22172080</v>
      </c>
      <c r="AV121" s="1729">
        <v>120000000</v>
      </c>
      <c r="AW121" s="1720">
        <v>1190000</v>
      </c>
      <c r="AX121" s="1729">
        <v>20982080</v>
      </c>
      <c r="AY121" s="1720">
        <v>1190000</v>
      </c>
      <c r="AZ121" s="1730">
        <v>0</v>
      </c>
      <c r="BA121" s="1729">
        <v>1190000</v>
      </c>
      <c r="BB121" s="1730">
        <v>0</v>
      </c>
      <c r="BC121" s="1730">
        <v>0</v>
      </c>
      <c r="BE121" s="1731">
        <f t="shared" si="5"/>
        <v>0.14880590604026844</v>
      </c>
    </row>
    <row r="122" spans="1:57" s="1707" customFormat="1" ht="12.75" x14ac:dyDescent="0.2">
      <c r="A122" s="1660" t="str">
        <f t="shared" si="6"/>
        <v>A2045610</v>
      </c>
      <c r="B122" s="1725" t="s">
        <v>361</v>
      </c>
      <c r="C122" s="1698"/>
      <c r="D122" s="1725" t="s">
        <v>741</v>
      </c>
      <c r="E122" s="1698"/>
      <c r="F122" s="1725" t="s">
        <v>739</v>
      </c>
      <c r="G122" s="1698"/>
      <c r="H122" s="1725" t="s">
        <v>742</v>
      </c>
      <c r="I122" s="1698"/>
      <c r="J122" s="1725" t="s">
        <v>743</v>
      </c>
      <c r="K122" s="1698"/>
      <c r="L122" s="1698"/>
      <c r="M122" s="1725" t="s">
        <v>753</v>
      </c>
      <c r="N122" s="1698"/>
      <c r="O122" s="1698"/>
      <c r="P122" s="1725"/>
      <c r="Q122" s="1698"/>
      <c r="R122" s="1725"/>
      <c r="S122" s="1698"/>
      <c r="T122" s="1726" t="s">
        <v>415</v>
      </c>
      <c r="U122" s="1698"/>
      <c r="V122" s="1698"/>
      <c r="W122" s="1698"/>
      <c r="X122" s="1698"/>
      <c r="Y122" s="1698"/>
      <c r="Z122" s="1698"/>
      <c r="AA122" s="1698"/>
      <c r="AB122" s="1725" t="s">
        <v>732</v>
      </c>
      <c r="AC122" s="1698"/>
      <c r="AD122" s="1698"/>
      <c r="AE122" s="1698"/>
      <c r="AF122" s="1698"/>
      <c r="AG122" s="1725" t="s">
        <v>733</v>
      </c>
      <c r="AH122" s="1698"/>
      <c r="AI122" s="1698"/>
      <c r="AJ122" s="1727" t="s">
        <v>417</v>
      </c>
      <c r="AK122" s="1728" t="s">
        <v>734</v>
      </c>
      <c r="AL122" s="1702"/>
      <c r="AM122" s="1702"/>
      <c r="AN122" s="1702"/>
      <c r="AO122" s="1702"/>
      <c r="AP122" s="1702"/>
      <c r="AQ122" s="1729">
        <v>109203000</v>
      </c>
      <c r="AR122" s="1720">
        <v>108202103</v>
      </c>
      <c r="AS122" s="1729">
        <v>1000897</v>
      </c>
      <c r="AT122" s="1730">
        <v>0</v>
      </c>
      <c r="AU122" s="1722">
        <v>93194279</v>
      </c>
      <c r="AV122" s="1729">
        <v>15007824</v>
      </c>
      <c r="AW122" s="1720">
        <v>78085284</v>
      </c>
      <c r="AX122" s="1729">
        <v>15108995</v>
      </c>
      <c r="AY122" s="1720">
        <v>69065084</v>
      </c>
      <c r="AZ122" s="1729">
        <v>9020200</v>
      </c>
      <c r="BA122" s="1729">
        <v>69065084</v>
      </c>
      <c r="BB122" s="1730">
        <v>0</v>
      </c>
      <c r="BC122" s="1730">
        <v>0</v>
      </c>
      <c r="BE122" s="1731">
        <f t="shared" si="5"/>
        <v>0.85340401820462808</v>
      </c>
    </row>
    <row r="123" spans="1:57" s="1707" customFormat="1" ht="12.75" x14ac:dyDescent="0.2">
      <c r="A123" s="1660" t="str">
        <f t="shared" si="6"/>
        <v>A2045613</v>
      </c>
      <c r="B123" s="1725" t="s">
        <v>361</v>
      </c>
      <c r="C123" s="1698"/>
      <c r="D123" s="1725" t="s">
        <v>741</v>
      </c>
      <c r="E123" s="1698"/>
      <c r="F123" s="1725" t="s">
        <v>739</v>
      </c>
      <c r="G123" s="1698"/>
      <c r="H123" s="1725" t="s">
        <v>742</v>
      </c>
      <c r="I123" s="1698"/>
      <c r="J123" s="1725" t="s">
        <v>743</v>
      </c>
      <c r="K123" s="1698"/>
      <c r="L123" s="1698"/>
      <c r="M123" s="1725" t="s">
        <v>753</v>
      </c>
      <c r="N123" s="1698"/>
      <c r="O123" s="1698"/>
      <c r="P123" s="1725"/>
      <c r="Q123" s="1698"/>
      <c r="R123" s="1725"/>
      <c r="S123" s="1698"/>
      <c r="T123" s="1726" t="s">
        <v>415</v>
      </c>
      <c r="U123" s="1698"/>
      <c r="V123" s="1698"/>
      <c r="W123" s="1698"/>
      <c r="X123" s="1698"/>
      <c r="Y123" s="1698"/>
      <c r="Z123" s="1698"/>
      <c r="AA123" s="1698"/>
      <c r="AB123" s="1725" t="s">
        <v>732</v>
      </c>
      <c r="AC123" s="1698"/>
      <c r="AD123" s="1698"/>
      <c r="AE123" s="1698"/>
      <c r="AF123" s="1698"/>
      <c r="AG123" s="1725" t="s">
        <v>733</v>
      </c>
      <c r="AH123" s="1698"/>
      <c r="AI123" s="1698"/>
      <c r="AJ123" s="1727" t="s">
        <v>765</v>
      </c>
      <c r="AK123" s="1728" t="s">
        <v>1252</v>
      </c>
      <c r="AL123" s="1702"/>
      <c r="AM123" s="1702"/>
      <c r="AN123" s="1702"/>
      <c r="AO123" s="1702"/>
      <c r="AP123" s="1702"/>
      <c r="AQ123" s="1729">
        <v>183320000</v>
      </c>
      <c r="AR123" s="1720">
        <v>153122305</v>
      </c>
      <c r="AS123" s="1729">
        <v>30197695</v>
      </c>
      <c r="AT123" s="1730">
        <v>0</v>
      </c>
      <c r="AU123" s="1722">
        <v>81704571</v>
      </c>
      <c r="AV123" s="1729">
        <v>71417734</v>
      </c>
      <c r="AW123" s="1720">
        <v>3205916</v>
      </c>
      <c r="AX123" s="1729">
        <v>78498655</v>
      </c>
      <c r="AY123" s="1720">
        <v>3205916</v>
      </c>
      <c r="AZ123" s="1730">
        <v>0</v>
      </c>
      <c r="BA123" s="1729">
        <v>3205916</v>
      </c>
      <c r="BB123" s="1730">
        <v>0</v>
      </c>
      <c r="BC123" s="1730">
        <v>0</v>
      </c>
      <c r="BE123" s="1731">
        <f t="shared" si="5"/>
        <v>0.44569371045166922</v>
      </c>
    </row>
    <row r="124" spans="1:57" s="1707" customFormat="1" ht="12.75" x14ac:dyDescent="0.2">
      <c r="A124" s="1660" t="str">
        <f t="shared" si="6"/>
        <v>A2045810</v>
      </c>
      <c r="B124" s="1725" t="s">
        <v>361</v>
      </c>
      <c r="C124" s="1698"/>
      <c r="D124" s="1725" t="s">
        <v>741</v>
      </c>
      <c r="E124" s="1698"/>
      <c r="F124" s="1725" t="s">
        <v>739</v>
      </c>
      <c r="G124" s="1698"/>
      <c r="H124" s="1725" t="s">
        <v>742</v>
      </c>
      <c r="I124" s="1698"/>
      <c r="J124" s="1725" t="s">
        <v>743</v>
      </c>
      <c r="K124" s="1698"/>
      <c r="L124" s="1698"/>
      <c r="M124" s="1725" t="s">
        <v>755</v>
      </c>
      <c r="N124" s="1698"/>
      <c r="O124" s="1698"/>
      <c r="P124" s="1725"/>
      <c r="Q124" s="1698"/>
      <c r="R124" s="1725"/>
      <c r="S124" s="1698"/>
      <c r="T124" s="1726" t="s">
        <v>416</v>
      </c>
      <c r="U124" s="1698"/>
      <c r="V124" s="1698"/>
      <c r="W124" s="1698"/>
      <c r="X124" s="1698"/>
      <c r="Y124" s="1698"/>
      <c r="Z124" s="1698"/>
      <c r="AA124" s="1698"/>
      <c r="AB124" s="1725" t="s">
        <v>732</v>
      </c>
      <c r="AC124" s="1698"/>
      <c r="AD124" s="1698"/>
      <c r="AE124" s="1698"/>
      <c r="AF124" s="1698"/>
      <c r="AG124" s="1725" t="s">
        <v>733</v>
      </c>
      <c r="AH124" s="1698"/>
      <c r="AI124" s="1698"/>
      <c r="AJ124" s="1727" t="s">
        <v>417</v>
      </c>
      <c r="AK124" s="1728" t="s">
        <v>734</v>
      </c>
      <c r="AL124" s="1702"/>
      <c r="AM124" s="1702"/>
      <c r="AN124" s="1702"/>
      <c r="AO124" s="1702"/>
      <c r="AP124" s="1702"/>
      <c r="AQ124" s="1729">
        <v>1346822020</v>
      </c>
      <c r="AR124" s="1720">
        <v>1319626781.1199999</v>
      </c>
      <c r="AS124" s="1729">
        <v>27195238.879999999</v>
      </c>
      <c r="AT124" s="1730">
        <v>0</v>
      </c>
      <c r="AU124" s="1722">
        <v>1299738072.5899999</v>
      </c>
      <c r="AV124" s="1729">
        <v>19888708.530000001</v>
      </c>
      <c r="AW124" s="1720">
        <v>1053851955.4</v>
      </c>
      <c r="AX124" s="1729">
        <v>245886117.19</v>
      </c>
      <c r="AY124" s="1720">
        <v>950435042.39999998</v>
      </c>
      <c r="AZ124" s="1729">
        <v>103416913</v>
      </c>
      <c r="BA124" s="1729">
        <v>950435042.39999998</v>
      </c>
      <c r="BB124" s="1730">
        <v>0</v>
      </c>
      <c r="BC124" s="1730">
        <v>0</v>
      </c>
      <c r="BE124" s="1731">
        <f t="shared" si="5"/>
        <v>0.96504070566799904</v>
      </c>
    </row>
    <row r="125" spans="1:57" s="1707" customFormat="1" ht="16.5" customHeight="1" x14ac:dyDescent="0.2">
      <c r="A125" s="1660" t="str">
        <f t="shared" si="6"/>
        <v>A20451010</v>
      </c>
      <c r="B125" s="1725" t="s">
        <v>361</v>
      </c>
      <c r="C125" s="1698"/>
      <c r="D125" s="1725" t="s">
        <v>741</v>
      </c>
      <c r="E125" s="1698"/>
      <c r="F125" s="1725" t="s">
        <v>739</v>
      </c>
      <c r="G125" s="1698"/>
      <c r="H125" s="1725" t="s">
        <v>742</v>
      </c>
      <c r="I125" s="1698"/>
      <c r="J125" s="1725" t="s">
        <v>743</v>
      </c>
      <c r="K125" s="1698"/>
      <c r="L125" s="1698"/>
      <c r="M125" s="1725" t="s">
        <v>417</v>
      </c>
      <c r="N125" s="1698"/>
      <c r="O125" s="1698"/>
      <c r="P125" s="1725"/>
      <c r="Q125" s="1698"/>
      <c r="R125" s="1725"/>
      <c r="S125" s="1698"/>
      <c r="T125" s="1726" t="s">
        <v>418</v>
      </c>
      <c r="U125" s="1698"/>
      <c r="V125" s="1698"/>
      <c r="W125" s="1698"/>
      <c r="X125" s="1698"/>
      <c r="Y125" s="1698"/>
      <c r="Z125" s="1698"/>
      <c r="AA125" s="1698"/>
      <c r="AB125" s="1725" t="s">
        <v>732</v>
      </c>
      <c r="AC125" s="1698"/>
      <c r="AD125" s="1698"/>
      <c r="AE125" s="1698"/>
      <c r="AF125" s="1698"/>
      <c r="AG125" s="1725" t="s">
        <v>733</v>
      </c>
      <c r="AH125" s="1698"/>
      <c r="AI125" s="1698"/>
      <c r="AJ125" s="1727" t="s">
        <v>417</v>
      </c>
      <c r="AK125" s="1728" t="s">
        <v>734</v>
      </c>
      <c r="AL125" s="1702"/>
      <c r="AM125" s="1702"/>
      <c r="AN125" s="1702"/>
      <c r="AO125" s="1702"/>
      <c r="AP125" s="1702"/>
      <c r="AQ125" s="1729">
        <v>2615791148</v>
      </c>
      <c r="AR125" s="1720">
        <v>2615791148</v>
      </c>
      <c r="AS125" s="1730">
        <v>0</v>
      </c>
      <c r="AT125" s="1730">
        <v>0</v>
      </c>
      <c r="AU125" s="1722">
        <v>2345360959.4099998</v>
      </c>
      <c r="AV125" s="1729">
        <v>270430188.58999997</v>
      </c>
      <c r="AW125" s="1720">
        <v>1912118611</v>
      </c>
      <c r="AX125" s="1729">
        <v>433242348.41000003</v>
      </c>
      <c r="AY125" s="1720">
        <v>1912118611</v>
      </c>
      <c r="AZ125" s="1730">
        <v>0</v>
      </c>
      <c r="BA125" s="1729">
        <v>1912118611</v>
      </c>
      <c r="BB125" s="1730">
        <v>0</v>
      </c>
      <c r="BC125" s="1730">
        <v>0</v>
      </c>
      <c r="BE125" s="1731">
        <f t="shared" si="5"/>
        <v>0.8966162918638334</v>
      </c>
    </row>
    <row r="126" spans="1:57" s="1707" customFormat="1" ht="15" customHeight="1" x14ac:dyDescent="0.2">
      <c r="A126" s="1660" t="str">
        <f t="shared" si="6"/>
        <v>A20451210</v>
      </c>
      <c r="B126" s="1725" t="s">
        <v>361</v>
      </c>
      <c r="C126" s="1698"/>
      <c r="D126" s="1725" t="s">
        <v>741</v>
      </c>
      <c r="E126" s="1698"/>
      <c r="F126" s="1725" t="s">
        <v>739</v>
      </c>
      <c r="G126" s="1698"/>
      <c r="H126" s="1725" t="s">
        <v>742</v>
      </c>
      <c r="I126" s="1698"/>
      <c r="J126" s="1725" t="s">
        <v>743</v>
      </c>
      <c r="K126" s="1698"/>
      <c r="L126" s="1698"/>
      <c r="M126" s="1725" t="s">
        <v>751</v>
      </c>
      <c r="N126" s="1698"/>
      <c r="O126" s="1698"/>
      <c r="P126" s="1725"/>
      <c r="Q126" s="1698"/>
      <c r="R126" s="1725"/>
      <c r="S126" s="1698"/>
      <c r="T126" s="1726" t="s">
        <v>419</v>
      </c>
      <c r="U126" s="1698"/>
      <c r="V126" s="1698"/>
      <c r="W126" s="1698"/>
      <c r="X126" s="1698"/>
      <c r="Y126" s="1698"/>
      <c r="Z126" s="1698"/>
      <c r="AA126" s="1698"/>
      <c r="AB126" s="1725" t="s">
        <v>732</v>
      </c>
      <c r="AC126" s="1698"/>
      <c r="AD126" s="1698"/>
      <c r="AE126" s="1698"/>
      <c r="AF126" s="1698"/>
      <c r="AG126" s="1725" t="s">
        <v>733</v>
      </c>
      <c r="AH126" s="1698"/>
      <c r="AI126" s="1698"/>
      <c r="AJ126" s="1727" t="s">
        <v>417</v>
      </c>
      <c r="AK126" s="1728" t="s">
        <v>734</v>
      </c>
      <c r="AL126" s="1702"/>
      <c r="AM126" s="1702"/>
      <c r="AN126" s="1702"/>
      <c r="AO126" s="1702"/>
      <c r="AP126" s="1702"/>
      <c r="AQ126" s="1729">
        <v>3500000</v>
      </c>
      <c r="AR126" s="1720">
        <v>1756960</v>
      </c>
      <c r="AS126" s="1729">
        <v>1743040</v>
      </c>
      <c r="AT126" s="1730">
        <v>0</v>
      </c>
      <c r="AU126" s="1722">
        <v>1756960</v>
      </c>
      <c r="AV126" s="1730">
        <v>0</v>
      </c>
      <c r="AW126" s="1720">
        <v>1756960</v>
      </c>
      <c r="AX126" s="1730">
        <v>0</v>
      </c>
      <c r="AY126" s="1720">
        <v>1756960</v>
      </c>
      <c r="AZ126" s="1730">
        <v>0</v>
      </c>
      <c r="BA126" s="1729">
        <v>1756960</v>
      </c>
      <c r="BB126" s="1730">
        <v>0</v>
      </c>
      <c r="BC126" s="1730">
        <v>0</v>
      </c>
      <c r="BE126" s="1731">
        <f t="shared" si="5"/>
        <v>0.50198857142857145</v>
      </c>
    </row>
    <row r="127" spans="1:57" s="1745" customFormat="1" ht="15" customHeight="1" x14ac:dyDescent="0.2">
      <c r="A127" s="1734" t="str">
        <f t="shared" si="6"/>
        <v>A204610</v>
      </c>
      <c r="B127" s="1735" t="s">
        <v>361</v>
      </c>
      <c r="C127" s="1736"/>
      <c r="D127" s="1735" t="s">
        <v>741</v>
      </c>
      <c r="E127" s="1736"/>
      <c r="F127" s="1735" t="s">
        <v>739</v>
      </c>
      <c r="G127" s="1736"/>
      <c r="H127" s="1735" t="s">
        <v>742</v>
      </c>
      <c r="I127" s="1736"/>
      <c r="J127" s="1735" t="s">
        <v>753</v>
      </c>
      <c r="K127" s="1736"/>
      <c r="L127" s="1736"/>
      <c r="M127" s="1735"/>
      <c r="N127" s="1736"/>
      <c r="O127" s="1736"/>
      <c r="P127" s="1735"/>
      <c r="Q127" s="1736"/>
      <c r="R127" s="1735"/>
      <c r="S127" s="1736"/>
      <c r="T127" s="1737" t="s">
        <v>766</v>
      </c>
      <c r="U127" s="1736"/>
      <c r="V127" s="1736"/>
      <c r="W127" s="1736"/>
      <c r="X127" s="1736"/>
      <c r="Y127" s="1736"/>
      <c r="Z127" s="1736"/>
      <c r="AA127" s="1736"/>
      <c r="AB127" s="1735" t="s">
        <v>732</v>
      </c>
      <c r="AC127" s="1736"/>
      <c r="AD127" s="1736"/>
      <c r="AE127" s="1736"/>
      <c r="AF127" s="1736"/>
      <c r="AG127" s="1735" t="s">
        <v>733</v>
      </c>
      <c r="AH127" s="1736"/>
      <c r="AI127" s="1736"/>
      <c r="AJ127" s="1738" t="s">
        <v>417</v>
      </c>
      <c r="AK127" s="1739" t="s">
        <v>734</v>
      </c>
      <c r="AL127" s="1740"/>
      <c r="AM127" s="1740"/>
      <c r="AN127" s="1740"/>
      <c r="AO127" s="1740"/>
      <c r="AP127" s="1740"/>
      <c r="AQ127" s="1741">
        <v>2170174676</v>
      </c>
      <c r="AR127" s="1742">
        <v>2162173466.5</v>
      </c>
      <c r="AS127" s="1741">
        <v>8001209.5</v>
      </c>
      <c r="AT127" s="1743">
        <v>0</v>
      </c>
      <c r="AU127" s="1744">
        <v>2162173465.5</v>
      </c>
      <c r="AV127" s="1743">
        <v>1</v>
      </c>
      <c r="AW127" s="1742">
        <v>1485235955</v>
      </c>
      <c r="AX127" s="1741">
        <v>676937510.5</v>
      </c>
      <c r="AY127" s="1742">
        <v>1485235955</v>
      </c>
      <c r="AZ127" s="1743">
        <v>0</v>
      </c>
      <c r="BA127" s="1741">
        <v>1485235955</v>
      </c>
      <c r="BB127" s="1743">
        <v>0</v>
      </c>
      <c r="BC127" s="1743">
        <v>0</v>
      </c>
      <c r="BE127" s="1746">
        <f t="shared" si="5"/>
        <v>0.99631310300111531</v>
      </c>
    </row>
    <row r="128" spans="1:57" s="1707" customFormat="1" ht="12.75" x14ac:dyDescent="0.2">
      <c r="A128" s="1660" t="str">
        <f t="shared" si="6"/>
        <v>A2046210</v>
      </c>
      <c r="B128" s="1725" t="s">
        <v>361</v>
      </c>
      <c r="C128" s="1698"/>
      <c r="D128" s="1725" t="s">
        <v>741</v>
      </c>
      <c r="E128" s="1698"/>
      <c r="F128" s="1725" t="s">
        <v>739</v>
      </c>
      <c r="G128" s="1698"/>
      <c r="H128" s="1725" t="s">
        <v>742</v>
      </c>
      <c r="I128" s="1698"/>
      <c r="J128" s="1725" t="s">
        <v>753</v>
      </c>
      <c r="K128" s="1698"/>
      <c r="L128" s="1698"/>
      <c r="M128" s="1725" t="s">
        <v>741</v>
      </c>
      <c r="N128" s="1698"/>
      <c r="O128" s="1698"/>
      <c r="P128" s="1725"/>
      <c r="Q128" s="1698"/>
      <c r="R128" s="1725"/>
      <c r="S128" s="1698"/>
      <c r="T128" s="1726" t="s">
        <v>421</v>
      </c>
      <c r="U128" s="1698"/>
      <c r="V128" s="1698"/>
      <c r="W128" s="1698"/>
      <c r="X128" s="1698"/>
      <c r="Y128" s="1698"/>
      <c r="Z128" s="1698"/>
      <c r="AA128" s="1698"/>
      <c r="AB128" s="1725" t="s">
        <v>732</v>
      </c>
      <c r="AC128" s="1698"/>
      <c r="AD128" s="1698"/>
      <c r="AE128" s="1698"/>
      <c r="AF128" s="1698"/>
      <c r="AG128" s="1725" t="s">
        <v>733</v>
      </c>
      <c r="AH128" s="1698"/>
      <c r="AI128" s="1698"/>
      <c r="AJ128" s="1727" t="s">
        <v>417</v>
      </c>
      <c r="AK128" s="1728" t="s">
        <v>734</v>
      </c>
      <c r="AL128" s="1702"/>
      <c r="AM128" s="1702"/>
      <c r="AN128" s="1702"/>
      <c r="AO128" s="1702"/>
      <c r="AP128" s="1702"/>
      <c r="AQ128" s="1729">
        <v>961214676</v>
      </c>
      <c r="AR128" s="1720">
        <v>961214331</v>
      </c>
      <c r="AS128" s="1730">
        <v>345</v>
      </c>
      <c r="AT128" s="1730">
        <v>0</v>
      </c>
      <c r="AU128" s="1722">
        <v>961214331</v>
      </c>
      <c r="AV128" s="1730">
        <v>0</v>
      </c>
      <c r="AW128" s="1720">
        <v>684728779</v>
      </c>
      <c r="AX128" s="1729">
        <v>276485552</v>
      </c>
      <c r="AY128" s="1720">
        <v>684728779</v>
      </c>
      <c r="AZ128" s="1730">
        <v>0</v>
      </c>
      <c r="BA128" s="1729">
        <v>684728779</v>
      </c>
      <c r="BB128" s="1730">
        <v>0</v>
      </c>
      <c r="BC128" s="1730">
        <v>0</v>
      </c>
      <c r="BE128" s="1731">
        <f t="shared" si="5"/>
        <v>0.99999964107913808</v>
      </c>
    </row>
    <row r="129" spans="1:57" s="1707" customFormat="1" ht="15" customHeight="1" x14ac:dyDescent="0.2">
      <c r="A129" s="1660" t="str">
        <f t="shared" si="6"/>
        <v>A2046310</v>
      </c>
      <c r="B129" s="1725" t="s">
        <v>361</v>
      </c>
      <c r="C129" s="1698"/>
      <c r="D129" s="1725" t="s">
        <v>741</v>
      </c>
      <c r="E129" s="1698"/>
      <c r="F129" s="1725" t="s">
        <v>739</v>
      </c>
      <c r="G129" s="1698"/>
      <c r="H129" s="1725" t="s">
        <v>742</v>
      </c>
      <c r="I129" s="1698"/>
      <c r="J129" s="1725" t="s">
        <v>753</v>
      </c>
      <c r="K129" s="1698"/>
      <c r="L129" s="1698"/>
      <c r="M129" s="1725" t="s">
        <v>748</v>
      </c>
      <c r="N129" s="1698"/>
      <c r="O129" s="1698"/>
      <c r="P129" s="1725"/>
      <c r="Q129" s="1698"/>
      <c r="R129" s="1725"/>
      <c r="S129" s="1698"/>
      <c r="T129" s="1726" t="s">
        <v>422</v>
      </c>
      <c r="U129" s="1698"/>
      <c r="V129" s="1698"/>
      <c r="W129" s="1698"/>
      <c r="X129" s="1698"/>
      <c r="Y129" s="1698"/>
      <c r="Z129" s="1698"/>
      <c r="AA129" s="1698"/>
      <c r="AB129" s="1725" t="s">
        <v>732</v>
      </c>
      <c r="AC129" s="1698"/>
      <c r="AD129" s="1698"/>
      <c r="AE129" s="1698"/>
      <c r="AF129" s="1698"/>
      <c r="AG129" s="1725" t="s">
        <v>733</v>
      </c>
      <c r="AH129" s="1698"/>
      <c r="AI129" s="1698"/>
      <c r="AJ129" s="1727" t="s">
        <v>417</v>
      </c>
      <c r="AK129" s="1728" t="s">
        <v>734</v>
      </c>
      <c r="AL129" s="1702"/>
      <c r="AM129" s="1702"/>
      <c r="AN129" s="1702"/>
      <c r="AO129" s="1702"/>
      <c r="AP129" s="1702"/>
      <c r="AQ129" s="1729">
        <v>8000000</v>
      </c>
      <c r="AR129" s="1732">
        <v>0</v>
      </c>
      <c r="AS129" s="1729">
        <v>8000000</v>
      </c>
      <c r="AT129" s="1730">
        <v>0</v>
      </c>
      <c r="AU129" s="1733">
        <v>0</v>
      </c>
      <c r="AV129" s="1730">
        <v>0</v>
      </c>
      <c r="AW129" s="1732">
        <v>0</v>
      </c>
      <c r="AX129" s="1730">
        <v>0</v>
      </c>
      <c r="AY129" s="1732">
        <v>0</v>
      </c>
      <c r="AZ129" s="1730">
        <v>0</v>
      </c>
      <c r="BA129" s="1730">
        <v>0</v>
      </c>
      <c r="BB129" s="1730">
        <v>0</v>
      </c>
      <c r="BC129" s="1730">
        <v>0</v>
      </c>
      <c r="BE129" s="1731">
        <f t="shared" si="5"/>
        <v>0</v>
      </c>
    </row>
    <row r="130" spans="1:57" s="1707" customFormat="1" ht="12.75" x14ac:dyDescent="0.2">
      <c r="A130" s="1660" t="str">
        <f t="shared" si="6"/>
        <v>A2046510</v>
      </c>
      <c r="B130" s="1725" t="s">
        <v>361</v>
      </c>
      <c r="C130" s="1698"/>
      <c r="D130" s="1725" t="s">
        <v>741</v>
      </c>
      <c r="E130" s="1698"/>
      <c r="F130" s="1725" t="s">
        <v>739</v>
      </c>
      <c r="G130" s="1698"/>
      <c r="H130" s="1725" t="s">
        <v>742</v>
      </c>
      <c r="I130" s="1698"/>
      <c r="J130" s="1725" t="s">
        <v>753</v>
      </c>
      <c r="K130" s="1698"/>
      <c r="L130" s="1698"/>
      <c r="M130" s="1725" t="s">
        <v>743</v>
      </c>
      <c r="N130" s="1698"/>
      <c r="O130" s="1698"/>
      <c r="P130" s="1725"/>
      <c r="Q130" s="1698"/>
      <c r="R130" s="1725"/>
      <c r="S130" s="1698"/>
      <c r="T130" s="1726" t="s">
        <v>423</v>
      </c>
      <c r="U130" s="1698"/>
      <c r="V130" s="1698"/>
      <c r="W130" s="1698"/>
      <c r="X130" s="1698"/>
      <c r="Y130" s="1698"/>
      <c r="Z130" s="1698"/>
      <c r="AA130" s="1698"/>
      <c r="AB130" s="1725" t="s">
        <v>732</v>
      </c>
      <c r="AC130" s="1698"/>
      <c r="AD130" s="1698"/>
      <c r="AE130" s="1698"/>
      <c r="AF130" s="1698"/>
      <c r="AG130" s="1725" t="s">
        <v>733</v>
      </c>
      <c r="AH130" s="1698"/>
      <c r="AI130" s="1698"/>
      <c r="AJ130" s="1727" t="s">
        <v>417</v>
      </c>
      <c r="AK130" s="1728" t="s">
        <v>734</v>
      </c>
      <c r="AL130" s="1702"/>
      <c r="AM130" s="1702"/>
      <c r="AN130" s="1702"/>
      <c r="AO130" s="1702"/>
      <c r="AP130" s="1702"/>
      <c r="AQ130" s="1729">
        <v>1200960000</v>
      </c>
      <c r="AR130" s="1720">
        <v>1200959135.5</v>
      </c>
      <c r="AS130" s="1730">
        <v>864.5</v>
      </c>
      <c r="AT130" s="1730">
        <v>0</v>
      </c>
      <c r="AU130" s="1722">
        <v>1200959134.5</v>
      </c>
      <c r="AV130" s="1730">
        <v>1</v>
      </c>
      <c r="AW130" s="1720">
        <v>800507176</v>
      </c>
      <c r="AX130" s="1729">
        <v>400451958.5</v>
      </c>
      <c r="AY130" s="1720">
        <v>800507176</v>
      </c>
      <c r="AZ130" s="1730">
        <v>0</v>
      </c>
      <c r="BA130" s="1729">
        <v>800507176</v>
      </c>
      <c r="BB130" s="1730">
        <v>0</v>
      </c>
      <c r="BC130" s="1730">
        <v>0</v>
      </c>
      <c r="BE130" s="1731">
        <f t="shared" si="5"/>
        <v>0.99999927932653876</v>
      </c>
    </row>
    <row r="131" spans="1:57" s="1707" customFormat="1" ht="15" customHeight="1" x14ac:dyDescent="0.2">
      <c r="A131" s="1660" t="str">
        <f t="shared" si="6"/>
        <v>A2046810</v>
      </c>
      <c r="B131" s="1725" t="s">
        <v>361</v>
      </c>
      <c r="C131" s="1698"/>
      <c r="D131" s="1725" t="s">
        <v>741</v>
      </c>
      <c r="E131" s="1698"/>
      <c r="F131" s="1725" t="s">
        <v>739</v>
      </c>
      <c r="G131" s="1698"/>
      <c r="H131" s="1725" t="s">
        <v>742</v>
      </c>
      <c r="I131" s="1698"/>
      <c r="J131" s="1725" t="s">
        <v>753</v>
      </c>
      <c r="K131" s="1698"/>
      <c r="L131" s="1698"/>
      <c r="M131" s="1725" t="s">
        <v>755</v>
      </c>
      <c r="N131" s="1698"/>
      <c r="O131" s="1698"/>
      <c r="P131" s="1725"/>
      <c r="Q131" s="1698"/>
      <c r="R131" s="1725"/>
      <c r="S131" s="1698"/>
      <c r="T131" s="1726" t="s">
        <v>992</v>
      </c>
      <c r="U131" s="1698"/>
      <c r="V131" s="1698"/>
      <c r="W131" s="1698"/>
      <c r="X131" s="1698"/>
      <c r="Y131" s="1698"/>
      <c r="Z131" s="1698"/>
      <c r="AA131" s="1698"/>
      <c r="AB131" s="1725" t="s">
        <v>732</v>
      </c>
      <c r="AC131" s="1698"/>
      <c r="AD131" s="1698"/>
      <c r="AE131" s="1698"/>
      <c r="AF131" s="1698"/>
      <c r="AG131" s="1725" t="s">
        <v>733</v>
      </c>
      <c r="AH131" s="1698"/>
      <c r="AI131" s="1698"/>
      <c r="AJ131" s="1727" t="s">
        <v>417</v>
      </c>
      <c r="AK131" s="1728" t="s">
        <v>734</v>
      </c>
      <c r="AL131" s="1702"/>
      <c r="AM131" s="1702"/>
      <c r="AN131" s="1702"/>
      <c r="AO131" s="1702"/>
      <c r="AP131" s="1702"/>
      <c r="AQ131" s="1730">
        <v>0</v>
      </c>
      <c r="AR131" s="1732">
        <v>0</v>
      </c>
      <c r="AS131" s="1730">
        <v>0</v>
      </c>
      <c r="AT131" s="1730">
        <v>0</v>
      </c>
      <c r="AU131" s="1733">
        <v>0</v>
      </c>
      <c r="AV131" s="1730">
        <v>0</v>
      </c>
      <c r="AW131" s="1732">
        <v>0</v>
      </c>
      <c r="AX131" s="1730">
        <v>0</v>
      </c>
      <c r="AY131" s="1732">
        <v>0</v>
      </c>
      <c r="AZ131" s="1730">
        <v>0</v>
      </c>
      <c r="BA131" s="1730">
        <v>0</v>
      </c>
      <c r="BB131" s="1730">
        <v>0</v>
      </c>
      <c r="BC131" s="1730">
        <v>0</v>
      </c>
      <c r="BE131" s="1731" t="e">
        <f t="shared" si="5"/>
        <v>#DIV/0!</v>
      </c>
    </row>
    <row r="132" spans="1:57" s="1745" customFormat="1" ht="15" customHeight="1" x14ac:dyDescent="0.2">
      <c r="A132" s="1734" t="str">
        <f t="shared" si="6"/>
        <v>A204710</v>
      </c>
      <c r="B132" s="1735" t="s">
        <v>361</v>
      </c>
      <c r="C132" s="1736"/>
      <c r="D132" s="1735" t="s">
        <v>741</v>
      </c>
      <c r="E132" s="1736"/>
      <c r="F132" s="1735" t="s">
        <v>739</v>
      </c>
      <c r="G132" s="1736"/>
      <c r="H132" s="1735" t="s">
        <v>742</v>
      </c>
      <c r="I132" s="1736"/>
      <c r="J132" s="1735" t="s">
        <v>754</v>
      </c>
      <c r="K132" s="1736"/>
      <c r="L132" s="1736"/>
      <c r="M132" s="1735"/>
      <c r="N132" s="1736"/>
      <c r="O132" s="1736"/>
      <c r="P132" s="1735"/>
      <c r="Q132" s="1736"/>
      <c r="R132" s="1735"/>
      <c r="S132" s="1736"/>
      <c r="T132" s="1737" t="s">
        <v>644</v>
      </c>
      <c r="U132" s="1736"/>
      <c r="V132" s="1736"/>
      <c r="W132" s="1736"/>
      <c r="X132" s="1736"/>
      <c r="Y132" s="1736"/>
      <c r="Z132" s="1736"/>
      <c r="AA132" s="1736"/>
      <c r="AB132" s="1735" t="s">
        <v>732</v>
      </c>
      <c r="AC132" s="1736"/>
      <c r="AD132" s="1736"/>
      <c r="AE132" s="1736"/>
      <c r="AF132" s="1736"/>
      <c r="AG132" s="1735" t="s">
        <v>733</v>
      </c>
      <c r="AH132" s="1736"/>
      <c r="AI132" s="1736"/>
      <c r="AJ132" s="1738" t="s">
        <v>417</v>
      </c>
      <c r="AK132" s="1739" t="s">
        <v>734</v>
      </c>
      <c r="AL132" s="1740"/>
      <c r="AM132" s="1740"/>
      <c r="AN132" s="1740"/>
      <c r="AO132" s="1740"/>
      <c r="AP132" s="1740"/>
      <c r="AQ132" s="1741">
        <v>132277436</v>
      </c>
      <c r="AR132" s="1742">
        <v>132171180</v>
      </c>
      <c r="AS132" s="1741">
        <v>106256</v>
      </c>
      <c r="AT132" s="1743">
        <v>0</v>
      </c>
      <c r="AU132" s="1744">
        <v>106547083</v>
      </c>
      <c r="AV132" s="1741">
        <v>25624097</v>
      </c>
      <c r="AW132" s="1742">
        <v>47626551</v>
      </c>
      <c r="AX132" s="1741">
        <v>58920532</v>
      </c>
      <c r="AY132" s="1742">
        <v>47626551</v>
      </c>
      <c r="AZ132" s="1743">
        <v>0</v>
      </c>
      <c r="BA132" s="1741">
        <v>47626551</v>
      </c>
      <c r="BB132" s="1743">
        <v>0</v>
      </c>
      <c r="BC132" s="1743">
        <v>0</v>
      </c>
      <c r="BE132" s="1746">
        <f t="shared" si="5"/>
        <v>0.80548191907802025</v>
      </c>
    </row>
    <row r="133" spans="1:57" s="1707" customFormat="1" ht="15" customHeight="1" x14ac:dyDescent="0.2">
      <c r="A133" s="1660" t="str">
        <f t="shared" si="6"/>
        <v>A2047510</v>
      </c>
      <c r="B133" s="1725" t="s">
        <v>361</v>
      </c>
      <c r="C133" s="1698"/>
      <c r="D133" s="1725" t="s">
        <v>741</v>
      </c>
      <c r="E133" s="1698"/>
      <c r="F133" s="1725" t="s">
        <v>739</v>
      </c>
      <c r="G133" s="1698"/>
      <c r="H133" s="1725" t="s">
        <v>742</v>
      </c>
      <c r="I133" s="1698"/>
      <c r="J133" s="1725" t="s">
        <v>754</v>
      </c>
      <c r="K133" s="1698"/>
      <c r="L133" s="1698"/>
      <c r="M133" s="1725" t="s">
        <v>743</v>
      </c>
      <c r="N133" s="1698"/>
      <c r="O133" s="1698"/>
      <c r="P133" s="1725"/>
      <c r="Q133" s="1698"/>
      <c r="R133" s="1725"/>
      <c r="S133" s="1698"/>
      <c r="T133" s="1726" t="s">
        <v>424</v>
      </c>
      <c r="U133" s="1698"/>
      <c r="V133" s="1698"/>
      <c r="W133" s="1698"/>
      <c r="X133" s="1698"/>
      <c r="Y133" s="1698"/>
      <c r="Z133" s="1698"/>
      <c r="AA133" s="1698"/>
      <c r="AB133" s="1725" t="s">
        <v>732</v>
      </c>
      <c r="AC133" s="1698"/>
      <c r="AD133" s="1698"/>
      <c r="AE133" s="1698"/>
      <c r="AF133" s="1698"/>
      <c r="AG133" s="1725" t="s">
        <v>733</v>
      </c>
      <c r="AH133" s="1698"/>
      <c r="AI133" s="1698"/>
      <c r="AJ133" s="1727" t="s">
        <v>417</v>
      </c>
      <c r="AK133" s="1728" t="s">
        <v>734</v>
      </c>
      <c r="AL133" s="1702"/>
      <c r="AM133" s="1702"/>
      <c r="AN133" s="1702"/>
      <c r="AO133" s="1702"/>
      <c r="AP133" s="1702"/>
      <c r="AQ133" s="1729">
        <v>5528976</v>
      </c>
      <c r="AR133" s="1720">
        <v>5528976</v>
      </c>
      <c r="AS133" s="1730">
        <v>0</v>
      </c>
      <c r="AT133" s="1730">
        <v>0</v>
      </c>
      <c r="AU133" s="1722">
        <v>5528976</v>
      </c>
      <c r="AV133" s="1730">
        <v>0</v>
      </c>
      <c r="AW133" s="1720">
        <v>5528976</v>
      </c>
      <c r="AX133" s="1730">
        <v>0</v>
      </c>
      <c r="AY133" s="1720">
        <v>5528976</v>
      </c>
      <c r="AZ133" s="1730">
        <v>0</v>
      </c>
      <c r="BA133" s="1729">
        <v>5528976</v>
      </c>
      <c r="BB133" s="1730">
        <v>0</v>
      </c>
      <c r="BC133" s="1730">
        <v>0</v>
      </c>
      <c r="BE133" s="1731">
        <f t="shared" si="5"/>
        <v>1</v>
      </c>
    </row>
    <row r="134" spans="1:57" s="1707" customFormat="1" ht="12.75" x14ac:dyDescent="0.2">
      <c r="A134" s="1660" t="str">
        <f t="shared" si="6"/>
        <v>A2047610</v>
      </c>
      <c r="B134" s="1725" t="s">
        <v>361</v>
      </c>
      <c r="C134" s="1698"/>
      <c r="D134" s="1725" t="s">
        <v>741</v>
      </c>
      <c r="E134" s="1698"/>
      <c r="F134" s="1725" t="s">
        <v>739</v>
      </c>
      <c r="G134" s="1698"/>
      <c r="H134" s="1725" t="s">
        <v>742</v>
      </c>
      <c r="I134" s="1698"/>
      <c r="J134" s="1725" t="s">
        <v>754</v>
      </c>
      <c r="K134" s="1698"/>
      <c r="L134" s="1698"/>
      <c r="M134" s="1725" t="s">
        <v>753</v>
      </c>
      <c r="N134" s="1698"/>
      <c r="O134" s="1698"/>
      <c r="P134" s="1725"/>
      <c r="Q134" s="1698"/>
      <c r="R134" s="1725"/>
      <c r="S134" s="1698"/>
      <c r="T134" s="1726" t="s">
        <v>425</v>
      </c>
      <c r="U134" s="1698"/>
      <c r="V134" s="1698"/>
      <c r="W134" s="1698"/>
      <c r="X134" s="1698"/>
      <c r="Y134" s="1698"/>
      <c r="Z134" s="1698"/>
      <c r="AA134" s="1698"/>
      <c r="AB134" s="1725" t="s">
        <v>732</v>
      </c>
      <c r="AC134" s="1698"/>
      <c r="AD134" s="1698"/>
      <c r="AE134" s="1698"/>
      <c r="AF134" s="1698"/>
      <c r="AG134" s="1725" t="s">
        <v>733</v>
      </c>
      <c r="AH134" s="1698"/>
      <c r="AI134" s="1698"/>
      <c r="AJ134" s="1727" t="s">
        <v>417</v>
      </c>
      <c r="AK134" s="1728" t="s">
        <v>734</v>
      </c>
      <c r="AL134" s="1702"/>
      <c r="AM134" s="1702"/>
      <c r="AN134" s="1702"/>
      <c r="AO134" s="1702"/>
      <c r="AP134" s="1702"/>
      <c r="AQ134" s="1729">
        <v>126748460</v>
      </c>
      <c r="AR134" s="1720">
        <v>126642204</v>
      </c>
      <c r="AS134" s="1729">
        <v>106256</v>
      </c>
      <c r="AT134" s="1730">
        <v>0</v>
      </c>
      <c r="AU134" s="1722">
        <v>101018107</v>
      </c>
      <c r="AV134" s="1729">
        <v>25624097</v>
      </c>
      <c r="AW134" s="1720">
        <v>42097575</v>
      </c>
      <c r="AX134" s="1729">
        <v>58920532</v>
      </c>
      <c r="AY134" s="1720">
        <v>42097575</v>
      </c>
      <c r="AZ134" s="1730">
        <v>0</v>
      </c>
      <c r="BA134" s="1729">
        <v>42097575</v>
      </c>
      <c r="BB134" s="1730">
        <v>0</v>
      </c>
      <c r="BC134" s="1730">
        <v>0</v>
      </c>
      <c r="BE134" s="1731">
        <f t="shared" si="5"/>
        <v>0.79699672090690488</v>
      </c>
    </row>
    <row r="135" spans="1:57" s="1745" customFormat="1" ht="15" customHeight="1" x14ac:dyDescent="0.2">
      <c r="A135" s="1734" t="str">
        <f t="shared" si="6"/>
        <v>A204810</v>
      </c>
      <c r="B135" s="1735" t="s">
        <v>361</v>
      </c>
      <c r="C135" s="1736"/>
      <c r="D135" s="1735" t="s">
        <v>741</v>
      </c>
      <c r="E135" s="1736"/>
      <c r="F135" s="1735" t="s">
        <v>739</v>
      </c>
      <c r="G135" s="1736"/>
      <c r="H135" s="1735" t="s">
        <v>742</v>
      </c>
      <c r="I135" s="1736"/>
      <c r="J135" s="1735" t="s">
        <v>755</v>
      </c>
      <c r="K135" s="1736"/>
      <c r="L135" s="1736"/>
      <c r="M135" s="1735"/>
      <c r="N135" s="1736"/>
      <c r="O135" s="1736"/>
      <c r="P135" s="1735"/>
      <c r="Q135" s="1736"/>
      <c r="R135" s="1735"/>
      <c r="S135" s="1736"/>
      <c r="T135" s="1737" t="s">
        <v>767</v>
      </c>
      <c r="U135" s="1736"/>
      <c r="V135" s="1736"/>
      <c r="W135" s="1736"/>
      <c r="X135" s="1736"/>
      <c r="Y135" s="1736"/>
      <c r="Z135" s="1736"/>
      <c r="AA135" s="1736"/>
      <c r="AB135" s="1735" t="s">
        <v>732</v>
      </c>
      <c r="AC135" s="1736"/>
      <c r="AD135" s="1736"/>
      <c r="AE135" s="1736"/>
      <c r="AF135" s="1736"/>
      <c r="AG135" s="1735" t="s">
        <v>733</v>
      </c>
      <c r="AH135" s="1736"/>
      <c r="AI135" s="1736"/>
      <c r="AJ135" s="1738" t="s">
        <v>417</v>
      </c>
      <c r="AK135" s="1739" t="s">
        <v>734</v>
      </c>
      <c r="AL135" s="1740"/>
      <c r="AM135" s="1740"/>
      <c r="AN135" s="1740"/>
      <c r="AO135" s="1740"/>
      <c r="AP135" s="1740"/>
      <c r="AQ135" s="1741">
        <v>1318176172</v>
      </c>
      <c r="AR135" s="1742">
        <v>1318176172</v>
      </c>
      <c r="AS135" s="1743">
        <v>0</v>
      </c>
      <c r="AT135" s="1743">
        <v>0</v>
      </c>
      <c r="AU135" s="1744">
        <v>1206234449</v>
      </c>
      <c r="AV135" s="1741">
        <v>111941723</v>
      </c>
      <c r="AW135" s="1742">
        <v>1206234449</v>
      </c>
      <c r="AX135" s="1743">
        <v>0</v>
      </c>
      <c r="AY135" s="1742">
        <v>1193566377</v>
      </c>
      <c r="AZ135" s="1741">
        <v>12668072</v>
      </c>
      <c r="BA135" s="1741">
        <v>1193566377</v>
      </c>
      <c r="BB135" s="1743">
        <v>0</v>
      </c>
      <c r="BC135" s="1741">
        <v>1680659</v>
      </c>
      <c r="BE135" s="1746">
        <f t="shared" si="5"/>
        <v>0.91507832915068044</v>
      </c>
    </row>
    <row r="136" spans="1:57" s="1707" customFormat="1" ht="12.75" x14ac:dyDescent="0.2">
      <c r="A136" s="1660" t="str">
        <f t="shared" si="6"/>
        <v>A2048110</v>
      </c>
      <c r="B136" s="1725" t="s">
        <v>361</v>
      </c>
      <c r="C136" s="1698"/>
      <c r="D136" s="1725" t="s">
        <v>741</v>
      </c>
      <c r="E136" s="1698"/>
      <c r="F136" s="1725" t="s">
        <v>739</v>
      </c>
      <c r="G136" s="1698"/>
      <c r="H136" s="1725" t="s">
        <v>742</v>
      </c>
      <c r="I136" s="1698"/>
      <c r="J136" s="1725" t="s">
        <v>755</v>
      </c>
      <c r="K136" s="1698"/>
      <c r="L136" s="1698"/>
      <c r="M136" s="1725" t="s">
        <v>738</v>
      </c>
      <c r="N136" s="1698"/>
      <c r="O136" s="1698"/>
      <c r="P136" s="1725"/>
      <c r="Q136" s="1698"/>
      <c r="R136" s="1725"/>
      <c r="S136" s="1698"/>
      <c r="T136" s="1726" t="s">
        <v>426</v>
      </c>
      <c r="U136" s="1698"/>
      <c r="V136" s="1698"/>
      <c r="W136" s="1698"/>
      <c r="X136" s="1698"/>
      <c r="Y136" s="1698"/>
      <c r="Z136" s="1698"/>
      <c r="AA136" s="1698"/>
      <c r="AB136" s="1725" t="s">
        <v>732</v>
      </c>
      <c r="AC136" s="1698"/>
      <c r="AD136" s="1698"/>
      <c r="AE136" s="1698"/>
      <c r="AF136" s="1698"/>
      <c r="AG136" s="1725" t="s">
        <v>733</v>
      </c>
      <c r="AH136" s="1698"/>
      <c r="AI136" s="1698"/>
      <c r="AJ136" s="1727" t="s">
        <v>417</v>
      </c>
      <c r="AK136" s="1728" t="s">
        <v>734</v>
      </c>
      <c r="AL136" s="1702"/>
      <c r="AM136" s="1702"/>
      <c r="AN136" s="1702"/>
      <c r="AO136" s="1702"/>
      <c r="AP136" s="1702"/>
      <c r="AQ136" s="1729">
        <v>143815862</v>
      </c>
      <c r="AR136" s="1720">
        <v>143815862</v>
      </c>
      <c r="AS136" s="1730">
        <v>0</v>
      </c>
      <c r="AT136" s="1730">
        <v>0</v>
      </c>
      <c r="AU136" s="1722">
        <v>116466142</v>
      </c>
      <c r="AV136" s="1729">
        <v>27349720</v>
      </c>
      <c r="AW136" s="1720">
        <v>116466142</v>
      </c>
      <c r="AX136" s="1730">
        <v>0</v>
      </c>
      <c r="AY136" s="1720">
        <v>109203996</v>
      </c>
      <c r="AZ136" s="1729">
        <v>7262146</v>
      </c>
      <c r="BA136" s="1729">
        <v>109203996</v>
      </c>
      <c r="BB136" s="1730">
        <v>0</v>
      </c>
      <c r="BC136" s="1730">
        <v>0</v>
      </c>
      <c r="BE136" s="1731">
        <f t="shared" si="5"/>
        <v>0.8098282093528737</v>
      </c>
    </row>
    <row r="137" spans="1:57" s="1707" customFormat="1" ht="12.75" x14ac:dyDescent="0.2">
      <c r="A137" s="1660" t="str">
        <f t="shared" si="6"/>
        <v>A2048210</v>
      </c>
      <c r="B137" s="1725" t="s">
        <v>361</v>
      </c>
      <c r="C137" s="1698"/>
      <c r="D137" s="1725" t="s">
        <v>741</v>
      </c>
      <c r="E137" s="1698"/>
      <c r="F137" s="1725" t="s">
        <v>739</v>
      </c>
      <c r="G137" s="1698"/>
      <c r="H137" s="1725" t="s">
        <v>742</v>
      </c>
      <c r="I137" s="1698"/>
      <c r="J137" s="1725" t="s">
        <v>755</v>
      </c>
      <c r="K137" s="1698"/>
      <c r="L137" s="1698"/>
      <c r="M137" s="1725" t="s">
        <v>741</v>
      </c>
      <c r="N137" s="1698"/>
      <c r="O137" s="1698"/>
      <c r="P137" s="1725"/>
      <c r="Q137" s="1698"/>
      <c r="R137" s="1725"/>
      <c r="S137" s="1698"/>
      <c r="T137" s="1726" t="s">
        <v>427</v>
      </c>
      <c r="U137" s="1698"/>
      <c r="V137" s="1698"/>
      <c r="W137" s="1698"/>
      <c r="X137" s="1698"/>
      <c r="Y137" s="1698"/>
      <c r="Z137" s="1698"/>
      <c r="AA137" s="1698"/>
      <c r="AB137" s="1725" t="s">
        <v>732</v>
      </c>
      <c r="AC137" s="1698"/>
      <c r="AD137" s="1698"/>
      <c r="AE137" s="1698"/>
      <c r="AF137" s="1698"/>
      <c r="AG137" s="1725" t="s">
        <v>733</v>
      </c>
      <c r="AH137" s="1698"/>
      <c r="AI137" s="1698"/>
      <c r="AJ137" s="1727" t="s">
        <v>417</v>
      </c>
      <c r="AK137" s="1728" t="s">
        <v>734</v>
      </c>
      <c r="AL137" s="1702"/>
      <c r="AM137" s="1702"/>
      <c r="AN137" s="1702"/>
      <c r="AO137" s="1702"/>
      <c r="AP137" s="1702"/>
      <c r="AQ137" s="1729">
        <v>794010310</v>
      </c>
      <c r="AR137" s="1720">
        <v>794010310</v>
      </c>
      <c r="AS137" s="1730">
        <v>0</v>
      </c>
      <c r="AT137" s="1730">
        <v>0</v>
      </c>
      <c r="AU137" s="1722">
        <v>758519449</v>
      </c>
      <c r="AV137" s="1729">
        <v>35490861</v>
      </c>
      <c r="AW137" s="1720">
        <v>758519449</v>
      </c>
      <c r="AX137" s="1730">
        <v>0</v>
      </c>
      <c r="AY137" s="1720">
        <v>753704990</v>
      </c>
      <c r="AZ137" s="1729">
        <v>4814459</v>
      </c>
      <c r="BA137" s="1729">
        <v>753704990</v>
      </c>
      <c r="BB137" s="1730">
        <v>0</v>
      </c>
      <c r="BC137" s="1729">
        <v>1547759</v>
      </c>
      <c r="BE137" s="1731">
        <f t="shared" si="5"/>
        <v>0.95530176302118797</v>
      </c>
    </row>
    <row r="138" spans="1:57" s="1707" customFormat="1" ht="15" customHeight="1" x14ac:dyDescent="0.2">
      <c r="A138" s="1660" t="str">
        <f t="shared" si="6"/>
        <v>A2048310</v>
      </c>
      <c r="B138" s="1725" t="s">
        <v>361</v>
      </c>
      <c r="C138" s="1698"/>
      <c r="D138" s="1725" t="s">
        <v>741</v>
      </c>
      <c r="E138" s="1698"/>
      <c r="F138" s="1725" t="s">
        <v>739</v>
      </c>
      <c r="G138" s="1698"/>
      <c r="H138" s="1725" t="s">
        <v>742</v>
      </c>
      <c r="I138" s="1698"/>
      <c r="J138" s="1725" t="s">
        <v>755</v>
      </c>
      <c r="K138" s="1698"/>
      <c r="L138" s="1698"/>
      <c r="M138" s="1725" t="s">
        <v>748</v>
      </c>
      <c r="N138" s="1698"/>
      <c r="O138" s="1698"/>
      <c r="P138" s="1725"/>
      <c r="Q138" s="1698"/>
      <c r="R138" s="1725"/>
      <c r="S138" s="1698"/>
      <c r="T138" s="1726" t="s">
        <v>428</v>
      </c>
      <c r="U138" s="1698"/>
      <c r="V138" s="1698"/>
      <c r="W138" s="1698"/>
      <c r="X138" s="1698"/>
      <c r="Y138" s="1698"/>
      <c r="Z138" s="1698"/>
      <c r="AA138" s="1698"/>
      <c r="AB138" s="1725" t="s">
        <v>732</v>
      </c>
      <c r="AC138" s="1698"/>
      <c r="AD138" s="1698"/>
      <c r="AE138" s="1698"/>
      <c r="AF138" s="1698"/>
      <c r="AG138" s="1725" t="s">
        <v>733</v>
      </c>
      <c r="AH138" s="1698"/>
      <c r="AI138" s="1698"/>
      <c r="AJ138" s="1727" t="s">
        <v>417</v>
      </c>
      <c r="AK138" s="1728" t="s">
        <v>734</v>
      </c>
      <c r="AL138" s="1702"/>
      <c r="AM138" s="1702"/>
      <c r="AN138" s="1702"/>
      <c r="AO138" s="1702"/>
      <c r="AP138" s="1702"/>
      <c r="AQ138" s="1729">
        <v>350000</v>
      </c>
      <c r="AR138" s="1720">
        <v>350000</v>
      </c>
      <c r="AS138" s="1730">
        <v>0</v>
      </c>
      <c r="AT138" s="1730">
        <v>0</v>
      </c>
      <c r="AU138" s="1722">
        <v>106198</v>
      </c>
      <c r="AV138" s="1729">
        <v>243802</v>
      </c>
      <c r="AW138" s="1720">
        <v>106198</v>
      </c>
      <c r="AX138" s="1730">
        <v>0</v>
      </c>
      <c r="AY138" s="1720">
        <v>106198</v>
      </c>
      <c r="AZ138" s="1730">
        <v>0</v>
      </c>
      <c r="BA138" s="1729">
        <v>106198</v>
      </c>
      <c r="BB138" s="1730">
        <v>0</v>
      </c>
      <c r="BC138" s="1730">
        <v>0</v>
      </c>
      <c r="BE138" s="1731">
        <f t="shared" si="5"/>
        <v>0.30342285714285716</v>
      </c>
    </row>
    <row r="139" spans="1:57" s="1707" customFormat="1" ht="12.75" x14ac:dyDescent="0.2">
      <c r="A139" s="1660" t="str">
        <f t="shared" si="6"/>
        <v>A2048510</v>
      </c>
      <c r="B139" s="1725" t="s">
        <v>361</v>
      </c>
      <c r="C139" s="1698"/>
      <c r="D139" s="1725" t="s">
        <v>741</v>
      </c>
      <c r="E139" s="1698"/>
      <c r="F139" s="1725" t="s">
        <v>739</v>
      </c>
      <c r="G139" s="1698"/>
      <c r="H139" s="1725" t="s">
        <v>742</v>
      </c>
      <c r="I139" s="1698"/>
      <c r="J139" s="1725" t="s">
        <v>755</v>
      </c>
      <c r="K139" s="1698"/>
      <c r="L139" s="1698"/>
      <c r="M139" s="1725" t="s">
        <v>743</v>
      </c>
      <c r="N139" s="1698"/>
      <c r="O139" s="1698"/>
      <c r="P139" s="1725"/>
      <c r="Q139" s="1698"/>
      <c r="R139" s="1725"/>
      <c r="S139" s="1698"/>
      <c r="T139" s="1726" t="s">
        <v>429</v>
      </c>
      <c r="U139" s="1698"/>
      <c r="V139" s="1698"/>
      <c r="W139" s="1698"/>
      <c r="X139" s="1698"/>
      <c r="Y139" s="1698"/>
      <c r="Z139" s="1698"/>
      <c r="AA139" s="1698"/>
      <c r="AB139" s="1725" t="s">
        <v>732</v>
      </c>
      <c r="AC139" s="1698"/>
      <c r="AD139" s="1698"/>
      <c r="AE139" s="1698"/>
      <c r="AF139" s="1698"/>
      <c r="AG139" s="1725" t="s">
        <v>733</v>
      </c>
      <c r="AH139" s="1698"/>
      <c r="AI139" s="1698"/>
      <c r="AJ139" s="1727" t="s">
        <v>417</v>
      </c>
      <c r="AK139" s="1728" t="s">
        <v>734</v>
      </c>
      <c r="AL139" s="1702"/>
      <c r="AM139" s="1702"/>
      <c r="AN139" s="1702"/>
      <c r="AO139" s="1702"/>
      <c r="AP139" s="1702"/>
      <c r="AQ139" s="1729">
        <v>160000000</v>
      </c>
      <c r="AR139" s="1720">
        <v>160000000</v>
      </c>
      <c r="AS139" s="1730">
        <v>0</v>
      </c>
      <c r="AT139" s="1730">
        <v>0</v>
      </c>
      <c r="AU139" s="1722">
        <v>137067085</v>
      </c>
      <c r="AV139" s="1729">
        <v>22932915</v>
      </c>
      <c r="AW139" s="1720">
        <v>137067085</v>
      </c>
      <c r="AX139" s="1730">
        <v>0</v>
      </c>
      <c r="AY139" s="1720">
        <v>137067085</v>
      </c>
      <c r="AZ139" s="1730">
        <v>0</v>
      </c>
      <c r="BA139" s="1729">
        <v>137067085</v>
      </c>
      <c r="BB139" s="1730">
        <v>0</v>
      </c>
      <c r="BC139" s="1729">
        <v>132900</v>
      </c>
      <c r="BE139" s="1731">
        <f t="shared" si="5"/>
        <v>0.85666928124999997</v>
      </c>
    </row>
    <row r="140" spans="1:57" s="1707" customFormat="1" ht="12.75" x14ac:dyDescent="0.2">
      <c r="A140" s="1660" t="str">
        <f t="shared" si="6"/>
        <v>A2048610</v>
      </c>
      <c r="B140" s="1725" t="s">
        <v>361</v>
      </c>
      <c r="C140" s="1698"/>
      <c r="D140" s="1725" t="s">
        <v>741</v>
      </c>
      <c r="E140" s="1698"/>
      <c r="F140" s="1725" t="s">
        <v>739</v>
      </c>
      <c r="G140" s="1698"/>
      <c r="H140" s="1725" t="s">
        <v>742</v>
      </c>
      <c r="I140" s="1698"/>
      <c r="J140" s="1725" t="s">
        <v>755</v>
      </c>
      <c r="K140" s="1698"/>
      <c r="L140" s="1698"/>
      <c r="M140" s="1725" t="s">
        <v>753</v>
      </c>
      <c r="N140" s="1698"/>
      <c r="O140" s="1698"/>
      <c r="P140" s="1725"/>
      <c r="Q140" s="1698"/>
      <c r="R140" s="1725"/>
      <c r="S140" s="1698"/>
      <c r="T140" s="1726" t="s">
        <v>430</v>
      </c>
      <c r="U140" s="1698"/>
      <c r="V140" s="1698"/>
      <c r="W140" s="1698"/>
      <c r="X140" s="1698"/>
      <c r="Y140" s="1698"/>
      <c r="Z140" s="1698"/>
      <c r="AA140" s="1698"/>
      <c r="AB140" s="1725" t="s">
        <v>732</v>
      </c>
      <c r="AC140" s="1698"/>
      <c r="AD140" s="1698"/>
      <c r="AE140" s="1698"/>
      <c r="AF140" s="1698"/>
      <c r="AG140" s="1725" t="s">
        <v>733</v>
      </c>
      <c r="AH140" s="1698"/>
      <c r="AI140" s="1698"/>
      <c r="AJ140" s="1727" t="s">
        <v>417</v>
      </c>
      <c r="AK140" s="1728" t="s">
        <v>734</v>
      </c>
      <c r="AL140" s="1702"/>
      <c r="AM140" s="1702"/>
      <c r="AN140" s="1702"/>
      <c r="AO140" s="1702"/>
      <c r="AP140" s="1702"/>
      <c r="AQ140" s="1729">
        <v>220000000</v>
      </c>
      <c r="AR140" s="1720">
        <v>220000000</v>
      </c>
      <c r="AS140" s="1730">
        <v>0</v>
      </c>
      <c r="AT140" s="1730">
        <v>0</v>
      </c>
      <c r="AU140" s="1722">
        <v>194075575</v>
      </c>
      <c r="AV140" s="1729">
        <v>25924425</v>
      </c>
      <c r="AW140" s="1720">
        <v>194075575</v>
      </c>
      <c r="AX140" s="1730">
        <v>0</v>
      </c>
      <c r="AY140" s="1720">
        <v>193484108</v>
      </c>
      <c r="AZ140" s="1729">
        <v>591467</v>
      </c>
      <c r="BA140" s="1729">
        <v>193484108</v>
      </c>
      <c r="BB140" s="1730">
        <v>0</v>
      </c>
      <c r="BC140" s="1730">
        <v>0</v>
      </c>
      <c r="BE140" s="1731">
        <f t="shared" si="5"/>
        <v>0.88216170454545451</v>
      </c>
    </row>
    <row r="141" spans="1:57" s="1745" customFormat="1" ht="15" customHeight="1" x14ac:dyDescent="0.2">
      <c r="A141" s="1734" t="str">
        <f t="shared" si="6"/>
        <v>A204910</v>
      </c>
      <c r="B141" s="1735" t="s">
        <v>361</v>
      </c>
      <c r="C141" s="1736"/>
      <c r="D141" s="1735" t="s">
        <v>741</v>
      </c>
      <c r="E141" s="1736"/>
      <c r="F141" s="1735" t="s">
        <v>739</v>
      </c>
      <c r="G141" s="1736"/>
      <c r="H141" s="1735" t="s">
        <v>742</v>
      </c>
      <c r="I141" s="1736"/>
      <c r="J141" s="1735" t="s">
        <v>747</v>
      </c>
      <c r="K141" s="1736"/>
      <c r="L141" s="1736"/>
      <c r="M141" s="1735"/>
      <c r="N141" s="1736"/>
      <c r="O141" s="1736"/>
      <c r="P141" s="1735"/>
      <c r="Q141" s="1736"/>
      <c r="R141" s="1735"/>
      <c r="S141" s="1736"/>
      <c r="T141" s="1737" t="s">
        <v>648</v>
      </c>
      <c r="U141" s="1736"/>
      <c r="V141" s="1736"/>
      <c r="W141" s="1736"/>
      <c r="X141" s="1736"/>
      <c r="Y141" s="1736"/>
      <c r="Z141" s="1736"/>
      <c r="AA141" s="1736"/>
      <c r="AB141" s="1735" t="s">
        <v>732</v>
      </c>
      <c r="AC141" s="1736"/>
      <c r="AD141" s="1736"/>
      <c r="AE141" s="1736"/>
      <c r="AF141" s="1736"/>
      <c r="AG141" s="1735" t="s">
        <v>733</v>
      </c>
      <c r="AH141" s="1736"/>
      <c r="AI141" s="1736"/>
      <c r="AJ141" s="1738" t="s">
        <v>417</v>
      </c>
      <c r="AK141" s="1739" t="s">
        <v>734</v>
      </c>
      <c r="AL141" s="1740"/>
      <c r="AM141" s="1740"/>
      <c r="AN141" s="1740"/>
      <c r="AO141" s="1740"/>
      <c r="AP141" s="1740"/>
      <c r="AQ141" s="1741">
        <v>575984758</v>
      </c>
      <c r="AR141" s="1742">
        <v>574786498</v>
      </c>
      <c r="AS141" s="1741">
        <v>1198260</v>
      </c>
      <c r="AT141" s="1743">
        <v>0</v>
      </c>
      <c r="AU141" s="1744">
        <v>574786498</v>
      </c>
      <c r="AV141" s="1743">
        <v>0</v>
      </c>
      <c r="AW141" s="1742">
        <v>574786498</v>
      </c>
      <c r="AX141" s="1743">
        <v>0</v>
      </c>
      <c r="AY141" s="1742">
        <v>574786498</v>
      </c>
      <c r="AZ141" s="1743">
        <v>0</v>
      </c>
      <c r="BA141" s="1741">
        <v>574786498</v>
      </c>
      <c r="BB141" s="1743">
        <v>0</v>
      </c>
      <c r="BC141" s="1743">
        <v>0</v>
      </c>
      <c r="BE141" s="1746">
        <f t="shared" si="5"/>
        <v>0.99791963244971837</v>
      </c>
    </row>
    <row r="142" spans="1:57" s="1707" customFormat="1" ht="15" customHeight="1" x14ac:dyDescent="0.2">
      <c r="A142" s="1660" t="str">
        <f t="shared" si="6"/>
        <v>A2049110</v>
      </c>
      <c r="B142" s="1725" t="s">
        <v>361</v>
      </c>
      <c r="C142" s="1698"/>
      <c r="D142" s="1725" t="s">
        <v>741</v>
      </c>
      <c r="E142" s="1698"/>
      <c r="F142" s="1725" t="s">
        <v>739</v>
      </c>
      <c r="G142" s="1698"/>
      <c r="H142" s="1725" t="s">
        <v>742</v>
      </c>
      <c r="I142" s="1698"/>
      <c r="J142" s="1725" t="s">
        <v>747</v>
      </c>
      <c r="K142" s="1698"/>
      <c r="L142" s="1698"/>
      <c r="M142" s="1725" t="s">
        <v>738</v>
      </c>
      <c r="N142" s="1698"/>
      <c r="O142" s="1698"/>
      <c r="P142" s="1725"/>
      <c r="Q142" s="1698"/>
      <c r="R142" s="1725"/>
      <c r="S142" s="1698"/>
      <c r="T142" s="1726" t="s">
        <v>431</v>
      </c>
      <c r="U142" s="1698"/>
      <c r="V142" s="1698"/>
      <c r="W142" s="1698"/>
      <c r="X142" s="1698"/>
      <c r="Y142" s="1698"/>
      <c r="Z142" s="1698"/>
      <c r="AA142" s="1698"/>
      <c r="AB142" s="1725" t="s">
        <v>732</v>
      </c>
      <c r="AC142" s="1698"/>
      <c r="AD142" s="1698"/>
      <c r="AE142" s="1698"/>
      <c r="AF142" s="1698"/>
      <c r="AG142" s="1725" t="s">
        <v>733</v>
      </c>
      <c r="AH142" s="1698"/>
      <c r="AI142" s="1698"/>
      <c r="AJ142" s="1727" t="s">
        <v>417</v>
      </c>
      <c r="AK142" s="1728" t="s">
        <v>734</v>
      </c>
      <c r="AL142" s="1702"/>
      <c r="AM142" s="1702"/>
      <c r="AN142" s="1702"/>
      <c r="AO142" s="1702"/>
      <c r="AP142" s="1702"/>
      <c r="AQ142" s="1729">
        <v>51312000</v>
      </c>
      <c r="AR142" s="1720">
        <v>50113740</v>
      </c>
      <c r="AS142" s="1729">
        <v>1198260</v>
      </c>
      <c r="AT142" s="1730">
        <v>0</v>
      </c>
      <c r="AU142" s="1722">
        <v>50113740</v>
      </c>
      <c r="AV142" s="1730">
        <v>0</v>
      </c>
      <c r="AW142" s="1720">
        <v>50113740</v>
      </c>
      <c r="AX142" s="1730">
        <v>0</v>
      </c>
      <c r="AY142" s="1720">
        <v>50113740</v>
      </c>
      <c r="AZ142" s="1730">
        <v>0</v>
      </c>
      <c r="BA142" s="1729">
        <v>50113740</v>
      </c>
      <c r="BB142" s="1730">
        <v>0</v>
      </c>
      <c r="BC142" s="1730">
        <v>0</v>
      </c>
      <c r="BE142" s="1731">
        <f t="shared" si="5"/>
        <v>0.97664756782039286</v>
      </c>
    </row>
    <row r="143" spans="1:57" s="1707" customFormat="1" ht="15" customHeight="1" x14ac:dyDescent="0.2">
      <c r="A143" s="1660" t="str">
        <f t="shared" si="6"/>
        <v>A2049810</v>
      </c>
      <c r="B143" s="1725" t="s">
        <v>361</v>
      </c>
      <c r="C143" s="1698"/>
      <c r="D143" s="1725" t="s">
        <v>741</v>
      </c>
      <c r="E143" s="1698"/>
      <c r="F143" s="1725" t="s">
        <v>739</v>
      </c>
      <c r="G143" s="1698"/>
      <c r="H143" s="1725" t="s">
        <v>742</v>
      </c>
      <c r="I143" s="1698"/>
      <c r="J143" s="1725" t="s">
        <v>747</v>
      </c>
      <c r="K143" s="1698"/>
      <c r="L143" s="1698"/>
      <c r="M143" s="1725" t="s">
        <v>755</v>
      </c>
      <c r="N143" s="1698"/>
      <c r="O143" s="1698"/>
      <c r="P143" s="1725"/>
      <c r="Q143" s="1698"/>
      <c r="R143" s="1725"/>
      <c r="S143" s="1698"/>
      <c r="T143" s="1726" t="s">
        <v>432</v>
      </c>
      <c r="U143" s="1698"/>
      <c r="V143" s="1698"/>
      <c r="W143" s="1698"/>
      <c r="X143" s="1698"/>
      <c r="Y143" s="1698"/>
      <c r="Z143" s="1698"/>
      <c r="AA143" s="1698"/>
      <c r="AB143" s="1725" t="s">
        <v>732</v>
      </c>
      <c r="AC143" s="1698"/>
      <c r="AD143" s="1698"/>
      <c r="AE143" s="1698"/>
      <c r="AF143" s="1698"/>
      <c r="AG143" s="1725" t="s">
        <v>733</v>
      </c>
      <c r="AH143" s="1698"/>
      <c r="AI143" s="1698"/>
      <c r="AJ143" s="1727" t="s">
        <v>417</v>
      </c>
      <c r="AK143" s="1728" t="s">
        <v>734</v>
      </c>
      <c r="AL143" s="1702"/>
      <c r="AM143" s="1702"/>
      <c r="AN143" s="1702"/>
      <c r="AO143" s="1702"/>
      <c r="AP143" s="1702"/>
      <c r="AQ143" s="1729">
        <v>13228888</v>
      </c>
      <c r="AR143" s="1720">
        <v>13228888</v>
      </c>
      <c r="AS143" s="1730">
        <v>0</v>
      </c>
      <c r="AT143" s="1730">
        <v>0</v>
      </c>
      <c r="AU143" s="1722">
        <v>13228888</v>
      </c>
      <c r="AV143" s="1730">
        <v>0</v>
      </c>
      <c r="AW143" s="1720">
        <v>13228888</v>
      </c>
      <c r="AX143" s="1730">
        <v>0</v>
      </c>
      <c r="AY143" s="1720">
        <v>13228888</v>
      </c>
      <c r="AZ143" s="1730">
        <v>0</v>
      </c>
      <c r="BA143" s="1729">
        <v>13228888</v>
      </c>
      <c r="BB143" s="1730">
        <v>0</v>
      </c>
      <c r="BC143" s="1730">
        <v>0</v>
      </c>
      <c r="BE143" s="1731">
        <f t="shared" si="5"/>
        <v>1</v>
      </c>
    </row>
    <row r="144" spans="1:57" s="1707" customFormat="1" ht="12.75" x14ac:dyDescent="0.2">
      <c r="A144" s="1660" t="str">
        <f t="shared" si="6"/>
        <v>A20491110</v>
      </c>
      <c r="B144" s="1725" t="s">
        <v>361</v>
      </c>
      <c r="C144" s="1698"/>
      <c r="D144" s="1725" t="s">
        <v>741</v>
      </c>
      <c r="E144" s="1698"/>
      <c r="F144" s="1725" t="s">
        <v>739</v>
      </c>
      <c r="G144" s="1698"/>
      <c r="H144" s="1725" t="s">
        <v>742</v>
      </c>
      <c r="I144" s="1698"/>
      <c r="J144" s="1725" t="s">
        <v>747</v>
      </c>
      <c r="K144" s="1698"/>
      <c r="L144" s="1698"/>
      <c r="M144" s="1725" t="s">
        <v>433</v>
      </c>
      <c r="N144" s="1698"/>
      <c r="O144" s="1698"/>
      <c r="P144" s="1725"/>
      <c r="Q144" s="1698"/>
      <c r="R144" s="1725"/>
      <c r="S144" s="1698"/>
      <c r="T144" s="1726" t="s">
        <v>434</v>
      </c>
      <c r="U144" s="1698"/>
      <c r="V144" s="1698"/>
      <c r="W144" s="1698"/>
      <c r="X144" s="1698"/>
      <c r="Y144" s="1698"/>
      <c r="Z144" s="1698"/>
      <c r="AA144" s="1698"/>
      <c r="AB144" s="1725" t="s">
        <v>732</v>
      </c>
      <c r="AC144" s="1698"/>
      <c r="AD144" s="1698"/>
      <c r="AE144" s="1698"/>
      <c r="AF144" s="1698"/>
      <c r="AG144" s="1725" t="s">
        <v>733</v>
      </c>
      <c r="AH144" s="1698"/>
      <c r="AI144" s="1698"/>
      <c r="AJ144" s="1727" t="s">
        <v>417</v>
      </c>
      <c r="AK144" s="1728" t="s">
        <v>734</v>
      </c>
      <c r="AL144" s="1702"/>
      <c r="AM144" s="1702"/>
      <c r="AN144" s="1702"/>
      <c r="AO144" s="1702"/>
      <c r="AP144" s="1702"/>
      <c r="AQ144" s="1729">
        <v>511443870</v>
      </c>
      <c r="AR144" s="1720">
        <v>511443870</v>
      </c>
      <c r="AS144" s="1730">
        <v>0</v>
      </c>
      <c r="AT144" s="1730">
        <v>0</v>
      </c>
      <c r="AU144" s="1722">
        <v>511443870</v>
      </c>
      <c r="AV144" s="1730">
        <v>0</v>
      </c>
      <c r="AW144" s="1720">
        <v>511443870</v>
      </c>
      <c r="AX144" s="1730">
        <v>0</v>
      </c>
      <c r="AY144" s="1720">
        <v>511443870</v>
      </c>
      <c r="AZ144" s="1730">
        <v>0</v>
      </c>
      <c r="BA144" s="1729">
        <v>511443870</v>
      </c>
      <c r="BB144" s="1730">
        <v>0</v>
      </c>
      <c r="BC144" s="1730">
        <v>0</v>
      </c>
      <c r="BE144" s="1731">
        <f t="shared" si="5"/>
        <v>1</v>
      </c>
    </row>
    <row r="145" spans="1:57" s="1745" customFormat="1" ht="15" customHeight="1" x14ac:dyDescent="0.2">
      <c r="A145" s="1734" t="str">
        <f t="shared" si="6"/>
        <v>A2041010</v>
      </c>
      <c r="B145" s="1735" t="s">
        <v>361</v>
      </c>
      <c r="C145" s="1736"/>
      <c r="D145" s="1735" t="s">
        <v>741</v>
      </c>
      <c r="E145" s="1736"/>
      <c r="F145" s="1735" t="s">
        <v>739</v>
      </c>
      <c r="G145" s="1736"/>
      <c r="H145" s="1735" t="s">
        <v>742</v>
      </c>
      <c r="I145" s="1736"/>
      <c r="J145" s="1735" t="s">
        <v>417</v>
      </c>
      <c r="K145" s="1736"/>
      <c r="L145" s="1736"/>
      <c r="M145" s="1735"/>
      <c r="N145" s="1736"/>
      <c r="O145" s="1736"/>
      <c r="P145" s="1735"/>
      <c r="Q145" s="1736"/>
      <c r="R145" s="1735"/>
      <c r="S145" s="1736"/>
      <c r="T145" s="1737" t="s">
        <v>650</v>
      </c>
      <c r="U145" s="1736"/>
      <c r="V145" s="1736"/>
      <c r="W145" s="1736"/>
      <c r="X145" s="1736"/>
      <c r="Y145" s="1736"/>
      <c r="Z145" s="1736"/>
      <c r="AA145" s="1736"/>
      <c r="AB145" s="1735" t="s">
        <v>732</v>
      </c>
      <c r="AC145" s="1736"/>
      <c r="AD145" s="1736"/>
      <c r="AE145" s="1736"/>
      <c r="AF145" s="1736"/>
      <c r="AG145" s="1735" t="s">
        <v>733</v>
      </c>
      <c r="AH145" s="1736"/>
      <c r="AI145" s="1736"/>
      <c r="AJ145" s="1738" t="s">
        <v>417</v>
      </c>
      <c r="AK145" s="1739" t="s">
        <v>734</v>
      </c>
      <c r="AL145" s="1740"/>
      <c r="AM145" s="1740"/>
      <c r="AN145" s="1740"/>
      <c r="AO145" s="1740"/>
      <c r="AP145" s="1740"/>
      <c r="AQ145" s="1741">
        <v>1275307548</v>
      </c>
      <c r="AR145" s="1742">
        <v>1260766887</v>
      </c>
      <c r="AS145" s="1741">
        <v>14540661</v>
      </c>
      <c r="AT145" s="1743">
        <v>0</v>
      </c>
      <c r="AU145" s="1744">
        <v>1150537326</v>
      </c>
      <c r="AV145" s="1741">
        <v>110229561</v>
      </c>
      <c r="AW145" s="1742">
        <v>1094926096</v>
      </c>
      <c r="AX145" s="1741">
        <v>55611230</v>
      </c>
      <c r="AY145" s="1742">
        <v>1094926096</v>
      </c>
      <c r="AZ145" s="1743">
        <v>0</v>
      </c>
      <c r="BA145" s="1741">
        <v>1094926096</v>
      </c>
      <c r="BB145" s="1743">
        <v>0</v>
      </c>
      <c r="BC145" s="1743">
        <v>0</v>
      </c>
      <c r="BE145" s="1746">
        <f t="shared" si="5"/>
        <v>0.90216460163223311</v>
      </c>
    </row>
    <row r="146" spans="1:57" s="1707" customFormat="1" ht="15" customHeight="1" x14ac:dyDescent="0.2">
      <c r="A146" s="1660" t="str">
        <f t="shared" si="6"/>
        <v>A20410110</v>
      </c>
      <c r="B146" s="1725" t="s">
        <v>361</v>
      </c>
      <c r="C146" s="1698"/>
      <c r="D146" s="1725" t="s">
        <v>741</v>
      </c>
      <c r="E146" s="1698"/>
      <c r="F146" s="1725" t="s">
        <v>739</v>
      </c>
      <c r="G146" s="1698"/>
      <c r="H146" s="1725" t="s">
        <v>742</v>
      </c>
      <c r="I146" s="1698"/>
      <c r="J146" s="1725" t="s">
        <v>417</v>
      </c>
      <c r="K146" s="1698"/>
      <c r="L146" s="1698"/>
      <c r="M146" s="1725" t="s">
        <v>738</v>
      </c>
      <c r="N146" s="1698"/>
      <c r="O146" s="1698"/>
      <c r="P146" s="1725"/>
      <c r="Q146" s="1698"/>
      <c r="R146" s="1725"/>
      <c r="S146" s="1698"/>
      <c r="T146" s="1726" t="s">
        <v>995</v>
      </c>
      <c r="U146" s="1698"/>
      <c r="V146" s="1698"/>
      <c r="W146" s="1698"/>
      <c r="X146" s="1698"/>
      <c r="Y146" s="1698"/>
      <c r="Z146" s="1698"/>
      <c r="AA146" s="1698"/>
      <c r="AB146" s="1725" t="s">
        <v>732</v>
      </c>
      <c r="AC146" s="1698"/>
      <c r="AD146" s="1698"/>
      <c r="AE146" s="1698"/>
      <c r="AF146" s="1698"/>
      <c r="AG146" s="1725" t="s">
        <v>733</v>
      </c>
      <c r="AH146" s="1698"/>
      <c r="AI146" s="1698"/>
      <c r="AJ146" s="1727" t="s">
        <v>417</v>
      </c>
      <c r="AK146" s="1728" t="s">
        <v>734</v>
      </c>
      <c r="AL146" s="1702"/>
      <c r="AM146" s="1702"/>
      <c r="AN146" s="1702"/>
      <c r="AO146" s="1702"/>
      <c r="AP146" s="1702"/>
      <c r="AQ146" s="1729">
        <v>72168000</v>
      </c>
      <c r="AR146" s="1720">
        <v>72168000</v>
      </c>
      <c r="AS146" s="1730">
        <v>0</v>
      </c>
      <c r="AT146" s="1730">
        <v>0</v>
      </c>
      <c r="AU146" s="1722">
        <v>72168000</v>
      </c>
      <c r="AV146" s="1730">
        <v>0</v>
      </c>
      <c r="AW146" s="1720">
        <v>50535498</v>
      </c>
      <c r="AX146" s="1729">
        <v>21632502</v>
      </c>
      <c r="AY146" s="1720">
        <v>50535498</v>
      </c>
      <c r="AZ146" s="1730">
        <v>0</v>
      </c>
      <c r="BA146" s="1729">
        <v>50535498</v>
      </c>
      <c r="BB146" s="1730">
        <v>0</v>
      </c>
      <c r="BC146" s="1730">
        <v>0</v>
      </c>
      <c r="BE146" s="1731">
        <f t="shared" si="5"/>
        <v>1</v>
      </c>
    </row>
    <row r="147" spans="1:57" s="1707" customFormat="1" ht="16.5" customHeight="1" x14ac:dyDescent="0.2">
      <c r="A147" s="1660" t="str">
        <f t="shared" si="6"/>
        <v>A20410210</v>
      </c>
      <c r="B147" s="1725" t="s">
        <v>361</v>
      </c>
      <c r="C147" s="1698"/>
      <c r="D147" s="1725" t="s">
        <v>741</v>
      </c>
      <c r="E147" s="1698"/>
      <c r="F147" s="1725" t="s">
        <v>739</v>
      </c>
      <c r="G147" s="1698"/>
      <c r="H147" s="1725" t="s">
        <v>742</v>
      </c>
      <c r="I147" s="1698"/>
      <c r="J147" s="1725" t="s">
        <v>417</v>
      </c>
      <c r="K147" s="1698"/>
      <c r="L147" s="1698"/>
      <c r="M147" s="1725" t="s">
        <v>741</v>
      </c>
      <c r="N147" s="1698"/>
      <c r="O147" s="1698"/>
      <c r="P147" s="1725"/>
      <c r="Q147" s="1698"/>
      <c r="R147" s="1725"/>
      <c r="S147" s="1698"/>
      <c r="T147" s="1726" t="s">
        <v>435</v>
      </c>
      <c r="U147" s="1698"/>
      <c r="V147" s="1698"/>
      <c r="W147" s="1698"/>
      <c r="X147" s="1698"/>
      <c r="Y147" s="1698"/>
      <c r="Z147" s="1698"/>
      <c r="AA147" s="1698"/>
      <c r="AB147" s="1725" t="s">
        <v>732</v>
      </c>
      <c r="AC147" s="1698"/>
      <c r="AD147" s="1698"/>
      <c r="AE147" s="1698"/>
      <c r="AF147" s="1698"/>
      <c r="AG147" s="1725" t="s">
        <v>733</v>
      </c>
      <c r="AH147" s="1698"/>
      <c r="AI147" s="1698"/>
      <c r="AJ147" s="1727" t="s">
        <v>417</v>
      </c>
      <c r="AK147" s="1728" t="s">
        <v>734</v>
      </c>
      <c r="AL147" s="1702"/>
      <c r="AM147" s="1702"/>
      <c r="AN147" s="1702"/>
      <c r="AO147" s="1702"/>
      <c r="AP147" s="1702"/>
      <c r="AQ147" s="1729">
        <v>1203139548</v>
      </c>
      <c r="AR147" s="1720">
        <v>1188598887</v>
      </c>
      <c r="AS147" s="1729">
        <v>14540661</v>
      </c>
      <c r="AT147" s="1730">
        <v>0</v>
      </c>
      <c r="AU147" s="1722">
        <v>1078369326</v>
      </c>
      <c r="AV147" s="1729">
        <v>110229561</v>
      </c>
      <c r="AW147" s="1720">
        <v>1044390598</v>
      </c>
      <c r="AX147" s="1729">
        <v>33978728</v>
      </c>
      <c r="AY147" s="1720">
        <v>1044390598</v>
      </c>
      <c r="AZ147" s="1730">
        <v>0</v>
      </c>
      <c r="BA147" s="1729">
        <v>1044390598</v>
      </c>
      <c r="BB147" s="1730">
        <v>0</v>
      </c>
      <c r="BC147" s="1730">
        <v>0</v>
      </c>
      <c r="BE147" s="1731">
        <f t="shared" si="5"/>
        <v>0.89629613438656575</v>
      </c>
    </row>
    <row r="148" spans="1:57" s="1745" customFormat="1" ht="15" customHeight="1" x14ac:dyDescent="0.2">
      <c r="A148" s="1734" t="str">
        <f t="shared" si="6"/>
        <v>A2041110</v>
      </c>
      <c r="B148" s="1735" t="s">
        <v>361</v>
      </c>
      <c r="C148" s="1736"/>
      <c r="D148" s="1735" t="s">
        <v>741</v>
      </c>
      <c r="E148" s="1736"/>
      <c r="F148" s="1735" t="s">
        <v>739</v>
      </c>
      <c r="G148" s="1736"/>
      <c r="H148" s="1735" t="s">
        <v>742</v>
      </c>
      <c r="I148" s="1736"/>
      <c r="J148" s="1735" t="s">
        <v>433</v>
      </c>
      <c r="K148" s="1736"/>
      <c r="L148" s="1736"/>
      <c r="M148" s="1735"/>
      <c r="N148" s="1736"/>
      <c r="O148" s="1736"/>
      <c r="P148" s="1735"/>
      <c r="Q148" s="1736"/>
      <c r="R148" s="1735"/>
      <c r="S148" s="1736"/>
      <c r="T148" s="1737" t="s">
        <v>651</v>
      </c>
      <c r="U148" s="1736"/>
      <c r="V148" s="1736"/>
      <c r="W148" s="1736"/>
      <c r="X148" s="1736"/>
      <c r="Y148" s="1736"/>
      <c r="Z148" s="1736"/>
      <c r="AA148" s="1736"/>
      <c r="AB148" s="1735" t="s">
        <v>732</v>
      </c>
      <c r="AC148" s="1736"/>
      <c r="AD148" s="1736"/>
      <c r="AE148" s="1736"/>
      <c r="AF148" s="1736"/>
      <c r="AG148" s="1735" t="s">
        <v>733</v>
      </c>
      <c r="AH148" s="1736"/>
      <c r="AI148" s="1736"/>
      <c r="AJ148" s="1738" t="s">
        <v>417</v>
      </c>
      <c r="AK148" s="1739" t="s">
        <v>734</v>
      </c>
      <c r="AL148" s="1740"/>
      <c r="AM148" s="1740"/>
      <c r="AN148" s="1740"/>
      <c r="AO148" s="1740"/>
      <c r="AP148" s="1740"/>
      <c r="AQ148" s="1741">
        <v>436460000</v>
      </c>
      <c r="AR148" s="1742">
        <v>432999143</v>
      </c>
      <c r="AS148" s="1741">
        <v>3460857</v>
      </c>
      <c r="AT148" s="1743">
        <v>0</v>
      </c>
      <c r="AU148" s="1744">
        <v>413107813</v>
      </c>
      <c r="AV148" s="1741">
        <v>19891330</v>
      </c>
      <c r="AW148" s="1742">
        <v>361732095</v>
      </c>
      <c r="AX148" s="1741">
        <v>51375718</v>
      </c>
      <c r="AY148" s="1742">
        <v>354943850</v>
      </c>
      <c r="AZ148" s="1741">
        <v>6788245</v>
      </c>
      <c r="BA148" s="1741">
        <v>354943850</v>
      </c>
      <c r="BB148" s="1743">
        <v>0</v>
      </c>
      <c r="BC148" s="1741">
        <v>4201529</v>
      </c>
      <c r="BE148" s="1746">
        <f t="shared" si="5"/>
        <v>0.94649638683957293</v>
      </c>
    </row>
    <row r="149" spans="1:57" s="1745" customFormat="1" ht="15" customHeight="1" x14ac:dyDescent="0.2">
      <c r="A149" s="1734" t="str">
        <f t="shared" si="6"/>
        <v>A2041113</v>
      </c>
      <c r="B149" s="1735" t="s">
        <v>361</v>
      </c>
      <c r="C149" s="1736"/>
      <c r="D149" s="1735" t="s">
        <v>741</v>
      </c>
      <c r="E149" s="1736"/>
      <c r="F149" s="1735" t="s">
        <v>739</v>
      </c>
      <c r="G149" s="1736"/>
      <c r="H149" s="1735" t="s">
        <v>742</v>
      </c>
      <c r="I149" s="1736"/>
      <c r="J149" s="1735" t="s">
        <v>433</v>
      </c>
      <c r="K149" s="1736"/>
      <c r="L149" s="1736"/>
      <c r="M149" s="1735"/>
      <c r="N149" s="1736"/>
      <c r="O149" s="1736"/>
      <c r="P149" s="1735"/>
      <c r="Q149" s="1736"/>
      <c r="R149" s="1735"/>
      <c r="S149" s="1736"/>
      <c r="T149" s="1737" t="s">
        <v>651</v>
      </c>
      <c r="U149" s="1736"/>
      <c r="V149" s="1736"/>
      <c r="W149" s="1736"/>
      <c r="X149" s="1736"/>
      <c r="Y149" s="1736"/>
      <c r="Z149" s="1736"/>
      <c r="AA149" s="1736"/>
      <c r="AB149" s="1735" t="s">
        <v>732</v>
      </c>
      <c r="AC149" s="1736"/>
      <c r="AD149" s="1736"/>
      <c r="AE149" s="1736"/>
      <c r="AF149" s="1736"/>
      <c r="AG149" s="1735" t="s">
        <v>733</v>
      </c>
      <c r="AH149" s="1736"/>
      <c r="AI149" s="1736"/>
      <c r="AJ149" s="1738" t="s">
        <v>765</v>
      </c>
      <c r="AK149" s="1739" t="s">
        <v>1252</v>
      </c>
      <c r="AL149" s="1740"/>
      <c r="AM149" s="1740"/>
      <c r="AN149" s="1740"/>
      <c r="AO149" s="1740"/>
      <c r="AP149" s="1740"/>
      <c r="AQ149" s="1741">
        <v>550000000</v>
      </c>
      <c r="AR149" s="1742">
        <v>550000000</v>
      </c>
      <c r="AS149" s="1743">
        <v>0</v>
      </c>
      <c r="AT149" s="1743">
        <v>0</v>
      </c>
      <c r="AU149" s="1744">
        <v>530377324</v>
      </c>
      <c r="AV149" s="1741">
        <v>19622676</v>
      </c>
      <c r="AW149" s="1742">
        <v>284657528</v>
      </c>
      <c r="AX149" s="1741">
        <v>245719796</v>
      </c>
      <c r="AY149" s="1742">
        <v>281689125</v>
      </c>
      <c r="AZ149" s="1741">
        <v>2968403</v>
      </c>
      <c r="BA149" s="1741">
        <v>281689125</v>
      </c>
      <c r="BB149" s="1743">
        <v>0</v>
      </c>
      <c r="BC149" s="1743">
        <v>0</v>
      </c>
      <c r="BE149" s="1746">
        <f t="shared" si="5"/>
        <v>0.96432240727272722</v>
      </c>
    </row>
    <row r="150" spans="1:57" s="1707" customFormat="1" ht="12.75" x14ac:dyDescent="0.2">
      <c r="A150" s="1660" t="str">
        <f t="shared" si="6"/>
        <v>A20411110</v>
      </c>
      <c r="B150" s="1725" t="s">
        <v>361</v>
      </c>
      <c r="C150" s="1698"/>
      <c r="D150" s="1725" t="s">
        <v>741</v>
      </c>
      <c r="E150" s="1698"/>
      <c r="F150" s="1725" t="s">
        <v>739</v>
      </c>
      <c r="G150" s="1698"/>
      <c r="H150" s="1725" t="s">
        <v>742</v>
      </c>
      <c r="I150" s="1698"/>
      <c r="J150" s="1725" t="s">
        <v>433</v>
      </c>
      <c r="K150" s="1698"/>
      <c r="L150" s="1698"/>
      <c r="M150" s="1725" t="s">
        <v>738</v>
      </c>
      <c r="N150" s="1698"/>
      <c r="O150" s="1698"/>
      <c r="P150" s="1725"/>
      <c r="Q150" s="1698"/>
      <c r="R150" s="1725"/>
      <c r="S150" s="1698"/>
      <c r="T150" s="1726" t="s">
        <v>436</v>
      </c>
      <c r="U150" s="1698"/>
      <c r="V150" s="1698"/>
      <c r="W150" s="1698"/>
      <c r="X150" s="1698"/>
      <c r="Y150" s="1698"/>
      <c r="Z150" s="1698"/>
      <c r="AA150" s="1698"/>
      <c r="AB150" s="1725" t="s">
        <v>732</v>
      </c>
      <c r="AC150" s="1698"/>
      <c r="AD150" s="1698"/>
      <c r="AE150" s="1698"/>
      <c r="AF150" s="1698"/>
      <c r="AG150" s="1725" t="s">
        <v>733</v>
      </c>
      <c r="AH150" s="1698"/>
      <c r="AI150" s="1698"/>
      <c r="AJ150" s="1727" t="s">
        <v>417</v>
      </c>
      <c r="AK150" s="1728" t="s">
        <v>734</v>
      </c>
      <c r="AL150" s="1702"/>
      <c r="AM150" s="1702"/>
      <c r="AN150" s="1702"/>
      <c r="AO150" s="1702"/>
      <c r="AP150" s="1702"/>
      <c r="AQ150" s="1729">
        <v>150000000</v>
      </c>
      <c r="AR150" s="1720">
        <v>150000000</v>
      </c>
      <c r="AS150" s="1730">
        <v>0</v>
      </c>
      <c r="AT150" s="1730">
        <v>0</v>
      </c>
      <c r="AU150" s="1722">
        <v>135365227</v>
      </c>
      <c r="AV150" s="1729">
        <v>14634773</v>
      </c>
      <c r="AW150" s="1720">
        <v>122637552</v>
      </c>
      <c r="AX150" s="1729">
        <v>12727675</v>
      </c>
      <c r="AY150" s="1720">
        <v>122637552</v>
      </c>
      <c r="AZ150" s="1730">
        <v>0</v>
      </c>
      <c r="BA150" s="1729">
        <v>122637552</v>
      </c>
      <c r="BB150" s="1730">
        <v>0</v>
      </c>
      <c r="BC150" s="1729">
        <v>2964100</v>
      </c>
      <c r="BE150" s="1731">
        <f t="shared" si="5"/>
        <v>0.90243484666666662</v>
      </c>
    </row>
    <row r="151" spans="1:57" s="1707" customFormat="1" ht="15" customHeight="1" x14ac:dyDescent="0.2">
      <c r="A151" s="1660" t="str">
        <f t="shared" si="6"/>
        <v>A20411113</v>
      </c>
      <c r="B151" s="1725" t="s">
        <v>361</v>
      </c>
      <c r="C151" s="1698"/>
      <c r="D151" s="1725" t="s">
        <v>741</v>
      </c>
      <c r="E151" s="1698"/>
      <c r="F151" s="1725" t="s">
        <v>739</v>
      </c>
      <c r="G151" s="1698"/>
      <c r="H151" s="1725" t="s">
        <v>742</v>
      </c>
      <c r="I151" s="1698"/>
      <c r="J151" s="1725" t="s">
        <v>433</v>
      </c>
      <c r="K151" s="1698"/>
      <c r="L151" s="1698"/>
      <c r="M151" s="1725" t="s">
        <v>738</v>
      </c>
      <c r="N151" s="1698"/>
      <c r="O151" s="1698"/>
      <c r="P151" s="1725"/>
      <c r="Q151" s="1698"/>
      <c r="R151" s="1725"/>
      <c r="S151" s="1698"/>
      <c r="T151" s="1726" t="s">
        <v>436</v>
      </c>
      <c r="U151" s="1698"/>
      <c r="V151" s="1698"/>
      <c r="W151" s="1698"/>
      <c r="X151" s="1698"/>
      <c r="Y151" s="1698"/>
      <c r="Z151" s="1698"/>
      <c r="AA151" s="1698"/>
      <c r="AB151" s="1725" t="s">
        <v>732</v>
      </c>
      <c r="AC151" s="1698"/>
      <c r="AD151" s="1698"/>
      <c r="AE151" s="1698"/>
      <c r="AF151" s="1698"/>
      <c r="AG151" s="1725" t="s">
        <v>733</v>
      </c>
      <c r="AH151" s="1698"/>
      <c r="AI151" s="1698"/>
      <c r="AJ151" s="1727" t="s">
        <v>765</v>
      </c>
      <c r="AK151" s="1728" t="s">
        <v>1252</v>
      </c>
      <c r="AL151" s="1702"/>
      <c r="AM151" s="1702"/>
      <c r="AN151" s="1702"/>
      <c r="AO151" s="1702"/>
      <c r="AP151" s="1702"/>
      <c r="AQ151" s="1729">
        <v>50000000</v>
      </c>
      <c r="AR151" s="1720">
        <v>50000000</v>
      </c>
      <c r="AS151" s="1730">
        <v>0</v>
      </c>
      <c r="AT151" s="1730">
        <v>0</v>
      </c>
      <c r="AU151" s="1722">
        <v>50000000</v>
      </c>
      <c r="AV151" s="1730">
        <v>0</v>
      </c>
      <c r="AW151" s="1720">
        <v>16454119</v>
      </c>
      <c r="AX151" s="1729">
        <v>33545881</v>
      </c>
      <c r="AY151" s="1720">
        <v>16454119</v>
      </c>
      <c r="AZ151" s="1730">
        <v>0</v>
      </c>
      <c r="BA151" s="1729">
        <v>16454119</v>
      </c>
      <c r="BB151" s="1730">
        <v>0</v>
      </c>
      <c r="BC151" s="1730">
        <v>0</v>
      </c>
      <c r="BE151" s="1731">
        <f t="shared" si="5"/>
        <v>1</v>
      </c>
    </row>
    <row r="152" spans="1:57" s="1707" customFormat="1" ht="12.75" x14ac:dyDescent="0.2">
      <c r="A152" s="1660" t="str">
        <f t="shared" si="6"/>
        <v>A20411210</v>
      </c>
      <c r="B152" s="1725" t="s">
        <v>361</v>
      </c>
      <c r="C152" s="1698"/>
      <c r="D152" s="1725" t="s">
        <v>741</v>
      </c>
      <c r="E152" s="1698"/>
      <c r="F152" s="1725" t="s">
        <v>739</v>
      </c>
      <c r="G152" s="1698"/>
      <c r="H152" s="1725" t="s">
        <v>742</v>
      </c>
      <c r="I152" s="1698"/>
      <c r="J152" s="1725" t="s">
        <v>433</v>
      </c>
      <c r="K152" s="1698"/>
      <c r="L152" s="1698"/>
      <c r="M152" s="1725" t="s">
        <v>741</v>
      </c>
      <c r="N152" s="1698"/>
      <c r="O152" s="1698"/>
      <c r="P152" s="1725"/>
      <c r="Q152" s="1698"/>
      <c r="R152" s="1725"/>
      <c r="S152" s="1698"/>
      <c r="T152" s="1726" t="s">
        <v>437</v>
      </c>
      <c r="U152" s="1698"/>
      <c r="V152" s="1698"/>
      <c r="W152" s="1698"/>
      <c r="X152" s="1698"/>
      <c r="Y152" s="1698"/>
      <c r="Z152" s="1698"/>
      <c r="AA152" s="1698"/>
      <c r="AB152" s="1725" t="s">
        <v>732</v>
      </c>
      <c r="AC152" s="1698"/>
      <c r="AD152" s="1698"/>
      <c r="AE152" s="1698"/>
      <c r="AF152" s="1698"/>
      <c r="AG152" s="1725" t="s">
        <v>733</v>
      </c>
      <c r="AH152" s="1698"/>
      <c r="AI152" s="1698"/>
      <c r="AJ152" s="1727" t="s">
        <v>417</v>
      </c>
      <c r="AK152" s="1728" t="s">
        <v>734</v>
      </c>
      <c r="AL152" s="1702"/>
      <c r="AM152" s="1702"/>
      <c r="AN152" s="1702"/>
      <c r="AO152" s="1702"/>
      <c r="AP152" s="1702"/>
      <c r="AQ152" s="1729">
        <v>286460000</v>
      </c>
      <c r="AR152" s="1720">
        <v>282999143</v>
      </c>
      <c r="AS152" s="1729">
        <v>3460857</v>
      </c>
      <c r="AT152" s="1730">
        <v>0</v>
      </c>
      <c r="AU152" s="1722">
        <v>277742586</v>
      </c>
      <c r="AV152" s="1729">
        <v>5256557</v>
      </c>
      <c r="AW152" s="1720">
        <v>239094543</v>
      </c>
      <c r="AX152" s="1729">
        <v>38648043</v>
      </c>
      <c r="AY152" s="1720">
        <v>232306298</v>
      </c>
      <c r="AZ152" s="1729">
        <v>6788245</v>
      </c>
      <c r="BA152" s="1729">
        <v>232306298</v>
      </c>
      <c r="BB152" s="1730">
        <v>0</v>
      </c>
      <c r="BC152" s="1729">
        <v>1237429</v>
      </c>
      <c r="BE152" s="1731">
        <f t="shared" si="5"/>
        <v>0.96956847727431406</v>
      </c>
    </row>
    <row r="153" spans="1:57" s="1707" customFormat="1" ht="12.75" x14ac:dyDescent="0.2">
      <c r="A153" s="1660" t="str">
        <f t="shared" si="6"/>
        <v>A20411213</v>
      </c>
      <c r="B153" s="1725" t="s">
        <v>361</v>
      </c>
      <c r="C153" s="1698"/>
      <c r="D153" s="1725" t="s">
        <v>741</v>
      </c>
      <c r="E153" s="1698"/>
      <c r="F153" s="1725" t="s">
        <v>739</v>
      </c>
      <c r="G153" s="1698"/>
      <c r="H153" s="1725" t="s">
        <v>742</v>
      </c>
      <c r="I153" s="1698"/>
      <c r="J153" s="1725" t="s">
        <v>433</v>
      </c>
      <c r="K153" s="1698"/>
      <c r="L153" s="1698"/>
      <c r="M153" s="1725" t="s">
        <v>741</v>
      </c>
      <c r="N153" s="1698"/>
      <c r="O153" s="1698"/>
      <c r="P153" s="1725"/>
      <c r="Q153" s="1698"/>
      <c r="R153" s="1725"/>
      <c r="S153" s="1698"/>
      <c r="T153" s="1726" t="s">
        <v>437</v>
      </c>
      <c r="U153" s="1698"/>
      <c r="V153" s="1698"/>
      <c r="W153" s="1698"/>
      <c r="X153" s="1698"/>
      <c r="Y153" s="1698"/>
      <c r="Z153" s="1698"/>
      <c r="AA153" s="1698"/>
      <c r="AB153" s="1725" t="s">
        <v>732</v>
      </c>
      <c r="AC153" s="1698"/>
      <c r="AD153" s="1698"/>
      <c r="AE153" s="1698"/>
      <c r="AF153" s="1698"/>
      <c r="AG153" s="1725" t="s">
        <v>733</v>
      </c>
      <c r="AH153" s="1698"/>
      <c r="AI153" s="1698"/>
      <c r="AJ153" s="1727" t="s">
        <v>765</v>
      </c>
      <c r="AK153" s="1728" t="s">
        <v>1252</v>
      </c>
      <c r="AL153" s="1702"/>
      <c r="AM153" s="1702"/>
      <c r="AN153" s="1702"/>
      <c r="AO153" s="1702"/>
      <c r="AP153" s="1702"/>
      <c r="AQ153" s="1729">
        <v>500000000</v>
      </c>
      <c r="AR153" s="1720">
        <v>500000000</v>
      </c>
      <c r="AS153" s="1730">
        <v>0</v>
      </c>
      <c r="AT153" s="1730">
        <v>0</v>
      </c>
      <c r="AU153" s="1722">
        <v>480377324</v>
      </c>
      <c r="AV153" s="1729">
        <v>19622676</v>
      </c>
      <c r="AW153" s="1720">
        <v>268203409</v>
      </c>
      <c r="AX153" s="1729">
        <v>212173915</v>
      </c>
      <c r="AY153" s="1720">
        <v>265235006</v>
      </c>
      <c r="AZ153" s="1729">
        <v>2968403</v>
      </c>
      <c r="BA153" s="1729">
        <v>265235006</v>
      </c>
      <c r="BB153" s="1730">
        <v>0</v>
      </c>
      <c r="BC153" s="1730">
        <v>0</v>
      </c>
      <c r="BE153" s="1731">
        <f t="shared" si="5"/>
        <v>0.96075464799999999</v>
      </c>
    </row>
    <row r="154" spans="1:57" s="1745" customFormat="1" ht="15" customHeight="1" x14ac:dyDescent="0.2">
      <c r="A154" s="1734" t="str">
        <f t="shared" si="6"/>
        <v>A2041410</v>
      </c>
      <c r="B154" s="1780" t="s">
        <v>361</v>
      </c>
      <c r="C154" s="1736"/>
      <c r="D154" s="1780" t="s">
        <v>741</v>
      </c>
      <c r="E154" s="1736"/>
      <c r="F154" s="1780" t="s">
        <v>739</v>
      </c>
      <c r="G154" s="1736"/>
      <c r="H154" s="1780" t="s">
        <v>742</v>
      </c>
      <c r="I154" s="1736"/>
      <c r="J154" s="1780" t="s">
        <v>744</v>
      </c>
      <c r="K154" s="1736"/>
      <c r="L154" s="1736"/>
      <c r="M154" s="1780"/>
      <c r="N154" s="1736"/>
      <c r="O154" s="1736"/>
      <c r="P154" s="1780"/>
      <c r="Q154" s="1736"/>
      <c r="R154" s="1780"/>
      <c r="S154" s="1736"/>
      <c r="T154" s="1781" t="s">
        <v>1255</v>
      </c>
      <c r="U154" s="1736"/>
      <c r="V154" s="1736"/>
      <c r="W154" s="1736"/>
      <c r="X154" s="1736"/>
      <c r="Y154" s="1736"/>
      <c r="Z154" s="1736"/>
      <c r="AA154" s="1736"/>
      <c r="AB154" s="1780" t="s">
        <v>732</v>
      </c>
      <c r="AC154" s="1736"/>
      <c r="AD154" s="1736"/>
      <c r="AE154" s="1736"/>
      <c r="AF154" s="1736"/>
      <c r="AG154" s="1780" t="s">
        <v>733</v>
      </c>
      <c r="AH154" s="1736"/>
      <c r="AI154" s="1736"/>
      <c r="AJ154" s="1782" t="s">
        <v>417</v>
      </c>
      <c r="AK154" s="1783" t="s">
        <v>734</v>
      </c>
      <c r="AL154" s="1740"/>
      <c r="AM154" s="1740"/>
      <c r="AN154" s="1740"/>
      <c r="AO154" s="1740"/>
      <c r="AP154" s="1740"/>
      <c r="AQ154" s="1784">
        <v>2500000</v>
      </c>
      <c r="AR154" s="1785">
        <v>1062350</v>
      </c>
      <c r="AS154" s="1784">
        <v>1437650</v>
      </c>
      <c r="AT154" s="1786">
        <v>0</v>
      </c>
      <c r="AU154" s="1787">
        <v>1062350</v>
      </c>
      <c r="AV154" s="1786">
        <v>0</v>
      </c>
      <c r="AW154" s="1785">
        <v>1062350</v>
      </c>
      <c r="AX154" s="1786">
        <v>0</v>
      </c>
      <c r="AY154" s="1785">
        <v>1062350</v>
      </c>
      <c r="AZ154" s="1786">
        <v>0</v>
      </c>
      <c r="BA154" s="1784">
        <v>1062350</v>
      </c>
      <c r="BB154" s="1786">
        <v>0</v>
      </c>
      <c r="BC154" s="1786">
        <v>0</v>
      </c>
      <c r="BE154" s="1788">
        <f t="shared" si="5"/>
        <v>0.42493999999999998</v>
      </c>
    </row>
    <row r="155" spans="1:57" s="1745" customFormat="1" ht="15" customHeight="1" x14ac:dyDescent="0.2">
      <c r="A155" s="1734" t="str">
        <f t="shared" si="6"/>
        <v>A2042110</v>
      </c>
      <c r="B155" s="1735" t="s">
        <v>361</v>
      </c>
      <c r="C155" s="1736"/>
      <c r="D155" s="1735" t="s">
        <v>741</v>
      </c>
      <c r="E155" s="1736"/>
      <c r="F155" s="1735" t="s">
        <v>739</v>
      </c>
      <c r="G155" s="1736"/>
      <c r="H155" s="1735" t="s">
        <v>742</v>
      </c>
      <c r="I155" s="1736"/>
      <c r="J155" s="1735" t="s">
        <v>763</v>
      </c>
      <c r="K155" s="1736"/>
      <c r="L155" s="1736"/>
      <c r="M155" s="1735"/>
      <c r="N155" s="1736"/>
      <c r="O155" s="1736"/>
      <c r="P155" s="1735"/>
      <c r="Q155" s="1736"/>
      <c r="R155" s="1735"/>
      <c r="S155" s="1736"/>
      <c r="T155" s="1737" t="s">
        <v>768</v>
      </c>
      <c r="U155" s="1736"/>
      <c r="V155" s="1736"/>
      <c r="W155" s="1736"/>
      <c r="X155" s="1736"/>
      <c r="Y155" s="1736"/>
      <c r="Z155" s="1736"/>
      <c r="AA155" s="1736"/>
      <c r="AB155" s="1735" t="s">
        <v>732</v>
      </c>
      <c r="AC155" s="1736"/>
      <c r="AD155" s="1736"/>
      <c r="AE155" s="1736"/>
      <c r="AF155" s="1736"/>
      <c r="AG155" s="1735" t="s">
        <v>733</v>
      </c>
      <c r="AH155" s="1736"/>
      <c r="AI155" s="1736"/>
      <c r="AJ155" s="1738" t="s">
        <v>417</v>
      </c>
      <c r="AK155" s="1739" t="s">
        <v>734</v>
      </c>
      <c r="AL155" s="1740"/>
      <c r="AM155" s="1740"/>
      <c r="AN155" s="1740"/>
      <c r="AO155" s="1740"/>
      <c r="AP155" s="1740"/>
      <c r="AQ155" s="1741">
        <v>99950578</v>
      </c>
      <c r="AR155" s="1742">
        <v>99344458</v>
      </c>
      <c r="AS155" s="1741">
        <v>606120</v>
      </c>
      <c r="AT155" s="1743">
        <v>0</v>
      </c>
      <c r="AU155" s="1744">
        <v>82963880</v>
      </c>
      <c r="AV155" s="1741">
        <v>16380578</v>
      </c>
      <c r="AW155" s="1742">
        <v>66320000</v>
      </c>
      <c r="AX155" s="1741">
        <v>16643880</v>
      </c>
      <c r="AY155" s="1742">
        <v>66320000</v>
      </c>
      <c r="AZ155" s="1743">
        <v>0</v>
      </c>
      <c r="BA155" s="1741">
        <v>66320000</v>
      </c>
      <c r="BB155" s="1743">
        <v>0</v>
      </c>
      <c r="BC155" s="1743">
        <v>0</v>
      </c>
      <c r="BE155" s="1746">
        <f t="shared" si="5"/>
        <v>0.83004902683003989</v>
      </c>
    </row>
    <row r="156" spans="1:57" s="1745" customFormat="1" ht="15" customHeight="1" x14ac:dyDescent="0.2">
      <c r="A156" s="1734" t="str">
        <f t="shared" si="6"/>
        <v>A2042113</v>
      </c>
      <c r="B156" s="1735" t="s">
        <v>361</v>
      </c>
      <c r="C156" s="1736"/>
      <c r="D156" s="1735" t="s">
        <v>741</v>
      </c>
      <c r="E156" s="1736"/>
      <c r="F156" s="1735" t="s">
        <v>739</v>
      </c>
      <c r="G156" s="1736"/>
      <c r="H156" s="1735" t="s">
        <v>742</v>
      </c>
      <c r="I156" s="1736"/>
      <c r="J156" s="1735" t="s">
        <v>763</v>
      </c>
      <c r="K156" s="1736"/>
      <c r="L156" s="1736"/>
      <c r="M156" s="1735"/>
      <c r="N156" s="1736"/>
      <c r="O156" s="1736"/>
      <c r="P156" s="1735"/>
      <c r="Q156" s="1736"/>
      <c r="R156" s="1735"/>
      <c r="S156" s="1736"/>
      <c r="T156" s="1737" t="s">
        <v>768</v>
      </c>
      <c r="U156" s="1736"/>
      <c r="V156" s="1736"/>
      <c r="W156" s="1736"/>
      <c r="X156" s="1736"/>
      <c r="Y156" s="1736"/>
      <c r="Z156" s="1736"/>
      <c r="AA156" s="1736"/>
      <c r="AB156" s="1735" t="s">
        <v>732</v>
      </c>
      <c r="AC156" s="1736"/>
      <c r="AD156" s="1736"/>
      <c r="AE156" s="1736"/>
      <c r="AF156" s="1736"/>
      <c r="AG156" s="1735" t="s">
        <v>733</v>
      </c>
      <c r="AH156" s="1736"/>
      <c r="AI156" s="1736"/>
      <c r="AJ156" s="1738" t="s">
        <v>765</v>
      </c>
      <c r="AK156" s="1739" t="s">
        <v>1252</v>
      </c>
      <c r="AL156" s="1740"/>
      <c r="AM156" s="1740"/>
      <c r="AN156" s="1740"/>
      <c r="AO156" s="1740"/>
      <c r="AP156" s="1740"/>
      <c r="AQ156" s="1741">
        <v>120000000</v>
      </c>
      <c r="AR156" s="1742">
        <v>120000000</v>
      </c>
      <c r="AS156" s="1743">
        <v>0</v>
      </c>
      <c r="AT156" s="1743">
        <v>0</v>
      </c>
      <c r="AU156" s="1744">
        <v>60000000</v>
      </c>
      <c r="AV156" s="1741">
        <v>60000000</v>
      </c>
      <c r="AW156" s="1767">
        <v>0</v>
      </c>
      <c r="AX156" s="1741">
        <v>60000000</v>
      </c>
      <c r="AY156" s="1767">
        <v>0</v>
      </c>
      <c r="AZ156" s="1743">
        <v>0</v>
      </c>
      <c r="BA156" s="1743">
        <v>0</v>
      </c>
      <c r="BB156" s="1743">
        <v>0</v>
      </c>
      <c r="BC156" s="1743">
        <v>0</v>
      </c>
      <c r="BE156" s="1746">
        <f t="shared" ref="BE156:BE219" si="7">+AU156/AQ156</f>
        <v>0.5</v>
      </c>
    </row>
    <row r="157" spans="1:57" s="1707" customFormat="1" ht="15" customHeight="1" x14ac:dyDescent="0.2">
      <c r="A157" s="1660" t="str">
        <f t="shared" si="6"/>
        <v>A20421110</v>
      </c>
      <c r="B157" s="1725" t="s">
        <v>361</v>
      </c>
      <c r="C157" s="1698"/>
      <c r="D157" s="1725" t="s">
        <v>741</v>
      </c>
      <c r="E157" s="1698"/>
      <c r="F157" s="1725" t="s">
        <v>739</v>
      </c>
      <c r="G157" s="1698"/>
      <c r="H157" s="1725" t="s">
        <v>742</v>
      </c>
      <c r="I157" s="1698"/>
      <c r="J157" s="1725" t="s">
        <v>763</v>
      </c>
      <c r="K157" s="1698"/>
      <c r="L157" s="1698"/>
      <c r="M157" s="1725" t="s">
        <v>738</v>
      </c>
      <c r="N157" s="1698"/>
      <c r="O157" s="1698"/>
      <c r="P157" s="1725"/>
      <c r="Q157" s="1698"/>
      <c r="R157" s="1725"/>
      <c r="S157" s="1698"/>
      <c r="T157" s="1726" t="s">
        <v>438</v>
      </c>
      <c r="U157" s="1698"/>
      <c r="V157" s="1698"/>
      <c r="W157" s="1698"/>
      <c r="X157" s="1698"/>
      <c r="Y157" s="1698"/>
      <c r="Z157" s="1698"/>
      <c r="AA157" s="1698"/>
      <c r="AB157" s="1725" t="s">
        <v>732</v>
      </c>
      <c r="AC157" s="1698"/>
      <c r="AD157" s="1698"/>
      <c r="AE157" s="1698"/>
      <c r="AF157" s="1698"/>
      <c r="AG157" s="1725" t="s">
        <v>733</v>
      </c>
      <c r="AH157" s="1698"/>
      <c r="AI157" s="1698"/>
      <c r="AJ157" s="1727" t="s">
        <v>417</v>
      </c>
      <c r="AK157" s="1728" t="s">
        <v>734</v>
      </c>
      <c r="AL157" s="1702"/>
      <c r="AM157" s="1702"/>
      <c r="AN157" s="1702"/>
      <c r="AO157" s="1702"/>
      <c r="AP157" s="1702"/>
      <c r="AQ157" s="1729">
        <v>16630578</v>
      </c>
      <c r="AR157" s="1720">
        <v>16630578</v>
      </c>
      <c r="AS157" s="1730">
        <v>0</v>
      </c>
      <c r="AT157" s="1730">
        <v>0</v>
      </c>
      <c r="AU157" s="1722">
        <v>250000</v>
      </c>
      <c r="AV157" s="1729">
        <v>16380578</v>
      </c>
      <c r="AW157" s="1720">
        <v>250000</v>
      </c>
      <c r="AX157" s="1730">
        <v>0</v>
      </c>
      <c r="AY157" s="1720">
        <v>250000</v>
      </c>
      <c r="AZ157" s="1730">
        <v>0</v>
      </c>
      <c r="BA157" s="1729">
        <v>250000</v>
      </c>
      <c r="BB157" s="1730">
        <v>0</v>
      </c>
      <c r="BC157" s="1730">
        <v>0</v>
      </c>
      <c r="BE157" s="1731">
        <f t="shared" si="7"/>
        <v>1.5032550281776136E-2</v>
      </c>
    </row>
    <row r="158" spans="1:57" s="1707" customFormat="1" ht="12.75" x14ac:dyDescent="0.2">
      <c r="A158" s="1660" t="str">
        <f t="shared" si="6"/>
        <v>A20421113</v>
      </c>
      <c r="B158" s="1725" t="s">
        <v>361</v>
      </c>
      <c r="C158" s="1698"/>
      <c r="D158" s="1725" t="s">
        <v>741</v>
      </c>
      <c r="E158" s="1698"/>
      <c r="F158" s="1725" t="s">
        <v>739</v>
      </c>
      <c r="G158" s="1698"/>
      <c r="H158" s="1725" t="s">
        <v>742</v>
      </c>
      <c r="I158" s="1698"/>
      <c r="J158" s="1725" t="s">
        <v>763</v>
      </c>
      <c r="K158" s="1698"/>
      <c r="L158" s="1698"/>
      <c r="M158" s="1725" t="s">
        <v>738</v>
      </c>
      <c r="N158" s="1698"/>
      <c r="O158" s="1698"/>
      <c r="P158" s="1725"/>
      <c r="Q158" s="1698"/>
      <c r="R158" s="1725"/>
      <c r="S158" s="1698"/>
      <c r="T158" s="1726" t="s">
        <v>438</v>
      </c>
      <c r="U158" s="1698"/>
      <c r="V158" s="1698"/>
      <c r="W158" s="1698"/>
      <c r="X158" s="1698"/>
      <c r="Y158" s="1698"/>
      <c r="Z158" s="1698"/>
      <c r="AA158" s="1698"/>
      <c r="AB158" s="1725" t="s">
        <v>732</v>
      </c>
      <c r="AC158" s="1698"/>
      <c r="AD158" s="1698"/>
      <c r="AE158" s="1698"/>
      <c r="AF158" s="1698"/>
      <c r="AG158" s="1725" t="s">
        <v>733</v>
      </c>
      <c r="AH158" s="1698"/>
      <c r="AI158" s="1698"/>
      <c r="AJ158" s="1727" t="s">
        <v>765</v>
      </c>
      <c r="AK158" s="1728" t="s">
        <v>1252</v>
      </c>
      <c r="AL158" s="1702"/>
      <c r="AM158" s="1702"/>
      <c r="AN158" s="1702"/>
      <c r="AO158" s="1702"/>
      <c r="AP158" s="1702"/>
      <c r="AQ158" s="1729">
        <v>30000000</v>
      </c>
      <c r="AR158" s="1720">
        <v>30000000</v>
      </c>
      <c r="AS158" s="1730">
        <v>0</v>
      </c>
      <c r="AT158" s="1730">
        <v>0</v>
      </c>
      <c r="AU158" s="1733">
        <v>0</v>
      </c>
      <c r="AV158" s="1729">
        <v>30000000</v>
      </c>
      <c r="AW158" s="1732">
        <v>0</v>
      </c>
      <c r="AX158" s="1730">
        <v>0</v>
      </c>
      <c r="AY158" s="1732">
        <v>0</v>
      </c>
      <c r="AZ158" s="1730">
        <v>0</v>
      </c>
      <c r="BA158" s="1730">
        <v>0</v>
      </c>
      <c r="BB158" s="1730">
        <v>0</v>
      </c>
      <c r="BC158" s="1730">
        <v>0</v>
      </c>
      <c r="BE158" s="1731">
        <f t="shared" si="7"/>
        <v>0</v>
      </c>
    </row>
    <row r="159" spans="1:57" s="1707" customFormat="1" ht="15" customHeight="1" x14ac:dyDescent="0.2">
      <c r="A159" s="1660" t="str">
        <f t="shared" si="6"/>
        <v>A20421410</v>
      </c>
      <c r="B159" s="1725" t="s">
        <v>361</v>
      </c>
      <c r="C159" s="1698"/>
      <c r="D159" s="1725" t="s">
        <v>741</v>
      </c>
      <c r="E159" s="1698"/>
      <c r="F159" s="1725" t="s">
        <v>739</v>
      </c>
      <c r="G159" s="1698"/>
      <c r="H159" s="1725" t="s">
        <v>742</v>
      </c>
      <c r="I159" s="1698"/>
      <c r="J159" s="1725" t="s">
        <v>763</v>
      </c>
      <c r="K159" s="1698"/>
      <c r="L159" s="1698"/>
      <c r="M159" s="1725" t="s">
        <v>742</v>
      </c>
      <c r="N159" s="1698"/>
      <c r="O159" s="1698"/>
      <c r="P159" s="1725"/>
      <c r="Q159" s="1698"/>
      <c r="R159" s="1725"/>
      <c r="S159" s="1698"/>
      <c r="T159" s="1726" t="s">
        <v>439</v>
      </c>
      <c r="U159" s="1698"/>
      <c r="V159" s="1698"/>
      <c r="W159" s="1698"/>
      <c r="X159" s="1698"/>
      <c r="Y159" s="1698"/>
      <c r="Z159" s="1698"/>
      <c r="AA159" s="1698"/>
      <c r="AB159" s="1725" t="s">
        <v>732</v>
      </c>
      <c r="AC159" s="1698"/>
      <c r="AD159" s="1698"/>
      <c r="AE159" s="1698"/>
      <c r="AF159" s="1698"/>
      <c r="AG159" s="1725" t="s">
        <v>733</v>
      </c>
      <c r="AH159" s="1698"/>
      <c r="AI159" s="1698"/>
      <c r="AJ159" s="1727" t="s">
        <v>417</v>
      </c>
      <c r="AK159" s="1728" t="s">
        <v>734</v>
      </c>
      <c r="AL159" s="1702"/>
      <c r="AM159" s="1702"/>
      <c r="AN159" s="1702"/>
      <c r="AO159" s="1702"/>
      <c r="AP159" s="1702"/>
      <c r="AQ159" s="1729">
        <v>16643880</v>
      </c>
      <c r="AR159" s="1720">
        <v>16643880</v>
      </c>
      <c r="AS159" s="1730">
        <v>0</v>
      </c>
      <c r="AT159" s="1730">
        <v>0</v>
      </c>
      <c r="AU159" s="1722">
        <v>16643880</v>
      </c>
      <c r="AV159" s="1730">
        <v>0</v>
      </c>
      <c r="AW159" s="1732">
        <v>0</v>
      </c>
      <c r="AX159" s="1729">
        <v>16643880</v>
      </c>
      <c r="AY159" s="1732">
        <v>0</v>
      </c>
      <c r="AZ159" s="1730">
        <v>0</v>
      </c>
      <c r="BA159" s="1730">
        <v>0</v>
      </c>
      <c r="BB159" s="1730">
        <v>0</v>
      </c>
      <c r="BC159" s="1730">
        <v>0</v>
      </c>
      <c r="BE159" s="1731">
        <f t="shared" si="7"/>
        <v>1</v>
      </c>
    </row>
    <row r="160" spans="1:57" s="1707" customFormat="1" ht="12.75" x14ac:dyDescent="0.2">
      <c r="A160" s="1660" t="str">
        <f t="shared" si="6"/>
        <v>A20421413</v>
      </c>
      <c r="B160" s="1725" t="s">
        <v>361</v>
      </c>
      <c r="C160" s="1698"/>
      <c r="D160" s="1725" t="s">
        <v>741</v>
      </c>
      <c r="E160" s="1698"/>
      <c r="F160" s="1725" t="s">
        <v>739</v>
      </c>
      <c r="G160" s="1698"/>
      <c r="H160" s="1725" t="s">
        <v>742</v>
      </c>
      <c r="I160" s="1698"/>
      <c r="J160" s="1725" t="s">
        <v>763</v>
      </c>
      <c r="K160" s="1698"/>
      <c r="L160" s="1698"/>
      <c r="M160" s="1725" t="s">
        <v>742</v>
      </c>
      <c r="N160" s="1698"/>
      <c r="O160" s="1698"/>
      <c r="P160" s="1725"/>
      <c r="Q160" s="1698"/>
      <c r="R160" s="1725"/>
      <c r="S160" s="1698"/>
      <c r="T160" s="1726" t="s">
        <v>439</v>
      </c>
      <c r="U160" s="1698"/>
      <c r="V160" s="1698"/>
      <c r="W160" s="1698"/>
      <c r="X160" s="1698"/>
      <c r="Y160" s="1698"/>
      <c r="Z160" s="1698"/>
      <c r="AA160" s="1698"/>
      <c r="AB160" s="1725" t="s">
        <v>732</v>
      </c>
      <c r="AC160" s="1698"/>
      <c r="AD160" s="1698"/>
      <c r="AE160" s="1698"/>
      <c r="AF160" s="1698"/>
      <c r="AG160" s="1725" t="s">
        <v>733</v>
      </c>
      <c r="AH160" s="1698"/>
      <c r="AI160" s="1698"/>
      <c r="AJ160" s="1727" t="s">
        <v>765</v>
      </c>
      <c r="AK160" s="1728" t="s">
        <v>1252</v>
      </c>
      <c r="AL160" s="1702"/>
      <c r="AM160" s="1702"/>
      <c r="AN160" s="1702"/>
      <c r="AO160" s="1702"/>
      <c r="AP160" s="1702"/>
      <c r="AQ160" s="1729">
        <v>60000000</v>
      </c>
      <c r="AR160" s="1720">
        <v>60000000</v>
      </c>
      <c r="AS160" s="1730">
        <v>0</v>
      </c>
      <c r="AT160" s="1730">
        <v>0</v>
      </c>
      <c r="AU160" s="1722">
        <v>60000000</v>
      </c>
      <c r="AV160" s="1730">
        <v>0</v>
      </c>
      <c r="AW160" s="1732">
        <v>0</v>
      </c>
      <c r="AX160" s="1729">
        <v>60000000</v>
      </c>
      <c r="AY160" s="1732">
        <v>0</v>
      </c>
      <c r="AZ160" s="1730">
        <v>0</v>
      </c>
      <c r="BA160" s="1730">
        <v>0</v>
      </c>
      <c r="BB160" s="1730">
        <v>0</v>
      </c>
      <c r="BC160" s="1730">
        <v>0</v>
      </c>
      <c r="BE160" s="1731">
        <f t="shared" si="7"/>
        <v>1</v>
      </c>
    </row>
    <row r="161" spans="1:57" s="1707" customFormat="1" ht="15" customHeight="1" x14ac:dyDescent="0.2">
      <c r="A161" s="1660" t="str">
        <f t="shared" si="6"/>
        <v>A20421510</v>
      </c>
      <c r="B161" s="1725" t="s">
        <v>361</v>
      </c>
      <c r="C161" s="1698"/>
      <c r="D161" s="1725" t="s">
        <v>741</v>
      </c>
      <c r="E161" s="1698"/>
      <c r="F161" s="1725" t="s">
        <v>739</v>
      </c>
      <c r="G161" s="1698"/>
      <c r="H161" s="1725" t="s">
        <v>742</v>
      </c>
      <c r="I161" s="1698"/>
      <c r="J161" s="1725" t="s">
        <v>763</v>
      </c>
      <c r="K161" s="1698"/>
      <c r="L161" s="1698"/>
      <c r="M161" s="1725" t="s">
        <v>743</v>
      </c>
      <c r="N161" s="1698"/>
      <c r="O161" s="1698"/>
      <c r="P161" s="1725"/>
      <c r="Q161" s="1698"/>
      <c r="R161" s="1725"/>
      <c r="S161" s="1698"/>
      <c r="T161" s="1726" t="s">
        <v>440</v>
      </c>
      <c r="U161" s="1698"/>
      <c r="V161" s="1698"/>
      <c r="W161" s="1698"/>
      <c r="X161" s="1698"/>
      <c r="Y161" s="1698"/>
      <c r="Z161" s="1698"/>
      <c r="AA161" s="1698"/>
      <c r="AB161" s="1725" t="s">
        <v>732</v>
      </c>
      <c r="AC161" s="1698"/>
      <c r="AD161" s="1698"/>
      <c r="AE161" s="1698"/>
      <c r="AF161" s="1698"/>
      <c r="AG161" s="1725" t="s">
        <v>733</v>
      </c>
      <c r="AH161" s="1698"/>
      <c r="AI161" s="1698"/>
      <c r="AJ161" s="1727" t="s">
        <v>417</v>
      </c>
      <c r="AK161" s="1728" t="s">
        <v>734</v>
      </c>
      <c r="AL161" s="1702"/>
      <c r="AM161" s="1702"/>
      <c r="AN161" s="1702"/>
      <c r="AO161" s="1702"/>
      <c r="AP161" s="1702"/>
      <c r="AQ161" s="1729">
        <v>66070000</v>
      </c>
      <c r="AR161" s="1720">
        <v>66070000</v>
      </c>
      <c r="AS161" s="1730">
        <v>0</v>
      </c>
      <c r="AT161" s="1730">
        <v>0</v>
      </c>
      <c r="AU161" s="1722">
        <v>66070000</v>
      </c>
      <c r="AV161" s="1730">
        <v>0</v>
      </c>
      <c r="AW161" s="1720">
        <v>66070000</v>
      </c>
      <c r="AX161" s="1730">
        <v>0</v>
      </c>
      <c r="AY161" s="1720">
        <v>66070000</v>
      </c>
      <c r="AZ161" s="1730">
        <v>0</v>
      </c>
      <c r="BA161" s="1729">
        <v>66070000</v>
      </c>
      <c r="BB161" s="1730">
        <v>0</v>
      </c>
      <c r="BC161" s="1730">
        <v>0</v>
      </c>
      <c r="BE161" s="1731">
        <f t="shared" si="7"/>
        <v>1</v>
      </c>
    </row>
    <row r="162" spans="1:57" s="1707" customFormat="1" ht="12.75" x14ac:dyDescent="0.2">
      <c r="A162" s="1660" t="str">
        <f t="shared" ref="A162:A225" si="8">+B162&amp;D162&amp;F162&amp;H162&amp;J162&amp;M162&amp;P162&amp;R162&amp;AJ162</f>
        <v>A20421513</v>
      </c>
      <c r="B162" s="1725" t="s">
        <v>361</v>
      </c>
      <c r="C162" s="1698"/>
      <c r="D162" s="1725" t="s">
        <v>741</v>
      </c>
      <c r="E162" s="1698"/>
      <c r="F162" s="1725" t="s">
        <v>739</v>
      </c>
      <c r="G162" s="1698"/>
      <c r="H162" s="1725" t="s">
        <v>742</v>
      </c>
      <c r="I162" s="1698"/>
      <c r="J162" s="1725" t="s">
        <v>763</v>
      </c>
      <c r="K162" s="1698"/>
      <c r="L162" s="1698"/>
      <c r="M162" s="1725" t="s">
        <v>743</v>
      </c>
      <c r="N162" s="1698"/>
      <c r="O162" s="1698"/>
      <c r="P162" s="1725"/>
      <c r="Q162" s="1698"/>
      <c r="R162" s="1725"/>
      <c r="S162" s="1698"/>
      <c r="T162" s="1726" t="s">
        <v>440</v>
      </c>
      <c r="U162" s="1698"/>
      <c r="V162" s="1698"/>
      <c r="W162" s="1698"/>
      <c r="X162" s="1698"/>
      <c r="Y162" s="1698"/>
      <c r="Z162" s="1698"/>
      <c r="AA162" s="1698"/>
      <c r="AB162" s="1725" t="s">
        <v>732</v>
      </c>
      <c r="AC162" s="1698"/>
      <c r="AD162" s="1698"/>
      <c r="AE162" s="1698"/>
      <c r="AF162" s="1698"/>
      <c r="AG162" s="1725" t="s">
        <v>733</v>
      </c>
      <c r="AH162" s="1698"/>
      <c r="AI162" s="1698"/>
      <c r="AJ162" s="1727" t="s">
        <v>765</v>
      </c>
      <c r="AK162" s="1728" t="s">
        <v>1252</v>
      </c>
      <c r="AL162" s="1702"/>
      <c r="AM162" s="1702"/>
      <c r="AN162" s="1702"/>
      <c r="AO162" s="1702"/>
      <c r="AP162" s="1702"/>
      <c r="AQ162" s="1729">
        <v>30000000</v>
      </c>
      <c r="AR162" s="1720">
        <v>30000000</v>
      </c>
      <c r="AS162" s="1730">
        <v>0</v>
      </c>
      <c r="AT162" s="1730">
        <v>0</v>
      </c>
      <c r="AU162" s="1733">
        <v>0</v>
      </c>
      <c r="AV162" s="1729">
        <v>30000000</v>
      </c>
      <c r="AW162" s="1732">
        <v>0</v>
      </c>
      <c r="AX162" s="1730">
        <v>0</v>
      </c>
      <c r="AY162" s="1732">
        <v>0</v>
      </c>
      <c r="AZ162" s="1730">
        <v>0</v>
      </c>
      <c r="BA162" s="1730">
        <v>0</v>
      </c>
      <c r="BB162" s="1730">
        <v>0</v>
      </c>
      <c r="BC162" s="1730">
        <v>0</v>
      </c>
      <c r="BE162" s="1731">
        <f t="shared" si="7"/>
        <v>0</v>
      </c>
    </row>
    <row r="163" spans="1:57" s="1707" customFormat="1" ht="15" customHeight="1" x14ac:dyDescent="0.2">
      <c r="A163" s="1660" t="str">
        <f t="shared" si="8"/>
        <v>A20421810</v>
      </c>
      <c r="B163" s="1725" t="s">
        <v>361</v>
      </c>
      <c r="C163" s="1698"/>
      <c r="D163" s="1725" t="s">
        <v>741</v>
      </c>
      <c r="E163" s="1698"/>
      <c r="F163" s="1725" t="s">
        <v>739</v>
      </c>
      <c r="G163" s="1698"/>
      <c r="H163" s="1725" t="s">
        <v>742</v>
      </c>
      <c r="I163" s="1698"/>
      <c r="J163" s="1725" t="s">
        <v>763</v>
      </c>
      <c r="K163" s="1698"/>
      <c r="L163" s="1698"/>
      <c r="M163" s="1725" t="s">
        <v>755</v>
      </c>
      <c r="N163" s="1698"/>
      <c r="O163" s="1698"/>
      <c r="P163" s="1725"/>
      <c r="Q163" s="1698"/>
      <c r="R163" s="1725"/>
      <c r="S163" s="1698"/>
      <c r="T163" s="1726" t="s">
        <v>441</v>
      </c>
      <c r="U163" s="1698"/>
      <c r="V163" s="1698"/>
      <c r="W163" s="1698"/>
      <c r="X163" s="1698"/>
      <c r="Y163" s="1698"/>
      <c r="Z163" s="1698"/>
      <c r="AA163" s="1698"/>
      <c r="AB163" s="1725" t="s">
        <v>732</v>
      </c>
      <c r="AC163" s="1698"/>
      <c r="AD163" s="1698"/>
      <c r="AE163" s="1698"/>
      <c r="AF163" s="1698"/>
      <c r="AG163" s="1725" t="s">
        <v>733</v>
      </c>
      <c r="AH163" s="1698"/>
      <c r="AI163" s="1698"/>
      <c r="AJ163" s="1727" t="s">
        <v>417</v>
      </c>
      <c r="AK163" s="1728" t="s">
        <v>734</v>
      </c>
      <c r="AL163" s="1702"/>
      <c r="AM163" s="1702"/>
      <c r="AN163" s="1702"/>
      <c r="AO163" s="1702"/>
      <c r="AP163" s="1702"/>
      <c r="AQ163" s="1729">
        <v>606120</v>
      </c>
      <c r="AR163" s="1732">
        <v>0</v>
      </c>
      <c r="AS163" s="1729">
        <v>606120</v>
      </c>
      <c r="AT163" s="1730">
        <v>0</v>
      </c>
      <c r="AU163" s="1733">
        <v>0</v>
      </c>
      <c r="AV163" s="1730">
        <v>0</v>
      </c>
      <c r="AW163" s="1732">
        <v>0</v>
      </c>
      <c r="AX163" s="1730">
        <v>0</v>
      </c>
      <c r="AY163" s="1732">
        <v>0</v>
      </c>
      <c r="AZ163" s="1730">
        <v>0</v>
      </c>
      <c r="BA163" s="1730">
        <v>0</v>
      </c>
      <c r="BB163" s="1730">
        <v>0</v>
      </c>
      <c r="BC163" s="1730">
        <v>0</v>
      </c>
      <c r="BE163" s="1731">
        <f t="shared" si="7"/>
        <v>0</v>
      </c>
    </row>
    <row r="164" spans="1:57" s="1707" customFormat="1" ht="15" customHeight="1" x14ac:dyDescent="0.2">
      <c r="A164" s="1660" t="str">
        <f t="shared" si="8"/>
        <v>A20421813</v>
      </c>
      <c r="B164" s="1725" t="s">
        <v>361</v>
      </c>
      <c r="C164" s="1698"/>
      <c r="D164" s="1725" t="s">
        <v>741</v>
      </c>
      <c r="E164" s="1698"/>
      <c r="F164" s="1725" t="s">
        <v>739</v>
      </c>
      <c r="G164" s="1698"/>
      <c r="H164" s="1725" t="s">
        <v>742</v>
      </c>
      <c r="I164" s="1698"/>
      <c r="J164" s="1725" t="s">
        <v>763</v>
      </c>
      <c r="K164" s="1698"/>
      <c r="L164" s="1698"/>
      <c r="M164" s="1725" t="s">
        <v>755</v>
      </c>
      <c r="N164" s="1698"/>
      <c r="O164" s="1698"/>
      <c r="P164" s="1725"/>
      <c r="Q164" s="1698"/>
      <c r="R164" s="1725"/>
      <c r="S164" s="1698"/>
      <c r="T164" s="1726" t="s">
        <v>441</v>
      </c>
      <c r="U164" s="1698"/>
      <c r="V164" s="1698"/>
      <c r="W164" s="1698"/>
      <c r="X164" s="1698"/>
      <c r="Y164" s="1698"/>
      <c r="Z164" s="1698"/>
      <c r="AA164" s="1698"/>
      <c r="AB164" s="1725" t="s">
        <v>732</v>
      </c>
      <c r="AC164" s="1698"/>
      <c r="AD164" s="1698"/>
      <c r="AE164" s="1698"/>
      <c r="AF164" s="1698"/>
      <c r="AG164" s="1725" t="s">
        <v>733</v>
      </c>
      <c r="AH164" s="1698"/>
      <c r="AI164" s="1698"/>
      <c r="AJ164" s="1727" t="s">
        <v>765</v>
      </c>
      <c r="AK164" s="1728" t="s">
        <v>1252</v>
      </c>
      <c r="AL164" s="1702"/>
      <c r="AM164" s="1702"/>
      <c r="AN164" s="1702"/>
      <c r="AO164" s="1702"/>
      <c r="AP164" s="1702"/>
      <c r="AQ164" s="1730">
        <v>0</v>
      </c>
      <c r="AR164" s="1732">
        <v>0</v>
      </c>
      <c r="AS164" s="1730">
        <v>0</v>
      </c>
      <c r="AT164" s="1730">
        <v>0</v>
      </c>
      <c r="AU164" s="1733">
        <v>0</v>
      </c>
      <c r="AV164" s="1730">
        <v>0</v>
      </c>
      <c r="AW164" s="1732">
        <v>0</v>
      </c>
      <c r="AX164" s="1730">
        <v>0</v>
      </c>
      <c r="AY164" s="1732">
        <v>0</v>
      </c>
      <c r="AZ164" s="1730">
        <v>0</v>
      </c>
      <c r="BA164" s="1730">
        <v>0</v>
      </c>
      <c r="BB164" s="1730">
        <v>0</v>
      </c>
      <c r="BC164" s="1730">
        <v>0</v>
      </c>
      <c r="BE164" s="1731" t="e">
        <f t="shared" si="7"/>
        <v>#DIV/0!</v>
      </c>
    </row>
    <row r="165" spans="1:57" s="1745" customFormat="1" ht="15" customHeight="1" x14ac:dyDescent="0.2">
      <c r="A165" s="1734" t="str">
        <f t="shared" si="8"/>
        <v>A2044010</v>
      </c>
      <c r="B165" s="1735" t="s">
        <v>361</v>
      </c>
      <c r="C165" s="1736"/>
      <c r="D165" s="1735" t="s">
        <v>741</v>
      </c>
      <c r="E165" s="1736"/>
      <c r="F165" s="1735" t="s">
        <v>739</v>
      </c>
      <c r="G165" s="1736"/>
      <c r="H165" s="1735" t="s">
        <v>742</v>
      </c>
      <c r="I165" s="1736"/>
      <c r="J165" s="1735" t="s">
        <v>769</v>
      </c>
      <c r="K165" s="1736"/>
      <c r="L165" s="1736"/>
      <c r="M165" s="1735"/>
      <c r="N165" s="1736"/>
      <c r="O165" s="1736"/>
      <c r="P165" s="1735"/>
      <c r="Q165" s="1736"/>
      <c r="R165" s="1735"/>
      <c r="S165" s="1736"/>
      <c r="T165" s="1737" t="s">
        <v>770</v>
      </c>
      <c r="U165" s="1736"/>
      <c r="V165" s="1736"/>
      <c r="W165" s="1736"/>
      <c r="X165" s="1736"/>
      <c r="Y165" s="1736"/>
      <c r="Z165" s="1736"/>
      <c r="AA165" s="1736"/>
      <c r="AB165" s="1735" t="s">
        <v>732</v>
      </c>
      <c r="AC165" s="1736"/>
      <c r="AD165" s="1736"/>
      <c r="AE165" s="1736"/>
      <c r="AF165" s="1736"/>
      <c r="AG165" s="1735" t="s">
        <v>733</v>
      </c>
      <c r="AH165" s="1736"/>
      <c r="AI165" s="1736"/>
      <c r="AJ165" s="1738" t="s">
        <v>417</v>
      </c>
      <c r="AK165" s="1739" t="s">
        <v>734</v>
      </c>
      <c r="AL165" s="1740"/>
      <c r="AM165" s="1740"/>
      <c r="AN165" s="1740"/>
      <c r="AO165" s="1740"/>
      <c r="AP165" s="1740"/>
      <c r="AQ165" s="1741">
        <v>1880000</v>
      </c>
      <c r="AR165" s="1742">
        <v>527800</v>
      </c>
      <c r="AS165" s="1741">
        <v>1352200</v>
      </c>
      <c r="AT165" s="1743">
        <v>0</v>
      </c>
      <c r="AU165" s="1744">
        <v>527800</v>
      </c>
      <c r="AV165" s="1743">
        <v>0</v>
      </c>
      <c r="AW165" s="1742">
        <v>527800</v>
      </c>
      <c r="AX165" s="1743">
        <v>0</v>
      </c>
      <c r="AY165" s="1742">
        <v>527800</v>
      </c>
      <c r="AZ165" s="1743">
        <v>0</v>
      </c>
      <c r="BA165" s="1741">
        <v>527800</v>
      </c>
      <c r="BB165" s="1743">
        <v>0</v>
      </c>
      <c r="BC165" s="1743">
        <v>0</v>
      </c>
      <c r="BE165" s="1746">
        <f t="shared" si="7"/>
        <v>0.28074468085106385</v>
      </c>
    </row>
    <row r="166" spans="1:57" s="1707" customFormat="1" ht="15" customHeight="1" x14ac:dyDescent="0.2">
      <c r="A166" s="1660" t="str">
        <f t="shared" si="8"/>
        <v>A204401510</v>
      </c>
      <c r="B166" s="1725" t="s">
        <v>361</v>
      </c>
      <c r="C166" s="1698"/>
      <c r="D166" s="1725" t="s">
        <v>741</v>
      </c>
      <c r="E166" s="1698"/>
      <c r="F166" s="1725" t="s">
        <v>739</v>
      </c>
      <c r="G166" s="1698"/>
      <c r="H166" s="1725" t="s">
        <v>742</v>
      </c>
      <c r="I166" s="1698"/>
      <c r="J166" s="1725" t="s">
        <v>769</v>
      </c>
      <c r="K166" s="1698"/>
      <c r="L166" s="1698"/>
      <c r="M166" s="1725" t="s">
        <v>745</v>
      </c>
      <c r="N166" s="1698"/>
      <c r="O166" s="1698"/>
      <c r="P166" s="1725"/>
      <c r="Q166" s="1698"/>
      <c r="R166" s="1725"/>
      <c r="S166" s="1698"/>
      <c r="T166" s="1726" t="s">
        <v>576</v>
      </c>
      <c r="U166" s="1698"/>
      <c r="V166" s="1698"/>
      <c r="W166" s="1698"/>
      <c r="X166" s="1698"/>
      <c r="Y166" s="1698"/>
      <c r="Z166" s="1698"/>
      <c r="AA166" s="1698"/>
      <c r="AB166" s="1725" t="s">
        <v>732</v>
      </c>
      <c r="AC166" s="1698"/>
      <c r="AD166" s="1698"/>
      <c r="AE166" s="1698"/>
      <c r="AF166" s="1698"/>
      <c r="AG166" s="1725" t="s">
        <v>733</v>
      </c>
      <c r="AH166" s="1698"/>
      <c r="AI166" s="1698"/>
      <c r="AJ166" s="1727" t="s">
        <v>417</v>
      </c>
      <c r="AK166" s="1728" t="s">
        <v>734</v>
      </c>
      <c r="AL166" s="1702"/>
      <c r="AM166" s="1702"/>
      <c r="AN166" s="1702"/>
      <c r="AO166" s="1702"/>
      <c r="AP166" s="1702"/>
      <c r="AQ166" s="1729">
        <v>1880000</v>
      </c>
      <c r="AR166" s="1720">
        <v>527800</v>
      </c>
      <c r="AS166" s="1729">
        <v>1352200</v>
      </c>
      <c r="AT166" s="1730">
        <v>0</v>
      </c>
      <c r="AU166" s="1722">
        <v>527800</v>
      </c>
      <c r="AV166" s="1730">
        <v>0</v>
      </c>
      <c r="AW166" s="1720">
        <v>527800</v>
      </c>
      <c r="AX166" s="1730">
        <v>0</v>
      </c>
      <c r="AY166" s="1720">
        <v>527800</v>
      </c>
      <c r="AZ166" s="1730">
        <v>0</v>
      </c>
      <c r="BA166" s="1729">
        <v>527800</v>
      </c>
      <c r="BB166" s="1730">
        <v>0</v>
      </c>
      <c r="BC166" s="1730">
        <v>0</v>
      </c>
      <c r="BE166" s="1731">
        <f t="shared" si="7"/>
        <v>0.28074468085106385</v>
      </c>
    </row>
    <row r="167" spans="1:57" s="1745" customFormat="1" ht="15" customHeight="1" x14ac:dyDescent="0.2">
      <c r="A167" s="1734" t="str">
        <f t="shared" si="8"/>
        <v>A2044110</v>
      </c>
      <c r="B167" s="1735" t="s">
        <v>361</v>
      </c>
      <c r="C167" s="1736"/>
      <c r="D167" s="1735" t="s">
        <v>741</v>
      </c>
      <c r="E167" s="1736"/>
      <c r="F167" s="1735" t="s">
        <v>739</v>
      </c>
      <c r="G167" s="1736"/>
      <c r="H167" s="1735" t="s">
        <v>742</v>
      </c>
      <c r="I167" s="1736"/>
      <c r="J167" s="1735" t="s">
        <v>771</v>
      </c>
      <c r="K167" s="1736"/>
      <c r="L167" s="1736"/>
      <c r="M167" s="1735"/>
      <c r="N167" s="1736"/>
      <c r="O167" s="1736"/>
      <c r="P167" s="1735"/>
      <c r="Q167" s="1736"/>
      <c r="R167" s="1735"/>
      <c r="S167" s="1736"/>
      <c r="T167" s="1737" t="s">
        <v>442</v>
      </c>
      <c r="U167" s="1736"/>
      <c r="V167" s="1736"/>
      <c r="W167" s="1736"/>
      <c r="X167" s="1736"/>
      <c r="Y167" s="1736"/>
      <c r="Z167" s="1736"/>
      <c r="AA167" s="1736"/>
      <c r="AB167" s="1735" t="s">
        <v>732</v>
      </c>
      <c r="AC167" s="1736"/>
      <c r="AD167" s="1736"/>
      <c r="AE167" s="1736"/>
      <c r="AF167" s="1736"/>
      <c r="AG167" s="1735" t="s">
        <v>733</v>
      </c>
      <c r="AH167" s="1736"/>
      <c r="AI167" s="1736"/>
      <c r="AJ167" s="1738" t="s">
        <v>417</v>
      </c>
      <c r="AK167" s="1739" t="s">
        <v>734</v>
      </c>
      <c r="AL167" s="1740"/>
      <c r="AM167" s="1740"/>
      <c r="AN167" s="1740"/>
      <c r="AO167" s="1740"/>
      <c r="AP167" s="1740"/>
      <c r="AQ167" s="1741">
        <v>713100000</v>
      </c>
      <c r="AR167" s="1742">
        <v>711856841</v>
      </c>
      <c r="AS167" s="1741">
        <v>1243159</v>
      </c>
      <c r="AT167" s="1743">
        <v>0</v>
      </c>
      <c r="AU167" s="1744">
        <v>260678202</v>
      </c>
      <c r="AV167" s="1741">
        <v>451178639</v>
      </c>
      <c r="AW167" s="1742">
        <v>21389771</v>
      </c>
      <c r="AX167" s="1741">
        <v>239288431</v>
      </c>
      <c r="AY167" s="1742">
        <v>3840462</v>
      </c>
      <c r="AZ167" s="1741">
        <v>17549309</v>
      </c>
      <c r="BA167" s="1741">
        <v>3840462</v>
      </c>
      <c r="BB167" s="1743">
        <v>0</v>
      </c>
      <c r="BC167" s="1743">
        <v>0</v>
      </c>
      <c r="BE167" s="1746">
        <f t="shared" si="7"/>
        <v>0.36555630626840557</v>
      </c>
    </row>
    <row r="168" spans="1:57" s="1745" customFormat="1" ht="15" customHeight="1" x14ac:dyDescent="0.2">
      <c r="A168" s="1734" t="str">
        <f t="shared" si="8"/>
        <v>A2044113</v>
      </c>
      <c r="B168" s="1735" t="s">
        <v>361</v>
      </c>
      <c r="C168" s="1736"/>
      <c r="D168" s="1735" t="s">
        <v>741</v>
      </c>
      <c r="E168" s="1736"/>
      <c r="F168" s="1735" t="s">
        <v>739</v>
      </c>
      <c r="G168" s="1736"/>
      <c r="H168" s="1735" t="s">
        <v>742</v>
      </c>
      <c r="I168" s="1736"/>
      <c r="J168" s="1735" t="s">
        <v>771</v>
      </c>
      <c r="K168" s="1736"/>
      <c r="L168" s="1736"/>
      <c r="M168" s="1735"/>
      <c r="N168" s="1736"/>
      <c r="O168" s="1736"/>
      <c r="P168" s="1735"/>
      <c r="Q168" s="1736"/>
      <c r="R168" s="1735"/>
      <c r="S168" s="1736"/>
      <c r="T168" s="1737" t="s">
        <v>442</v>
      </c>
      <c r="U168" s="1736"/>
      <c r="V168" s="1736"/>
      <c r="W168" s="1736"/>
      <c r="X168" s="1736"/>
      <c r="Y168" s="1736"/>
      <c r="Z168" s="1736"/>
      <c r="AA168" s="1736"/>
      <c r="AB168" s="1735" t="s">
        <v>732</v>
      </c>
      <c r="AC168" s="1736"/>
      <c r="AD168" s="1736"/>
      <c r="AE168" s="1736"/>
      <c r="AF168" s="1736"/>
      <c r="AG168" s="1735" t="s">
        <v>733</v>
      </c>
      <c r="AH168" s="1736"/>
      <c r="AI168" s="1736"/>
      <c r="AJ168" s="1738" t="s">
        <v>765</v>
      </c>
      <c r="AK168" s="1739" t="s">
        <v>1252</v>
      </c>
      <c r="AL168" s="1740"/>
      <c r="AM168" s="1740"/>
      <c r="AN168" s="1740"/>
      <c r="AO168" s="1740"/>
      <c r="AP168" s="1740"/>
      <c r="AQ168" s="1741">
        <v>116000000</v>
      </c>
      <c r="AR168" s="1742">
        <v>116000000</v>
      </c>
      <c r="AS168" s="1743">
        <v>0</v>
      </c>
      <c r="AT168" s="1743">
        <v>0</v>
      </c>
      <c r="AU168" s="1744">
        <v>88000000</v>
      </c>
      <c r="AV168" s="1741">
        <v>28000000</v>
      </c>
      <c r="AW168" s="1767">
        <v>0</v>
      </c>
      <c r="AX168" s="1741">
        <v>88000000</v>
      </c>
      <c r="AY168" s="1767">
        <v>0</v>
      </c>
      <c r="AZ168" s="1743">
        <v>0</v>
      </c>
      <c r="BA168" s="1743">
        <v>0</v>
      </c>
      <c r="BB168" s="1743">
        <v>0</v>
      </c>
      <c r="BC168" s="1743">
        <v>0</v>
      </c>
      <c r="BE168" s="1746">
        <f t="shared" si="7"/>
        <v>0.75862068965517238</v>
      </c>
    </row>
    <row r="169" spans="1:57" s="1707" customFormat="1" ht="15" customHeight="1" x14ac:dyDescent="0.2">
      <c r="A169" s="1660" t="str">
        <f t="shared" si="8"/>
        <v>A20441210</v>
      </c>
      <c r="B169" s="1725" t="s">
        <v>361</v>
      </c>
      <c r="C169" s="1698"/>
      <c r="D169" s="1725" t="s">
        <v>741</v>
      </c>
      <c r="E169" s="1698"/>
      <c r="F169" s="1725" t="s">
        <v>739</v>
      </c>
      <c r="G169" s="1698"/>
      <c r="H169" s="1725" t="s">
        <v>742</v>
      </c>
      <c r="I169" s="1698"/>
      <c r="J169" s="1725" t="s">
        <v>771</v>
      </c>
      <c r="K169" s="1698"/>
      <c r="L169" s="1698"/>
      <c r="M169" s="1725" t="s">
        <v>741</v>
      </c>
      <c r="N169" s="1698"/>
      <c r="O169" s="1698"/>
      <c r="P169" s="1725"/>
      <c r="Q169" s="1698"/>
      <c r="R169" s="1725"/>
      <c r="S169" s="1698"/>
      <c r="T169" s="1726" t="s">
        <v>443</v>
      </c>
      <c r="U169" s="1698"/>
      <c r="V169" s="1698"/>
      <c r="W169" s="1698"/>
      <c r="X169" s="1698"/>
      <c r="Y169" s="1698"/>
      <c r="Z169" s="1698"/>
      <c r="AA169" s="1698"/>
      <c r="AB169" s="1725" t="s">
        <v>732</v>
      </c>
      <c r="AC169" s="1698"/>
      <c r="AD169" s="1698"/>
      <c r="AE169" s="1698"/>
      <c r="AF169" s="1698"/>
      <c r="AG169" s="1725" t="s">
        <v>733</v>
      </c>
      <c r="AH169" s="1698"/>
      <c r="AI169" s="1698"/>
      <c r="AJ169" s="1727" t="s">
        <v>417</v>
      </c>
      <c r="AK169" s="1728" t="s">
        <v>734</v>
      </c>
      <c r="AL169" s="1702"/>
      <c r="AM169" s="1702"/>
      <c r="AN169" s="1702"/>
      <c r="AO169" s="1702"/>
      <c r="AP169" s="1702"/>
      <c r="AQ169" s="1729">
        <v>12000000</v>
      </c>
      <c r="AR169" s="1720">
        <v>12000000</v>
      </c>
      <c r="AS169" s="1730">
        <v>0</v>
      </c>
      <c r="AT169" s="1730">
        <v>0</v>
      </c>
      <c r="AU169" s="1722">
        <v>9021690</v>
      </c>
      <c r="AV169" s="1729">
        <v>2978310</v>
      </c>
      <c r="AW169" s="1732">
        <v>0</v>
      </c>
      <c r="AX169" s="1729">
        <v>9021690</v>
      </c>
      <c r="AY169" s="1732">
        <v>0</v>
      </c>
      <c r="AZ169" s="1730">
        <v>0</v>
      </c>
      <c r="BA169" s="1730">
        <v>0</v>
      </c>
      <c r="BB169" s="1730">
        <v>0</v>
      </c>
      <c r="BC169" s="1730">
        <v>0</v>
      </c>
      <c r="BE169" s="1731">
        <f t="shared" si="7"/>
        <v>0.75180749999999996</v>
      </c>
    </row>
    <row r="170" spans="1:57" s="1707" customFormat="1" ht="12.75" x14ac:dyDescent="0.2">
      <c r="A170" s="1660" t="str">
        <f t="shared" si="8"/>
        <v>A20441213</v>
      </c>
      <c r="B170" s="1725" t="s">
        <v>361</v>
      </c>
      <c r="C170" s="1698"/>
      <c r="D170" s="1725" t="s">
        <v>741</v>
      </c>
      <c r="E170" s="1698"/>
      <c r="F170" s="1725" t="s">
        <v>739</v>
      </c>
      <c r="G170" s="1698"/>
      <c r="H170" s="1725" t="s">
        <v>742</v>
      </c>
      <c r="I170" s="1698"/>
      <c r="J170" s="1725" t="s">
        <v>771</v>
      </c>
      <c r="K170" s="1698"/>
      <c r="L170" s="1698"/>
      <c r="M170" s="1725" t="s">
        <v>741</v>
      </c>
      <c r="N170" s="1698"/>
      <c r="O170" s="1698"/>
      <c r="P170" s="1725"/>
      <c r="Q170" s="1698"/>
      <c r="R170" s="1725"/>
      <c r="S170" s="1698"/>
      <c r="T170" s="1726" t="s">
        <v>443</v>
      </c>
      <c r="U170" s="1698"/>
      <c r="V170" s="1698"/>
      <c r="W170" s="1698"/>
      <c r="X170" s="1698"/>
      <c r="Y170" s="1698"/>
      <c r="Z170" s="1698"/>
      <c r="AA170" s="1698"/>
      <c r="AB170" s="1725" t="s">
        <v>732</v>
      </c>
      <c r="AC170" s="1698"/>
      <c r="AD170" s="1698"/>
      <c r="AE170" s="1698"/>
      <c r="AF170" s="1698"/>
      <c r="AG170" s="1725" t="s">
        <v>733</v>
      </c>
      <c r="AH170" s="1698"/>
      <c r="AI170" s="1698"/>
      <c r="AJ170" s="1727" t="s">
        <v>765</v>
      </c>
      <c r="AK170" s="1728" t="s">
        <v>1252</v>
      </c>
      <c r="AL170" s="1702"/>
      <c r="AM170" s="1702"/>
      <c r="AN170" s="1702"/>
      <c r="AO170" s="1702"/>
      <c r="AP170" s="1702"/>
      <c r="AQ170" s="1729">
        <v>116000000</v>
      </c>
      <c r="AR170" s="1720">
        <v>116000000</v>
      </c>
      <c r="AS170" s="1730">
        <v>0</v>
      </c>
      <c r="AT170" s="1730">
        <v>0</v>
      </c>
      <c r="AU170" s="1722">
        <v>88000000</v>
      </c>
      <c r="AV170" s="1729">
        <v>28000000</v>
      </c>
      <c r="AW170" s="1732">
        <v>0</v>
      </c>
      <c r="AX170" s="1729">
        <v>88000000</v>
      </c>
      <c r="AY170" s="1732">
        <v>0</v>
      </c>
      <c r="AZ170" s="1730">
        <v>0</v>
      </c>
      <c r="BA170" s="1730">
        <v>0</v>
      </c>
      <c r="BB170" s="1730">
        <v>0</v>
      </c>
      <c r="BC170" s="1730">
        <v>0</v>
      </c>
      <c r="BE170" s="1731">
        <f t="shared" si="7"/>
        <v>0.75862068965517238</v>
      </c>
    </row>
    <row r="171" spans="1:57" s="1707" customFormat="1" ht="15" customHeight="1" x14ac:dyDescent="0.2">
      <c r="A171" s="1503" t="s">
        <v>1006</v>
      </c>
      <c r="B171" s="1725" t="s">
        <v>361</v>
      </c>
      <c r="C171" s="1698"/>
      <c r="D171" s="1725" t="s">
        <v>741</v>
      </c>
      <c r="E171" s="1698"/>
      <c r="F171" s="1725" t="s">
        <v>739</v>
      </c>
      <c r="G171" s="1698"/>
      <c r="H171" s="1725" t="s">
        <v>742</v>
      </c>
      <c r="I171" s="1698"/>
      <c r="J171" s="1725" t="s">
        <v>771</v>
      </c>
      <c r="K171" s="1698"/>
      <c r="L171" s="1698"/>
      <c r="M171" s="1725" t="s">
        <v>743</v>
      </c>
      <c r="N171" s="1698"/>
      <c r="O171" s="1698"/>
      <c r="P171" s="1725"/>
      <c r="Q171" s="1698"/>
      <c r="R171" s="1725"/>
      <c r="S171" s="1698"/>
      <c r="T171" s="1726" t="s">
        <v>444</v>
      </c>
      <c r="U171" s="1698"/>
      <c r="V171" s="1698"/>
      <c r="W171" s="1698"/>
      <c r="X171" s="1698"/>
      <c r="Y171" s="1698"/>
      <c r="Z171" s="1698"/>
      <c r="AA171" s="1698"/>
      <c r="AB171" s="1725" t="s">
        <v>732</v>
      </c>
      <c r="AC171" s="1698"/>
      <c r="AD171" s="1698"/>
      <c r="AE171" s="1698"/>
      <c r="AF171" s="1698"/>
      <c r="AG171" s="1725" t="s">
        <v>733</v>
      </c>
      <c r="AH171" s="1698"/>
      <c r="AI171" s="1698"/>
      <c r="AJ171" s="1727" t="s">
        <v>417</v>
      </c>
      <c r="AK171" s="1728" t="s">
        <v>734</v>
      </c>
      <c r="AL171" s="1702"/>
      <c r="AM171" s="1702"/>
      <c r="AN171" s="1702"/>
      <c r="AO171" s="1702"/>
      <c r="AP171" s="1702"/>
      <c r="AQ171" s="1729">
        <v>5000000</v>
      </c>
      <c r="AR171" s="1720">
        <v>3840462</v>
      </c>
      <c r="AS171" s="1729">
        <v>1159538</v>
      </c>
      <c r="AT171" s="1730">
        <v>0</v>
      </c>
      <c r="AU171" s="1722">
        <v>3840462</v>
      </c>
      <c r="AV171" s="1730">
        <v>0</v>
      </c>
      <c r="AW171" s="1720">
        <v>3840462</v>
      </c>
      <c r="AX171" s="1730">
        <v>0</v>
      </c>
      <c r="AY171" s="1720">
        <v>3840462</v>
      </c>
      <c r="AZ171" s="1730">
        <v>0</v>
      </c>
      <c r="BA171" s="1729">
        <v>3840462</v>
      </c>
      <c r="BB171" s="1730">
        <v>0</v>
      </c>
      <c r="BC171" s="1730">
        <v>0</v>
      </c>
      <c r="BE171" s="1731">
        <f t="shared" si="7"/>
        <v>0.76809240000000001</v>
      </c>
    </row>
    <row r="172" spans="1:57" s="1707" customFormat="1" ht="12.75" x14ac:dyDescent="0.2">
      <c r="A172" s="1660" t="str">
        <f t="shared" si="8"/>
        <v>A204411310</v>
      </c>
      <c r="B172" s="1725" t="s">
        <v>361</v>
      </c>
      <c r="C172" s="1698"/>
      <c r="D172" s="1725" t="s">
        <v>741</v>
      </c>
      <c r="E172" s="1698"/>
      <c r="F172" s="1725" t="s">
        <v>739</v>
      </c>
      <c r="G172" s="1698"/>
      <c r="H172" s="1725" t="s">
        <v>742</v>
      </c>
      <c r="I172" s="1698"/>
      <c r="J172" s="1725" t="s">
        <v>771</v>
      </c>
      <c r="K172" s="1698"/>
      <c r="L172" s="1698"/>
      <c r="M172" s="1725" t="s">
        <v>765</v>
      </c>
      <c r="N172" s="1698"/>
      <c r="O172" s="1698"/>
      <c r="P172" s="1725"/>
      <c r="Q172" s="1698"/>
      <c r="R172" s="1725"/>
      <c r="S172" s="1698"/>
      <c r="T172" s="1726" t="s">
        <v>442</v>
      </c>
      <c r="U172" s="1698"/>
      <c r="V172" s="1698"/>
      <c r="W172" s="1698"/>
      <c r="X172" s="1698"/>
      <c r="Y172" s="1698"/>
      <c r="Z172" s="1698"/>
      <c r="AA172" s="1698"/>
      <c r="AB172" s="1725" t="s">
        <v>732</v>
      </c>
      <c r="AC172" s="1698"/>
      <c r="AD172" s="1698"/>
      <c r="AE172" s="1698"/>
      <c r="AF172" s="1698"/>
      <c r="AG172" s="1725" t="s">
        <v>733</v>
      </c>
      <c r="AH172" s="1698"/>
      <c r="AI172" s="1698"/>
      <c r="AJ172" s="1727" t="s">
        <v>417</v>
      </c>
      <c r="AK172" s="1728" t="s">
        <v>734</v>
      </c>
      <c r="AL172" s="1702"/>
      <c r="AM172" s="1702"/>
      <c r="AN172" s="1702"/>
      <c r="AO172" s="1702"/>
      <c r="AP172" s="1702"/>
      <c r="AQ172" s="1729">
        <v>696100000</v>
      </c>
      <c r="AR172" s="1720">
        <v>696016379</v>
      </c>
      <c r="AS172" s="1729">
        <v>83621</v>
      </c>
      <c r="AT172" s="1730">
        <v>0</v>
      </c>
      <c r="AU172" s="1722">
        <v>247816050</v>
      </c>
      <c r="AV172" s="1729">
        <v>448200329</v>
      </c>
      <c r="AW172" s="1720">
        <v>17549309</v>
      </c>
      <c r="AX172" s="1729">
        <v>230266741</v>
      </c>
      <c r="AY172" s="1732">
        <v>0</v>
      </c>
      <c r="AZ172" s="1729">
        <v>17549309</v>
      </c>
      <c r="BA172" s="1730">
        <v>0</v>
      </c>
      <c r="BB172" s="1730">
        <v>0</v>
      </c>
      <c r="BC172" s="1730">
        <v>0</v>
      </c>
      <c r="BE172" s="1731">
        <f t="shared" si="7"/>
        <v>0.35600639275966095</v>
      </c>
    </row>
    <row r="173" spans="1:57" s="1673" customFormat="1" ht="12.75" x14ac:dyDescent="0.2">
      <c r="A173" s="1660" t="str">
        <f t="shared" si="8"/>
        <v>A310</v>
      </c>
      <c r="B173" s="1661" t="s">
        <v>361</v>
      </c>
      <c r="C173" s="1662"/>
      <c r="D173" s="1661" t="s">
        <v>748</v>
      </c>
      <c r="E173" s="1662"/>
      <c r="F173" s="1661"/>
      <c r="G173" s="1662"/>
      <c r="H173" s="1661"/>
      <c r="I173" s="1662"/>
      <c r="J173" s="1661"/>
      <c r="K173" s="1662"/>
      <c r="L173" s="1662"/>
      <c r="M173" s="1661"/>
      <c r="N173" s="1662"/>
      <c r="O173" s="1662"/>
      <c r="P173" s="1661"/>
      <c r="Q173" s="1662"/>
      <c r="R173" s="1661"/>
      <c r="S173" s="1662"/>
      <c r="T173" s="1663" t="s">
        <v>60</v>
      </c>
      <c r="U173" s="1662"/>
      <c r="V173" s="1662"/>
      <c r="W173" s="1662"/>
      <c r="X173" s="1662"/>
      <c r="Y173" s="1662"/>
      <c r="Z173" s="1662"/>
      <c r="AA173" s="1662"/>
      <c r="AB173" s="1661" t="s">
        <v>732</v>
      </c>
      <c r="AC173" s="1662"/>
      <c r="AD173" s="1662"/>
      <c r="AE173" s="1662"/>
      <c r="AF173" s="1662"/>
      <c r="AG173" s="1661" t="s">
        <v>733</v>
      </c>
      <c r="AH173" s="1662"/>
      <c r="AI173" s="1662"/>
      <c r="AJ173" s="1664" t="s">
        <v>417</v>
      </c>
      <c r="AK173" s="1710" t="s">
        <v>734</v>
      </c>
      <c r="AL173" s="1711"/>
      <c r="AM173" s="1711"/>
      <c r="AN173" s="1711"/>
      <c r="AO173" s="1711"/>
      <c r="AP173" s="1711"/>
      <c r="AQ173" s="1666">
        <v>201744370912</v>
      </c>
      <c r="AR173" s="1667">
        <v>201482424894</v>
      </c>
      <c r="AS173" s="1666">
        <v>261946018</v>
      </c>
      <c r="AT173" s="1712">
        <v>0</v>
      </c>
      <c r="AU173" s="1668">
        <v>198538425176</v>
      </c>
      <c r="AV173" s="1666">
        <v>2943999718</v>
      </c>
      <c r="AW173" s="1667">
        <v>158089289530</v>
      </c>
      <c r="AX173" s="1666">
        <v>40449135646</v>
      </c>
      <c r="AY173" s="1667">
        <v>158044866919</v>
      </c>
      <c r="AZ173" s="1666">
        <v>44422611</v>
      </c>
      <c r="BA173" s="1666">
        <v>158044866919</v>
      </c>
      <c r="BB173" s="1712">
        <v>0</v>
      </c>
      <c r="BC173" s="1666">
        <v>7824263</v>
      </c>
      <c r="BE173" s="1672">
        <f t="shared" si="7"/>
        <v>0.98410887143216297</v>
      </c>
    </row>
    <row r="174" spans="1:57" s="1673" customFormat="1" ht="12.75" x14ac:dyDescent="0.2">
      <c r="A174" s="1660" t="str">
        <f t="shared" si="8"/>
        <v>A310</v>
      </c>
      <c r="B174" s="1661" t="s">
        <v>361</v>
      </c>
      <c r="C174" s="1662"/>
      <c r="D174" s="1661" t="s">
        <v>748</v>
      </c>
      <c r="E174" s="1662"/>
      <c r="F174" s="1661"/>
      <c r="G174" s="1662"/>
      <c r="H174" s="1661"/>
      <c r="I174" s="1662"/>
      <c r="J174" s="1661"/>
      <c r="K174" s="1662"/>
      <c r="L174" s="1662"/>
      <c r="M174" s="1661"/>
      <c r="N174" s="1662"/>
      <c r="O174" s="1662"/>
      <c r="P174" s="1661"/>
      <c r="Q174" s="1662"/>
      <c r="R174" s="1661"/>
      <c r="S174" s="1662"/>
      <c r="T174" s="1663" t="s">
        <v>60</v>
      </c>
      <c r="U174" s="1662"/>
      <c r="V174" s="1662"/>
      <c r="W174" s="1662"/>
      <c r="X174" s="1662"/>
      <c r="Y174" s="1662"/>
      <c r="Z174" s="1662"/>
      <c r="AA174" s="1662"/>
      <c r="AB174" s="1661" t="s">
        <v>732</v>
      </c>
      <c r="AC174" s="1662"/>
      <c r="AD174" s="1662"/>
      <c r="AE174" s="1662"/>
      <c r="AF174" s="1662"/>
      <c r="AG174" s="1661" t="s">
        <v>735</v>
      </c>
      <c r="AH174" s="1662"/>
      <c r="AI174" s="1662"/>
      <c r="AJ174" s="1664" t="s">
        <v>417</v>
      </c>
      <c r="AK174" s="1710" t="s">
        <v>734</v>
      </c>
      <c r="AL174" s="1711"/>
      <c r="AM174" s="1711"/>
      <c r="AN174" s="1711"/>
      <c r="AO174" s="1711"/>
      <c r="AP174" s="1711"/>
      <c r="AQ174" s="1666">
        <v>159829088</v>
      </c>
      <c r="AR174" s="1667">
        <v>159829088</v>
      </c>
      <c r="AS174" s="1666">
        <v>0</v>
      </c>
      <c r="AT174" s="1712">
        <v>0</v>
      </c>
      <c r="AU174" s="1668">
        <v>159829088</v>
      </c>
      <c r="AV174" s="1666">
        <v>0</v>
      </c>
      <c r="AW174" s="1667">
        <v>0</v>
      </c>
      <c r="AX174" s="1666">
        <v>159829088</v>
      </c>
      <c r="AY174" s="1667">
        <v>0</v>
      </c>
      <c r="AZ174" s="1666">
        <v>0</v>
      </c>
      <c r="BA174" s="1666">
        <v>0</v>
      </c>
      <c r="BB174" s="1712">
        <v>0</v>
      </c>
      <c r="BC174" s="1666">
        <v>0</v>
      </c>
      <c r="BE174" s="1672">
        <f t="shared" si="7"/>
        <v>1</v>
      </c>
    </row>
    <row r="175" spans="1:57" s="1673" customFormat="1" ht="12.75" x14ac:dyDescent="0.2">
      <c r="A175" s="1660" t="str">
        <f t="shared" si="8"/>
        <v>A311</v>
      </c>
      <c r="B175" s="1661" t="s">
        <v>361</v>
      </c>
      <c r="C175" s="1662"/>
      <c r="D175" s="1661" t="s">
        <v>748</v>
      </c>
      <c r="E175" s="1662"/>
      <c r="F175" s="1661"/>
      <c r="G175" s="1662"/>
      <c r="H175" s="1661"/>
      <c r="I175" s="1662"/>
      <c r="J175" s="1661"/>
      <c r="K175" s="1662"/>
      <c r="L175" s="1662"/>
      <c r="M175" s="1661"/>
      <c r="N175" s="1662"/>
      <c r="O175" s="1662"/>
      <c r="P175" s="1661"/>
      <c r="Q175" s="1662"/>
      <c r="R175" s="1661"/>
      <c r="S175" s="1662"/>
      <c r="T175" s="1663" t="s">
        <v>60</v>
      </c>
      <c r="U175" s="1662"/>
      <c r="V175" s="1662"/>
      <c r="W175" s="1662"/>
      <c r="X175" s="1662"/>
      <c r="Y175" s="1662"/>
      <c r="Z175" s="1662"/>
      <c r="AA175" s="1662"/>
      <c r="AB175" s="1661" t="s">
        <v>732</v>
      </c>
      <c r="AC175" s="1662"/>
      <c r="AD175" s="1662"/>
      <c r="AE175" s="1662"/>
      <c r="AF175" s="1662"/>
      <c r="AG175" s="1661" t="s">
        <v>735</v>
      </c>
      <c r="AH175" s="1662"/>
      <c r="AI175" s="1662"/>
      <c r="AJ175" s="1664" t="s">
        <v>433</v>
      </c>
      <c r="AK175" s="1710" t="s">
        <v>736</v>
      </c>
      <c r="AL175" s="1711"/>
      <c r="AM175" s="1711"/>
      <c r="AN175" s="1711"/>
      <c r="AO175" s="1711"/>
      <c r="AP175" s="1711"/>
      <c r="AQ175" s="1666">
        <v>519000000</v>
      </c>
      <c r="AR175" s="1667">
        <v>519000000</v>
      </c>
      <c r="AS175" s="1666">
        <v>0</v>
      </c>
      <c r="AT175" s="1712">
        <v>0</v>
      </c>
      <c r="AU175" s="1668">
        <v>519000000</v>
      </c>
      <c r="AV175" s="1666">
        <v>0</v>
      </c>
      <c r="AW175" s="1667">
        <v>0</v>
      </c>
      <c r="AX175" s="1666">
        <v>519000000</v>
      </c>
      <c r="AY175" s="1667">
        <v>0</v>
      </c>
      <c r="AZ175" s="1666">
        <v>0</v>
      </c>
      <c r="BA175" s="1666">
        <v>0</v>
      </c>
      <c r="BB175" s="1712">
        <v>0</v>
      </c>
      <c r="BC175" s="1666">
        <v>0</v>
      </c>
      <c r="BE175" s="1672">
        <f t="shared" si="7"/>
        <v>1</v>
      </c>
    </row>
    <row r="176" spans="1:57" s="1673" customFormat="1" ht="12.75" x14ac:dyDescent="0.2">
      <c r="A176" s="1660" t="str">
        <f t="shared" si="8"/>
        <v>A316</v>
      </c>
      <c r="B176" s="1661" t="s">
        <v>361</v>
      </c>
      <c r="C176" s="1662"/>
      <c r="D176" s="1661" t="s">
        <v>748</v>
      </c>
      <c r="E176" s="1662"/>
      <c r="F176" s="1661"/>
      <c r="G176" s="1662"/>
      <c r="H176" s="1661"/>
      <c r="I176" s="1662"/>
      <c r="J176" s="1661"/>
      <c r="K176" s="1662"/>
      <c r="L176" s="1662"/>
      <c r="M176" s="1661"/>
      <c r="N176" s="1662"/>
      <c r="O176" s="1662"/>
      <c r="P176" s="1661"/>
      <c r="Q176" s="1662"/>
      <c r="R176" s="1661"/>
      <c r="S176" s="1662"/>
      <c r="T176" s="1663" t="s">
        <v>60</v>
      </c>
      <c r="U176" s="1662"/>
      <c r="V176" s="1662"/>
      <c r="W176" s="1662"/>
      <c r="X176" s="1662"/>
      <c r="Y176" s="1662"/>
      <c r="Z176" s="1662"/>
      <c r="AA176" s="1662"/>
      <c r="AB176" s="1661" t="s">
        <v>732</v>
      </c>
      <c r="AC176" s="1662"/>
      <c r="AD176" s="1662"/>
      <c r="AE176" s="1662"/>
      <c r="AF176" s="1662"/>
      <c r="AG176" s="1661" t="s">
        <v>735</v>
      </c>
      <c r="AH176" s="1662"/>
      <c r="AI176" s="1662"/>
      <c r="AJ176" s="1664" t="s">
        <v>370</v>
      </c>
      <c r="AK176" s="1710" t="s">
        <v>737</v>
      </c>
      <c r="AL176" s="1711"/>
      <c r="AM176" s="1711"/>
      <c r="AN176" s="1711"/>
      <c r="AO176" s="1711"/>
      <c r="AP176" s="1711"/>
      <c r="AQ176" s="1666">
        <v>66513900000</v>
      </c>
      <c r="AR176" s="1667">
        <v>19634869801</v>
      </c>
      <c r="AS176" s="1666">
        <v>46879030199</v>
      </c>
      <c r="AT176" s="1712">
        <v>0</v>
      </c>
      <c r="AU176" s="1668">
        <v>17394440720</v>
      </c>
      <c r="AV176" s="1666">
        <v>2240429081</v>
      </c>
      <c r="AW176" s="1667">
        <v>13364789843</v>
      </c>
      <c r="AX176" s="1666">
        <v>4029650877</v>
      </c>
      <c r="AY176" s="1667">
        <v>13309594480</v>
      </c>
      <c r="AZ176" s="1666">
        <v>55195363</v>
      </c>
      <c r="BA176" s="1666">
        <v>13309594480</v>
      </c>
      <c r="BB176" s="1712">
        <v>0</v>
      </c>
      <c r="BC176" s="1666">
        <v>0</v>
      </c>
      <c r="BE176" s="1672">
        <f t="shared" si="7"/>
        <v>0.26151587442624774</v>
      </c>
    </row>
    <row r="177" spans="1:57" s="1707" customFormat="1" ht="15" customHeight="1" x14ac:dyDescent="0.2">
      <c r="A177" s="1660" t="str">
        <f t="shared" si="8"/>
        <v>A3210</v>
      </c>
      <c r="B177" s="1697" t="s">
        <v>361</v>
      </c>
      <c r="C177" s="1698"/>
      <c r="D177" s="1697" t="s">
        <v>748</v>
      </c>
      <c r="E177" s="1698"/>
      <c r="F177" s="1697" t="s">
        <v>741</v>
      </c>
      <c r="G177" s="1698"/>
      <c r="H177" s="1697"/>
      <c r="I177" s="1698"/>
      <c r="J177" s="1697"/>
      <c r="K177" s="1698"/>
      <c r="L177" s="1698"/>
      <c r="M177" s="1697"/>
      <c r="N177" s="1698"/>
      <c r="O177" s="1698"/>
      <c r="P177" s="1697"/>
      <c r="Q177" s="1698"/>
      <c r="R177" s="1697"/>
      <c r="S177" s="1698"/>
      <c r="T177" s="1699" t="s">
        <v>772</v>
      </c>
      <c r="U177" s="1698"/>
      <c r="V177" s="1698"/>
      <c r="W177" s="1698"/>
      <c r="X177" s="1698"/>
      <c r="Y177" s="1698"/>
      <c r="Z177" s="1698"/>
      <c r="AA177" s="1698"/>
      <c r="AB177" s="1697" t="s">
        <v>732</v>
      </c>
      <c r="AC177" s="1698"/>
      <c r="AD177" s="1698"/>
      <c r="AE177" s="1698"/>
      <c r="AF177" s="1698"/>
      <c r="AG177" s="1697" t="s">
        <v>735</v>
      </c>
      <c r="AH177" s="1698"/>
      <c r="AI177" s="1698"/>
      <c r="AJ177" s="1700" t="s">
        <v>417</v>
      </c>
      <c r="AK177" s="1701" t="s">
        <v>734</v>
      </c>
      <c r="AL177" s="1702"/>
      <c r="AM177" s="1702"/>
      <c r="AN177" s="1702"/>
      <c r="AO177" s="1702"/>
      <c r="AP177" s="1702"/>
      <c r="AQ177" s="1703">
        <v>159829088</v>
      </c>
      <c r="AR177" s="1704">
        <v>159829088</v>
      </c>
      <c r="AS177" s="1705">
        <v>0</v>
      </c>
      <c r="AT177" s="1705">
        <v>0</v>
      </c>
      <c r="AU177" s="1706">
        <v>159829088</v>
      </c>
      <c r="AV177" s="1705">
        <v>0</v>
      </c>
      <c r="AW177" s="1709">
        <v>0</v>
      </c>
      <c r="AX177" s="1703">
        <v>159829088</v>
      </c>
      <c r="AY177" s="1709">
        <v>0</v>
      </c>
      <c r="AZ177" s="1705">
        <v>0</v>
      </c>
      <c r="BA177" s="1705">
        <v>0</v>
      </c>
      <c r="BB177" s="1705">
        <v>0</v>
      </c>
      <c r="BC177" s="1705">
        <v>0</v>
      </c>
      <c r="BE177" s="1708">
        <f t="shared" si="7"/>
        <v>1</v>
      </c>
    </row>
    <row r="178" spans="1:57" s="1707" customFormat="1" ht="15" customHeight="1" x14ac:dyDescent="0.2">
      <c r="A178" s="1660" t="str">
        <f t="shared" si="8"/>
        <v>A3211</v>
      </c>
      <c r="B178" s="1697" t="s">
        <v>361</v>
      </c>
      <c r="C178" s="1698"/>
      <c r="D178" s="1697" t="s">
        <v>748</v>
      </c>
      <c r="E178" s="1698"/>
      <c r="F178" s="1697" t="s">
        <v>741</v>
      </c>
      <c r="G178" s="1698"/>
      <c r="H178" s="1697"/>
      <c r="I178" s="1698"/>
      <c r="J178" s="1697"/>
      <c r="K178" s="1698"/>
      <c r="L178" s="1698"/>
      <c r="M178" s="1697"/>
      <c r="N178" s="1698"/>
      <c r="O178" s="1698"/>
      <c r="P178" s="1697"/>
      <c r="Q178" s="1698"/>
      <c r="R178" s="1697"/>
      <c r="S178" s="1698"/>
      <c r="T178" s="1699" t="s">
        <v>772</v>
      </c>
      <c r="U178" s="1698"/>
      <c r="V178" s="1698"/>
      <c r="W178" s="1698"/>
      <c r="X178" s="1698"/>
      <c r="Y178" s="1698"/>
      <c r="Z178" s="1698"/>
      <c r="AA178" s="1698"/>
      <c r="AB178" s="1697" t="s">
        <v>732</v>
      </c>
      <c r="AC178" s="1698"/>
      <c r="AD178" s="1698"/>
      <c r="AE178" s="1698"/>
      <c r="AF178" s="1698"/>
      <c r="AG178" s="1697" t="s">
        <v>735</v>
      </c>
      <c r="AH178" s="1698"/>
      <c r="AI178" s="1698"/>
      <c r="AJ178" s="1700" t="s">
        <v>433</v>
      </c>
      <c r="AK178" s="1701" t="s">
        <v>736</v>
      </c>
      <c r="AL178" s="1702"/>
      <c r="AM178" s="1702"/>
      <c r="AN178" s="1702"/>
      <c r="AO178" s="1702"/>
      <c r="AP178" s="1702"/>
      <c r="AQ178" s="1703">
        <v>519000000</v>
      </c>
      <c r="AR178" s="1704">
        <v>519000000</v>
      </c>
      <c r="AS178" s="1705">
        <v>0</v>
      </c>
      <c r="AT178" s="1705">
        <v>0</v>
      </c>
      <c r="AU178" s="1706">
        <v>519000000</v>
      </c>
      <c r="AV178" s="1705">
        <v>0</v>
      </c>
      <c r="AW178" s="1709">
        <v>0</v>
      </c>
      <c r="AX178" s="1703">
        <v>519000000</v>
      </c>
      <c r="AY178" s="1709">
        <v>0</v>
      </c>
      <c r="AZ178" s="1705">
        <v>0</v>
      </c>
      <c r="BA178" s="1705">
        <v>0</v>
      </c>
      <c r="BB178" s="1705">
        <v>0</v>
      </c>
      <c r="BC178" s="1705">
        <v>0</v>
      </c>
      <c r="BE178" s="1708">
        <f t="shared" si="7"/>
        <v>1</v>
      </c>
    </row>
    <row r="179" spans="1:57" s="1707" customFormat="1" ht="15" customHeight="1" x14ac:dyDescent="0.2">
      <c r="A179" s="1660" t="str">
        <f t="shared" si="8"/>
        <v>A32110</v>
      </c>
      <c r="B179" s="1697" t="s">
        <v>361</v>
      </c>
      <c r="C179" s="1698"/>
      <c r="D179" s="1697" t="s">
        <v>748</v>
      </c>
      <c r="E179" s="1698"/>
      <c r="F179" s="1697" t="s">
        <v>741</v>
      </c>
      <c r="G179" s="1698"/>
      <c r="H179" s="1697" t="s">
        <v>738</v>
      </c>
      <c r="I179" s="1698"/>
      <c r="J179" s="1697"/>
      <c r="K179" s="1698"/>
      <c r="L179" s="1698"/>
      <c r="M179" s="1697"/>
      <c r="N179" s="1698"/>
      <c r="O179" s="1698"/>
      <c r="P179" s="1697"/>
      <c r="Q179" s="1698"/>
      <c r="R179" s="1697"/>
      <c r="S179" s="1698"/>
      <c r="T179" s="1699" t="s">
        <v>773</v>
      </c>
      <c r="U179" s="1698"/>
      <c r="V179" s="1698"/>
      <c r="W179" s="1698"/>
      <c r="X179" s="1698"/>
      <c r="Y179" s="1698"/>
      <c r="Z179" s="1698"/>
      <c r="AA179" s="1698"/>
      <c r="AB179" s="1697" t="s">
        <v>732</v>
      </c>
      <c r="AC179" s="1698"/>
      <c r="AD179" s="1698"/>
      <c r="AE179" s="1698"/>
      <c r="AF179" s="1698"/>
      <c r="AG179" s="1697" t="s">
        <v>735</v>
      </c>
      <c r="AH179" s="1698"/>
      <c r="AI179" s="1698"/>
      <c r="AJ179" s="1700" t="s">
        <v>417</v>
      </c>
      <c r="AK179" s="1701" t="s">
        <v>734</v>
      </c>
      <c r="AL179" s="1702"/>
      <c r="AM179" s="1702"/>
      <c r="AN179" s="1702"/>
      <c r="AO179" s="1702"/>
      <c r="AP179" s="1702"/>
      <c r="AQ179" s="1703">
        <v>159829088</v>
      </c>
      <c r="AR179" s="1704">
        <v>159829088</v>
      </c>
      <c r="AS179" s="1705">
        <v>0</v>
      </c>
      <c r="AT179" s="1705">
        <v>0</v>
      </c>
      <c r="AU179" s="1706">
        <v>159829088</v>
      </c>
      <c r="AV179" s="1705">
        <v>0</v>
      </c>
      <c r="AW179" s="1709">
        <v>0</v>
      </c>
      <c r="AX179" s="1703">
        <v>159829088</v>
      </c>
      <c r="AY179" s="1709">
        <v>0</v>
      </c>
      <c r="AZ179" s="1705">
        <v>0</v>
      </c>
      <c r="BA179" s="1705">
        <v>0</v>
      </c>
      <c r="BB179" s="1705">
        <v>0</v>
      </c>
      <c r="BC179" s="1705">
        <v>0</v>
      </c>
      <c r="BE179" s="1708">
        <f t="shared" si="7"/>
        <v>1</v>
      </c>
    </row>
    <row r="180" spans="1:57" s="1707" customFormat="1" ht="15" customHeight="1" x14ac:dyDescent="0.2">
      <c r="A180" s="1660" t="str">
        <f t="shared" si="8"/>
        <v>A32111</v>
      </c>
      <c r="B180" s="1697" t="s">
        <v>361</v>
      </c>
      <c r="C180" s="1698"/>
      <c r="D180" s="1697" t="s">
        <v>748</v>
      </c>
      <c r="E180" s="1698"/>
      <c r="F180" s="1697" t="s">
        <v>741</v>
      </c>
      <c r="G180" s="1698"/>
      <c r="H180" s="1697" t="s">
        <v>738</v>
      </c>
      <c r="I180" s="1698"/>
      <c r="J180" s="1697"/>
      <c r="K180" s="1698"/>
      <c r="L180" s="1698"/>
      <c r="M180" s="1697"/>
      <c r="N180" s="1698"/>
      <c r="O180" s="1698"/>
      <c r="P180" s="1697"/>
      <c r="Q180" s="1698"/>
      <c r="R180" s="1697"/>
      <c r="S180" s="1698"/>
      <c r="T180" s="1699" t="s">
        <v>773</v>
      </c>
      <c r="U180" s="1698"/>
      <c r="V180" s="1698"/>
      <c r="W180" s="1698"/>
      <c r="X180" s="1698"/>
      <c r="Y180" s="1698"/>
      <c r="Z180" s="1698"/>
      <c r="AA180" s="1698"/>
      <c r="AB180" s="1697" t="s">
        <v>732</v>
      </c>
      <c r="AC180" s="1698"/>
      <c r="AD180" s="1698"/>
      <c r="AE180" s="1698"/>
      <c r="AF180" s="1698"/>
      <c r="AG180" s="1697" t="s">
        <v>735</v>
      </c>
      <c r="AH180" s="1698"/>
      <c r="AI180" s="1698"/>
      <c r="AJ180" s="1700" t="s">
        <v>433</v>
      </c>
      <c r="AK180" s="1701" t="s">
        <v>736</v>
      </c>
      <c r="AL180" s="1702"/>
      <c r="AM180" s="1702"/>
      <c r="AN180" s="1702"/>
      <c r="AO180" s="1702"/>
      <c r="AP180" s="1702"/>
      <c r="AQ180" s="1703">
        <v>519000000</v>
      </c>
      <c r="AR180" s="1704">
        <v>519000000</v>
      </c>
      <c r="AS180" s="1705">
        <v>0</v>
      </c>
      <c r="AT180" s="1705">
        <v>0</v>
      </c>
      <c r="AU180" s="1706">
        <v>519000000</v>
      </c>
      <c r="AV180" s="1705">
        <v>0</v>
      </c>
      <c r="AW180" s="1709">
        <v>0</v>
      </c>
      <c r="AX180" s="1703">
        <v>519000000</v>
      </c>
      <c r="AY180" s="1709">
        <v>0</v>
      </c>
      <c r="AZ180" s="1705">
        <v>0</v>
      </c>
      <c r="BA180" s="1705">
        <v>0</v>
      </c>
      <c r="BB180" s="1705">
        <v>0</v>
      </c>
      <c r="BC180" s="1705">
        <v>0</v>
      </c>
      <c r="BE180" s="1708">
        <f t="shared" si="7"/>
        <v>1</v>
      </c>
    </row>
    <row r="181" spans="1:57" s="1707" customFormat="1" ht="12.75" x14ac:dyDescent="0.2">
      <c r="A181" s="1660" t="str">
        <f t="shared" si="8"/>
        <v>A321110</v>
      </c>
      <c r="B181" s="1725" t="s">
        <v>361</v>
      </c>
      <c r="C181" s="1698"/>
      <c r="D181" s="1725" t="s">
        <v>748</v>
      </c>
      <c r="E181" s="1698"/>
      <c r="F181" s="1725" t="s">
        <v>741</v>
      </c>
      <c r="G181" s="1698"/>
      <c r="H181" s="1725" t="s">
        <v>738</v>
      </c>
      <c r="I181" s="1698"/>
      <c r="J181" s="1725" t="s">
        <v>738</v>
      </c>
      <c r="K181" s="1698"/>
      <c r="L181" s="1698"/>
      <c r="M181" s="1725"/>
      <c r="N181" s="1698"/>
      <c r="O181" s="1698"/>
      <c r="P181" s="1725"/>
      <c r="Q181" s="1698"/>
      <c r="R181" s="1725"/>
      <c r="S181" s="1698"/>
      <c r="T181" s="1726" t="s">
        <v>445</v>
      </c>
      <c r="U181" s="1698"/>
      <c r="V181" s="1698"/>
      <c r="W181" s="1698"/>
      <c r="X181" s="1698"/>
      <c r="Y181" s="1698"/>
      <c r="Z181" s="1698"/>
      <c r="AA181" s="1698"/>
      <c r="AB181" s="1725" t="s">
        <v>732</v>
      </c>
      <c r="AC181" s="1698"/>
      <c r="AD181" s="1698"/>
      <c r="AE181" s="1698"/>
      <c r="AF181" s="1698"/>
      <c r="AG181" s="1725" t="s">
        <v>735</v>
      </c>
      <c r="AH181" s="1698"/>
      <c r="AI181" s="1698"/>
      <c r="AJ181" s="1727" t="s">
        <v>417</v>
      </c>
      <c r="AK181" s="1728" t="s">
        <v>734</v>
      </c>
      <c r="AL181" s="1702"/>
      <c r="AM181" s="1702"/>
      <c r="AN181" s="1702"/>
      <c r="AO181" s="1702"/>
      <c r="AP181" s="1702"/>
      <c r="AQ181" s="1729">
        <v>159829088</v>
      </c>
      <c r="AR181" s="1720">
        <v>159829088</v>
      </c>
      <c r="AS181" s="1730">
        <v>0</v>
      </c>
      <c r="AT181" s="1730">
        <v>0</v>
      </c>
      <c r="AU181" s="1722">
        <v>159829088</v>
      </c>
      <c r="AV181" s="1730">
        <v>0</v>
      </c>
      <c r="AW181" s="1732">
        <v>0</v>
      </c>
      <c r="AX181" s="1729">
        <v>159829088</v>
      </c>
      <c r="AY181" s="1732">
        <v>0</v>
      </c>
      <c r="AZ181" s="1730">
        <v>0</v>
      </c>
      <c r="BA181" s="1730">
        <v>0</v>
      </c>
      <c r="BB181" s="1730">
        <v>0</v>
      </c>
      <c r="BC181" s="1730">
        <v>0</v>
      </c>
      <c r="BE181" s="1731">
        <f t="shared" si="7"/>
        <v>1</v>
      </c>
    </row>
    <row r="182" spans="1:57" s="1707" customFormat="1" ht="12.75" x14ac:dyDescent="0.2">
      <c r="A182" s="1660" t="str">
        <f t="shared" si="8"/>
        <v>A321111</v>
      </c>
      <c r="B182" s="1725" t="s">
        <v>361</v>
      </c>
      <c r="C182" s="1698"/>
      <c r="D182" s="1725" t="s">
        <v>748</v>
      </c>
      <c r="E182" s="1698"/>
      <c r="F182" s="1725" t="s">
        <v>741</v>
      </c>
      <c r="G182" s="1698"/>
      <c r="H182" s="1725" t="s">
        <v>738</v>
      </c>
      <c r="I182" s="1698"/>
      <c r="J182" s="1725" t="s">
        <v>738</v>
      </c>
      <c r="K182" s="1698"/>
      <c r="L182" s="1698"/>
      <c r="M182" s="1725"/>
      <c r="N182" s="1698"/>
      <c r="O182" s="1698"/>
      <c r="P182" s="1725"/>
      <c r="Q182" s="1698"/>
      <c r="R182" s="1725"/>
      <c r="S182" s="1698"/>
      <c r="T182" s="1726" t="s">
        <v>445</v>
      </c>
      <c r="U182" s="1698"/>
      <c r="V182" s="1698"/>
      <c r="W182" s="1698"/>
      <c r="X182" s="1698"/>
      <c r="Y182" s="1698"/>
      <c r="Z182" s="1698"/>
      <c r="AA182" s="1698"/>
      <c r="AB182" s="1725" t="s">
        <v>732</v>
      </c>
      <c r="AC182" s="1698"/>
      <c r="AD182" s="1698"/>
      <c r="AE182" s="1698"/>
      <c r="AF182" s="1698"/>
      <c r="AG182" s="1725" t="s">
        <v>735</v>
      </c>
      <c r="AH182" s="1698"/>
      <c r="AI182" s="1698"/>
      <c r="AJ182" s="1727" t="s">
        <v>433</v>
      </c>
      <c r="AK182" s="1728" t="s">
        <v>736</v>
      </c>
      <c r="AL182" s="1702"/>
      <c r="AM182" s="1702"/>
      <c r="AN182" s="1702"/>
      <c r="AO182" s="1702"/>
      <c r="AP182" s="1702"/>
      <c r="AQ182" s="1729">
        <v>519000000</v>
      </c>
      <c r="AR182" s="1720">
        <v>519000000</v>
      </c>
      <c r="AS182" s="1730">
        <v>0</v>
      </c>
      <c r="AT182" s="1730">
        <v>0</v>
      </c>
      <c r="AU182" s="1722">
        <v>519000000</v>
      </c>
      <c r="AV182" s="1730">
        <v>0</v>
      </c>
      <c r="AW182" s="1732">
        <v>0</v>
      </c>
      <c r="AX182" s="1729">
        <v>519000000</v>
      </c>
      <c r="AY182" s="1732">
        <v>0</v>
      </c>
      <c r="AZ182" s="1730">
        <v>0</v>
      </c>
      <c r="BA182" s="1730">
        <v>0</v>
      </c>
      <c r="BB182" s="1730">
        <v>0</v>
      </c>
      <c r="BC182" s="1730">
        <v>0</v>
      </c>
      <c r="BE182" s="1731">
        <f t="shared" si="7"/>
        <v>1</v>
      </c>
    </row>
    <row r="183" spans="1:57" s="1707" customFormat="1" ht="12.75" x14ac:dyDescent="0.2">
      <c r="A183" s="1660" t="str">
        <f t="shared" si="8"/>
        <v>A3510</v>
      </c>
      <c r="B183" s="1697" t="s">
        <v>361</v>
      </c>
      <c r="C183" s="1698"/>
      <c r="D183" s="1697" t="s">
        <v>748</v>
      </c>
      <c r="E183" s="1698"/>
      <c r="F183" s="1697" t="s">
        <v>743</v>
      </c>
      <c r="G183" s="1698"/>
      <c r="H183" s="1697"/>
      <c r="I183" s="1698"/>
      <c r="J183" s="1697"/>
      <c r="K183" s="1698"/>
      <c r="L183" s="1698"/>
      <c r="M183" s="1697"/>
      <c r="N183" s="1698"/>
      <c r="O183" s="1698"/>
      <c r="P183" s="1697"/>
      <c r="Q183" s="1698"/>
      <c r="R183" s="1697"/>
      <c r="S183" s="1698"/>
      <c r="T183" s="1699" t="s">
        <v>774</v>
      </c>
      <c r="U183" s="1698"/>
      <c r="V183" s="1698"/>
      <c r="W183" s="1698"/>
      <c r="X183" s="1698"/>
      <c r="Y183" s="1698"/>
      <c r="Z183" s="1698"/>
      <c r="AA183" s="1698"/>
      <c r="AB183" s="1697" t="s">
        <v>732</v>
      </c>
      <c r="AC183" s="1698"/>
      <c r="AD183" s="1698"/>
      <c r="AE183" s="1698"/>
      <c r="AF183" s="1698"/>
      <c r="AG183" s="1697" t="s">
        <v>733</v>
      </c>
      <c r="AH183" s="1698"/>
      <c r="AI183" s="1698"/>
      <c r="AJ183" s="1700" t="s">
        <v>417</v>
      </c>
      <c r="AK183" s="1701" t="s">
        <v>734</v>
      </c>
      <c r="AL183" s="1702"/>
      <c r="AM183" s="1702"/>
      <c r="AN183" s="1702"/>
      <c r="AO183" s="1702"/>
      <c r="AP183" s="1702"/>
      <c r="AQ183" s="1703">
        <v>26370912</v>
      </c>
      <c r="AR183" s="1709">
        <v>0</v>
      </c>
      <c r="AS183" s="1703">
        <v>26370912</v>
      </c>
      <c r="AT183" s="1705">
        <v>0</v>
      </c>
      <c r="AU183" s="1747">
        <v>0</v>
      </c>
      <c r="AV183" s="1705">
        <v>0</v>
      </c>
      <c r="AW183" s="1709">
        <v>0</v>
      </c>
      <c r="AX183" s="1705">
        <v>0</v>
      </c>
      <c r="AY183" s="1709">
        <v>0</v>
      </c>
      <c r="AZ183" s="1705">
        <v>0</v>
      </c>
      <c r="BA183" s="1705">
        <v>0</v>
      </c>
      <c r="BB183" s="1705">
        <v>0</v>
      </c>
      <c r="BC183" s="1705">
        <v>0</v>
      </c>
      <c r="BE183" s="1708">
        <f t="shared" si="7"/>
        <v>0</v>
      </c>
    </row>
    <row r="184" spans="1:57" s="1707" customFormat="1" ht="12.75" x14ac:dyDescent="0.2">
      <c r="A184" s="1660" t="str">
        <f t="shared" si="8"/>
        <v>A35310</v>
      </c>
      <c r="B184" s="1697" t="s">
        <v>361</v>
      </c>
      <c r="C184" s="1698"/>
      <c r="D184" s="1697" t="s">
        <v>748</v>
      </c>
      <c r="E184" s="1698"/>
      <c r="F184" s="1697" t="s">
        <v>743</v>
      </c>
      <c r="G184" s="1698"/>
      <c r="H184" s="1697" t="s">
        <v>748</v>
      </c>
      <c r="I184" s="1698"/>
      <c r="J184" s="1697"/>
      <c r="K184" s="1698"/>
      <c r="L184" s="1698"/>
      <c r="M184" s="1697"/>
      <c r="N184" s="1698"/>
      <c r="O184" s="1698"/>
      <c r="P184" s="1697"/>
      <c r="Q184" s="1698"/>
      <c r="R184" s="1697"/>
      <c r="S184" s="1698"/>
      <c r="T184" s="1699" t="s">
        <v>775</v>
      </c>
      <c r="U184" s="1698"/>
      <c r="V184" s="1698"/>
      <c r="W184" s="1698"/>
      <c r="X184" s="1698"/>
      <c r="Y184" s="1698"/>
      <c r="Z184" s="1698"/>
      <c r="AA184" s="1698"/>
      <c r="AB184" s="1697" t="s">
        <v>732</v>
      </c>
      <c r="AC184" s="1698"/>
      <c r="AD184" s="1698"/>
      <c r="AE184" s="1698"/>
      <c r="AF184" s="1698"/>
      <c r="AG184" s="1697" t="s">
        <v>733</v>
      </c>
      <c r="AH184" s="1698"/>
      <c r="AI184" s="1698"/>
      <c r="AJ184" s="1700" t="s">
        <v>417</v>
      </c>
      <c r="AK184" s="1701" t="s">
        <v>734</v>
      </c>
      <c r="AL184" s="1702"/>
      <c r="AM184" s="1702"/>
      <c r="AN184" s="1702"/>
      <c r="AO184" s="1702"/>
      <c r="AP184" s="1702"/>
      <c r="AQ184" s="1703">
        <v>26370912</v>
      </c>
      <c r="AR184" s="1709">
        <v>0</v>
      </c>
      <c r="AS184" s="1703">
        <v>26370912</v>
      </c>
      <c r="AT184" s="1705">
        <v>0</v>
      </c>
      <c r="AU184" s="1747">
        <v>0</v>
      </c>
      <c r="AV184" s="1705">
        <v>0</v>
      </c>
      <c r="AW184" s="1709">
        <v>0</v>
      </c>
      <c r="AX184" s="1705">
        <v>0</v>
      </c>
      <c r="AY184" s="1709">
        <v>0</v>
      </c>
      <c r="AZ184" s="1705">
        <v>0</v>
      </c>
      <c r="BA184" s="1705">
        <v>0</v>
      </c>
      <c r="BB184" s="1705">
        <v>0</v>
      </c>
      <c r="BC184" s="1705">
        <v>0</v>
      </c>
      <c r="BE184" s="1708">
        <f t="shared" si="7"/>
        <v>0</v>
      </c>
    </row>
    <row r="185" spans="1:57" s="1707" customFormat="1" ht="15" customHeight="1" x14ac:dyDescent="0.2">
      <c r="A185" s="1660" t="str">
        <f t="shared" si="8"/>
        <v>A3534410</v>
      </c>
      <c r="B185" s="1725" t="s">
        <v>361</v>
      </c>
      <c r="C185" s="1698"/>
      <c r="D185" s="1725" t="s">
        <v>748</v>
      </c>
      <c r="E185" s="1698"/>
      <c r="F185" s="1725" t="s">
        <v>743</v>
      </c>
      <c r="G185" s="1698"/>
      <c r="H185" s="1725" t="s">
        <v>748</v>
      </c>
      <c r="I185" s="1698"/>
      <c r="J185" s="1725" t="s">
        <v>776</v>
      </c>
      <c r="K185" s="1698"/>
      <c r="L185" s="1698"/>
      <c r="M185" s="1725"/>
      <c r="N185" s="1698"/>
      <c r="O185" s="1698"/>
      <c r="P185" s="1725"/>
      <c r="Q185" s="1698"/>
      <c r="R185" s="1725"/>
      <c r="S185" s="1698"/>
      <c r="T185" s="1726" t="s">
        <v>446</v>
      </c>
      <c r="U185" s="1698"/>
      <c r="V185" s="1698"/>
      <c r="W185" s="1698"/>
      <c r="X185" s="1698"/>
      <c r="Y185" s="1698"/>
      <c r="Z185" s="1698"/>
      <c r="AA185" s="1698"/>
      <c r="AB185" s="1725" t="s">
        <v>732</v>
      </c>
      <c r="AC185" s="1698"/>
      <c r="AD185" s="1698"/>
      <c r="AE185" s="1698"/>
      <c r="AF185" s="1698"/>
      <c r="AG185" s="1725" t="s">
        <v>733</v>
      </c>
      <c r="AH185" s="1698"/>
      <c r="AI185" s="1698"/>
      <c r="AJ185" s="1727" t="s">
        <v>417</v>
      </c>
      <c r="AK185" s="1728" t="s">
        <v>734</v>
      </c>
      <c r="AL185" s="1702"/>
      <c r="AM185" s="1702"/>
      <c r="AN185" s="1702"/>
      <c r="AO185" s="1702"/>
      <c r="AP185" s="1702"/>
      <c r="AQ185" s="1729">
        <v>26370912</v>
      </c>
      <c r="AR185" s="1732">
        <v>0</v>
      </c>
      <c r="AS185" s="1729">
        <v>26370912</v>
      </c>
      <c r="AT185" s="1730">
        <v>0</v>
      </c>
      <c r="AU185" s="1733">
        <v>0</v>
      </c>
      <c r="AV185" s="1730">
        <v>0</v>
      </c>
      <c r="AW185" s="1732">
        <v>0</v>
      </c>
      <c r="AX185" s="1730">
        <v>0</v>
      </c>
      <c r="AY185" s="1732">
        <v>0</v>
      </c>
      <c r="AZ185" s="1730">
        <v>0</v>
      </c>
      <c r="BA185" s="1730">
        <v>0</v>
      </c>
      <c r="BB185" s="1730">
        <v>0</v>
      </c>
      <c r="BC185" s="1730">
        <v>0</v>
      </c>
      <c r="BE185" s="1731">
        <f t="shared" si="7"/>
        <v>0</v>
      </c>
    </row>
    <row r="186" spans="1:57" s="1707" customFormat="1" ht="12.75" x14ac:dyDescent="0.2">
      <c r="A186" s="1660" t="str">
        <f t="shared" si="8"/>
        <v>A3610</v>
      </c>
      <c r="B186" s="1697" t="s">
        <v>361</v>
      </c>
      <c r="C186" s="1698"/>
      <c r="D186" s="1697" t="s">
        <v>748</v>
      </c>
      <c r="E186" s="1698"/>
      <c r="F186" s="1697" t="s">
        <v>753</v>
      </c>
      <c r="G186" s="1698"/>
      <c r="H186" s="1697"/>
      <c r="I186" s="1698"/>
      <c r="J186" s="1697"/>
      <c r="K186" s="1698"/>
      <c r="L186" s="1698"/>
      <c r="M186" s="1697"/>
      <c r="N186" s="1698"/>
      <c r="O186" s="1698"/>
      <c r="P186" s="1697"/>
      <c r="Q186" s="1698"/>
      <c r="R186" s="1697"/>
      <c r="S186" s="1698"/>
      <c r="T186" s="1699" t="s">
        <v>777</v>
      </c>
      <c r="U186" s="1698"/>
      <c r="V186" s="1698"/>
      <c r="W186" s="1698"/>
      <c r="X186" s="1698"/>
      <c r="Y186" s="1698"/>
      <c r="Z186" s="1698"/>
      <c r="AA186" s="1698"/>
      <c r="AB186" s="1697" t="s">
        <v>732</v>
      </c>
      <c r="AC186" s="1698"/>
      <c r="AD186" s="1698"/>
      <c r="AE186" s="1698"/>
      <c r="AF186" s="1698"/>
      <c r="AG186" s="1697" t="s">
        <v>733</v>
      </c>
      <c r="AH186" s="1698"/>
      <c r="AI186" s="1698"/>
      <c r="AJ186" s="1700" t="s">
        <v>417</v>
      </c>
      <c r="AK186" s="1701" t="s">
        <v>734</v>
      </c>
      <c r="AL186" s="1702"/>
      <c r="AM186" s="1702"/>
      <c r="AN186" s="1702"/>
      <c r="AO186" s="1702"/>
      <c r="AP186" s="1702"/>
      <c r="AQ186" s="1703">
        <v>201718000000</v>
      </c>
      <c r="AR186" s="1704">
        <v>201482424894</v>
      </c>
      <c r="AS186" s="1703">
        <v>235575106</v>
      </c>
      <c r="AT186" s="1705">
        <v>0</v>
      </c>
      <c r="AU186" s="1706">
        <v>198538425176</v>
      </c>
      <c r="AV186" s="1703">
        <v>2943999718</v>
      </c>
      <c r="AW186" s="1704">
        <v>158089289530</v>
      </c>
      <c r="AX186" s="1703">
        <v>40449135646</v>
      </c>
      <c r="AY186" s="1704">
        <v>158044866919</v>
      </c>
      <c r="AZ186" s="1703">
        <v>44422611</v>
      </c>
      <c r="BA186" s="1703">
        <v>158044866919</v>
      </c>
      <c r="BB186" s="1705">
        <v>0</v>
      </c>
      <c r="BC186" s="1703">
        <v>7824263</v>
      </c>
      <c r="BE186" s="1708">
        <f t="shared" si="7"/>
        <v>0.98423752553564881</v>
      </c>
    </row>
    <row r="187" spans="1:57" s="1707" customFormat="1" ht="12.75" x14ac:dyDescent="0.2">
      <c r="A187" s="1660" t="str">
        <f t="shared" si="8"/>
        <v>A3616</v>
      </c>
      <c r="B187" s="1697" t="s">
        <v>361</v>
      </c>
      <c r="C187" s="1698"/>
      <c r="D187" s="1697" t="s">
        <v>748</v>
      </c>
      <c r="E187" s="1698"/>
      <c r="F187" s="1697" t="s">
        <v>753</v>
      </c>
      <c r="G187" s="1698"/>
      <c r="H187" s="1697"/>
      <c r="I187" s="1698"/>
      <c r="J187" s="1697"/>
      <c r="K187" s="1698"/>
      <c r="L187" s="1698"/>
      <c r="M187" s="1697"/>
      <c r="N187" s="1698"/>
      <c r="O187" s="1698"/>
      <c r="P187" s="1697"/>
      <c r="Q187" s="1698"/>
      <c r="R187" s="1697"/>
      <c r="S187" s="1698"/>
      <c r="T187" s="1699" t="s">
        <v>777</v>
      </c>
      <c r="U187" s="1698"/>
      <c r="V187" s="1698"/>
      <c r="W187" s="1698"/>
      <c r="X187" s="1698"/>
      <c r="Y187" s="1698"/>
      <c r="Z187" s="1698"/>
      <c r="AA187" s="1698"/>
      <c r="AB187" s="1697" t="s">
        <v>732</v>
      </c>
      <c r="AC187" s="1698"/>
      <c r="AD187" s="1698"/>
      <c r="AE187" s="1698"/>
      <c r="AF187" s="1698"/>
      <c r="AG187" s="1697" t="s">
        <v>735</v>
      </c>
      <c r="AH187" s="1698"/>
      <c r="AI187" s="1698"/>
      <c r="AJ187" s="1700" t="s">
        <v>370</v>
      </c>
      <c r="AK187" s="1701" t="s">
        <v>737</v>
      </c>
      <c r="AL187" s="1702"/>
      <c r="AM187" s="1702"/>
      <c r="AN187" s="1702"/>
      <c r="AO187" s="1702"/>
      <c r="AP187" s="1702"/>
      <c r="AQ187" s="1703">
        <v>66513900000</v>
      </c>
      <c r="AR187" s="1704">
        <v>19634869801</v>
      </c>
      <c r="AS187" s="1703">
        <v>46879030199</v>
      </c>
      <c r="AT187" s="1705">
        <v>0</v>
      </c>
      <c r="AU187" s="1706">
        <v>17394440720</v>
      </c>
      <c r="AV187" s="1703">
        <v>2240429081</v>
      </c>
      <c r="AW187" s="1704">
        <v>13364789843</v>
      </c>
      <c r="AX187" s="1703">
        <v>4029650877</v>
      </c>
      <c r="AY187" s="1704">
        <v>13309594480</v>
      </c>
      <c r="AZ187" s="1703">
        <v>55195363</v>
      </c>
      <c r="BA187" s="1703">
        <v>13309594480</v>
      </c>
      <c r="BB187" s="1705">
        <v>0</v>
      </c>
      <c r="BC187" s="1705">
        <v>0</v>
      </c>
      <c r="BE187" s="1708">
        <f t="shared" si="7"/>
        <v>0.26151587442624774</v>
      </c>
    </row>
    <row r="188" spans="1:57" s="1707" customFormat="1" ht="15" customHeight="1" x14ac:dyDescent="0.2">
      <c r="A188" s="1660" t="str">
        <f t="shared" si="8"/>
        <v>A36110</v>
      </c>
      <c r="B188" s="1697" t="s">
        <v>361</v>
      </c>
      <c r="C188" s="1698"/>
      <c r="D188" s="1697" t="s">
        <v>748</v>
      </c>
      <c r="E188" s="1698"/>
      <c r="F188" s="1697" t="s">
        <v>753</v>
      </c>
      <c r="G188" s="1698"/>
      <c r="H188" s="1697" t="s">
        <v>738</v>
      </c>
      <c r="I188" s="1698"/>
      <c r="J188" s="1697"/>
      <c r="K188" s="1698"/>
      <c r="L188" s="1698"/>
      <c r="M188" s="1697"/>
      <c r="N188" s="1698"/>
      <c r="O188" s="1698"/>
      <c r="P188" s="1697"/>
      <c r="Q188" s="1698"/>
      <c r="R188" s="1697"/>
      <c r="S188" s="1698"/>
      <c r="T188" s="1699" t="s">
        <v>447</v>
      </c>
      <c r="U188" s="1698"/>
      <c r="V188" s="1698"/>
      <c r="W188" s="1698"/>
      <c r="X188" s="1698"/>
      <c r="Y188" s="1698"/>
      <c r="Z188" s="1698"/>
      <c r="AA188" s="1698"/>
      <c r="AB188" s="1697" t="s">
        <v>732</v>
      </c>
      <c r="AC188" s="1698"/>
      <c r="AD188" s="1698"/>
      <c r="AE188" s="1698"/>
      <c r="AF188" s="1698"/>
      <c r="AG188" s="1697" t="s">
        <v>733</v>
      </c>
      <c r="AH188" s="1698"/>
      <c r="AI188" s="1698"/>
      <c r="AJ188" s="1700" t="s">
        <v>417</v>
      </c>
      <c r="AK188" s="1701" t="s">
        <v>734</v>
      </c>
      <c r="AL188" s="1702"/>
      <c r="AM188" s="1702"/>
      <c r="AN188" s="1702"/>
      <c r="AO188" s="1702"/>
      <c r="AP188" s="1702"/>
      <c r="AQ188" s="1703">
        <v>420000000</v>
      </c>
      <c r="AR188" s="1704">
        <v>401464151</v>
      </c>
      <c r="AS188" s="1703">
        <v>18535849</v>
      </c>
      <c r="AT188" s="1705">
        <v>0</v>
      </c>
      <c r="AU188" s="1706">
        <v>401464151</v>
      </c>
      <c r="AV188" s="1705">
        <v>0</v>
      </c>
      <c r="AW188" s="1704">
        <v>401464151</v>
      </c>
      <c r="AX188" s="1705">
        <v>0</v>
      </c>
      <c r="AY188" s="1704">
        <v>401464151</v>
      </c>
      <c r="AZ188" s="1705">
        <v>0</v>
      </c>
      <c r="BA188" s="1703">
        <v>401464151</v>
      </c>
      <c r="BB188" s="1705">
        <v>0</v>
      </c>
      <c r="BC188" s="1705">
        <v>0</v>
      </c>
      <c r="BE188" s="1708">
        <f t="shared" si="7"/>
        <v>0.95586702619047614</v>
      </c>
    </row>
    <row r="189" spans="1:57" s="1707" customFormat="1" ht="12.75" x14ac:dyDescent="0.2">
      <c r="A189" s="1660" t="str">
        <f t="shared" si="8"/>
        <v>A361110</v>
      </c>
      <c r="B189" s="1725" t="s">
        <v>361</v>
      </c>
      <c r="C189" s="1698"/>
      <c r="D189" s="1725" t="s">
        <v>748</v>
      </c>
      <c r="E189" s="1698"/>
      <c r="F189" s="1725" t="s">
        <v>753</v>
      </c>
      <c r="G189" s="1698"/>
      <c r="H189" s="1725" t="s">
        <v>738</v>
      </c>
      <c r="I189" s="1698"/>
      <c r="J189" s="1725" t="s">
        <v>738</v>
      </c>
      <c r="K189" s="1698"/>
      <c r="L189" s="1698"/>
      <c r="M189" s="1725"/>
      <c r="N189" s="1698"/>
      <c r="O189" s="1698"/>
      <c r="P189" s="1725"/>
      <c r="Q189" s="1698"/>
      <c r="R189" s="1725"/>
      <c r="S189" s="1698"/>
      <c r="T189" s="1726" t="s">
        <v>447</v>
      </c>
      <c r="U189" s="1698"/>
      <c r="V189" s="1698"/>
      <c r="W189" s="1698"/>
      <c r="X189" s="1698"/>
      <c r="Y189" s="1698"/>
      <c r="Z189" s="1698"/>
      <c r="AA189" s="1698"/>
      <c r="AB189" s="1725" t="s">
        <v>732</v>
      </c>
      <c r="AC189" s="1698"/>
      <c r="AD189" s="1698"/>
      <c r="AE189" s="1698"/>
      <c r="AF189" s="1698"/>
      <c r="AG189" s="1725" t="s">
        <v>733</v>
      </c>
      <c r="AH189" s="1698"/>
      <c r="AI189" s="1698"/>
      <c r="AJ189" s="1727" t="s">
        <v>417</v>
      </c>
      <c r="AK189" s="1728" t="s">
        <v>734</v>
      </c>
      <c r="AL189" s="1702"/>
      <c r="AM189" s="1702"/>
      <c r="AN189" s="1702"/>
      <c r="AO189" s="1702"/>
      <c r="AP189" s="1702"/>
      <c r="AQ189" s="1729">
        <v>420000000</v>
      </c>
      <c r="AR189" s="1720">
        <v>401464151</v>
      </c>
      <c r="AS189" s="1729">
        <v>18535849</v>
      </c>
      <c r="AT189" s="1730">
        <v>0</v>
      </c>
      <c r="AU189" s="1722">
        <v>401464151</v>
      </c>
      <c r="AV189" s="1730">
        <v>0</v>
      </c>
      <c r="AW189" s="1720">
        <v>401464151</v>
      </c>
      <c r="AX189" s="1730">
        <v>0</v>
      </c>
      <c r="AY189" s="1720">
        <v>401464151</v>
      </c>
      <c r="AZ189" s="1730">
        <v>0</v>
      </c>
      <c r="BA189" s="1729">
        <v>401464151</v>
      </c>
      <c r="BB189" s="1730">
        <v>0</v>
      </c>
      <c r="BC189" s="1730">
        <v>0</v>
      </c>
      <c r="BE189" s="1731">
        <f t="shared" si="7"/>
        <v>0.95586702619047614</v>
      </c>
    </row>
    <row r="190" spans="1:57" s="1707" customFormat="1" ht="12.75" x14ac:dyDescent="0.2">
      <c r="A190" s="1660" t="str">
        <f t="shared" si="8"/>
        <v>A3611210</v>
      </c>
      <c r="B190" s="1725" t="s">
        <v>361</v>
      </c>
      <c r="C190" s="1698"/>
      <c r="D190" s="1725" t="s">
        <v>748</v>
      </c>
      <c r="E190" s="1698"/>
      <c r="F190" s="1725" t="s">
        <v>753</v>
      </c>
      <c r="G190" s="1698"/>
      <c r="H190" s="1725" t="s">
        <v>738</v>
      </c>
      <c r="I190" s="1698"/>
      <c r="J190" s="1725" t="s">
        <v>738</v>
      </c>
      <c r="K190" s="1698"/>
      <c r="L190" s="1698"/>
      <c r="M190" s="1725" t="s">
        <v>741</v>
      </c>
      <c r="N190" s="1698"/>
      <c r="O190" s="1698"/>
      <c r="P190" s="1725"/>
      <c r="Q190" s="1698"/>
      <c r="R190" s="1725"/>
      <c r="S190" s="1698"/>
      <c r="T190" s="1726" t="s">
        <v>577</v>
      </c>
      <c r="U190" s="1698"/>
      <c r="V190" s="1698"/>
      <c r="W190" s="1698"/>
      <c r="X190" s="1698"/>
      <c r="Y190" s="1698"/>
      <c r="Z190" s="1698"/>
      <c r="AA190" s="1698"/>
      <c r="AB190" s="1725" t="s">
        <v>732</v>
      </c>
      <c r="AC190" s="1698"/>
      <c r="AD190" s="1698"/>
      <c r="AE190" s="1698"/>
      <c r="AF190" s="1698"/>
      <c r="AG190" s="1725" t="s">
        <v>733</v>
      </c>
      <c r="AH190" s="1698"/>
      <c r="AI190" s="1698"/>
      <c r="AJ190" s="1727" t="s">
        <v>417</v>
      </c>
      <c r="AK190" s="1728" t="s">
        <v>734</v>
      </c>
      <c r="AL190" s="1702"/>
      <c r="AM190" s="1702"/>
      <c r="AN190" s="1702"/>
      <c r="AO190" s="1702"/>
      <c r="AP190" s="1702"/>
      <c r="AQ190" s="1729">
        <v>420000000</v>
      </c>
      <c r="AR190" s="1720">
        <v>401464151</v>
      </c>
      <c r="AS190" s="1729">
        <v>18535849</v>
      </c>
      <c r="AT190" s="1730">
        <v>0</v>
      </c>
      <c r="AU190" s="1722">
        <v>401464151</v>
      </c>
      <c r="AV190" s="1730">
        <v>0</v>
      </c>
      <c r="AW190" s="1720">
        <v>401464151</v>
      </c>
      <c r="AX190" s="1730">
        <v>0</v>
      </c>
      <c r="AY190" s="1720">
        <v>401464151</v>
      </c>
      <c r="AZ190" s="1730">
        <v>0</v>
      </c>
      <c r="BA190" s="1729">
        <v>401464151</v>
      </c>
      <c r="BB190" s="1730">
        <v>0</v>
      </c>
      <c r="BC190" s="1730">
        <v>0</v>
      </c>
      <c r="BE190" s="1731">
        <f t="shared" si="7"/>
        <v>0.95586702619047614</v>
      </c>
    </row>
    <row r="191" spans="1:57" s="1707" customFormat="1" ht="12.75" x14ac:dyDescent="0.2">
      <c r="A191" s="1660" t="str">
        <f t="shared" si="8"/>
        <v>A36310</v>
      </c>
      <c r="B191" s="1697" t="s">
        <v>361</v>
      </c>
      <c r="C191" s="1698"/>
      <c r="D191" s="1697" t="s">
        <v>748</v>
      </c>
      <c r="E191" s="1698"/>
      <c r="F191" s="1697" t="s">
        <v>753</v>
      </c>
      <c r="G191" s="1698"/>
      <c r="H191" s="1697" t="s">
        <v>748</v>
      </c>
      <c r="I191" s="1698"/>
      <c r="J191" s="1697"/>
      <c r="K191" s="1698"/>
      <c r="L191" s="1698"/>
      <c r="M191" s="1697"/>
      <c r="N191" s="1698"/>
      <c r="O191" s="1698"/>
      <c r="P191" s="1697"/>
      <c r="Q191" s="1698"/>
      <c r="R191" s="1697"/>
      <c r="S191" s="1698"/>
      <c r="T191" s="1699" t="s">
        <v>778</v>
      </c>
      <c r="U191" s="1698"/>
      <c r="V191" s="1698"/>
      <c r="W191" s="1698"/>
      <c r="X191" s="1698"/>
      <c r="Y191" s="1698"/>
      <c r="Z191" s="1698"/>
      <c r="AA191" s="1698"/>
      <c r="AB191" s="1697" t="s">
        <v>732</v>
      </c>
      <c r="AC191" s="1698"/>
      <c r="AD191" s="1698"/>
      <c r="AE191" s="1698"/>
      <c r="AF191" s="1698"/>
      <c r="AG191" s="1697" t="s">
        <v>733</v>
      </c>
      <c r="AH191" s="1698"/>
      <c r="AI191" s="1698"/>
      <c r="AJ191" s="1700" t="s">
        <v>417</v>
      </c>
      <c r="AK191" s="1701" t="s">
        <v>734</v>
      </c>
      <c r="AL191" s="1702"/>
      <c r="AM191" s="1702"/>
      <c r="AN191" s="1702"/>
      <c r="AO191" s="1702"/>
      <c r="AP191" s="1702"/>
      <c r="AQ191" s="1703">
        <v>201298000000</v>
      </c>
      <c r="AR191" s="1704">
        <v>201080960743</v>
      </c>
      <c r="AS191" s="1703">
        <v>217039257</v>
      </c>
      <c r="AT191" s="1705">
        <v>0</v>
      </c>
      <c r="AU191" s="1706">
        <v>198136961025</v>
      </c>
      <c r="AV191" s="1703">
        <v>2943999718</v>
      </c>
      <c r="AW191" s="1704">
        <v>157687825379</v>
      </c>
      <c r="AX191" s="1703">
        <v>40449135646</v>
      </c>
      <c r="AY191" s="1704">
        <v>157643402768</v>
      </c>
      <c r="AZ191" s="1703">
        <v>44422611</v>
      </c>
      <c r="BA191" s="1703">
        <v>157643402768</v>
      </c>
      <c r="BB191" s="1705">
        <v>0</v>
      </c>
      <c r="BC191" s="1703">
        <v>7824263</v>
      </c>
      <c r="BE191" s="1708">
        <f t="shared" si="7"/>
        <v>0.98429671941599017</v>
      </c>
    </row>
    <row r="192" spans="1:57" s="1707" customFormat="1" ht="12.75" x14ac:dyDescent="0.2">
      <c r="A192" s="1660" t="str">
        <f t="shared" si="8"/>
        <v>A36316</v>
      </c>
      <c r="B192" s="1697" t="s">
        <v>361</v>
      </c>
      <c r="C192" s="1698"/>
      <c r="D192" s="1697" t="s">
        <v>748</v>
      </c>
      <c r="E192" s="1698"/>
      <c r="F192" s="1697" t="s">
        <v>753</v>
      </c>
      <c r="G192" s="1698"/>
      <c r="H192" s="1697" t="s">
        <v>748</v>
      </c>
      <c r="I192" s="1698"/>
      <c r="J192" s="1697"/>
      <c r="K192" s="1698"/>
      <c r="L192" s="1698"/>
      <c r="M192" s="1697"/>
      <c r="N192" s="1698"/>
      <c r="O192" s="1698"/>
      <c r="P192" s="1697"/>
      <c r="Q192" s="1698"/>
      <c r="R192" s="1697"/>
      <c r="S192" s="1698"/>
      <c r="T192" s="1699" t="s">
        <v>778</v>
      </c>
      <c r="U192" s="1698"/>
      <c r="V192" s="1698"/>
      <c r="W192" s="1698"/>
      <c r="X192" s="1698"/>
      <c r="Y192" s="1698"/>
      <c r="Z192" s="1698"/>
      <c r="AA192" s="1698"/>
      <c r="AB192" s="1697" t="s">
        <v>732</v>
      </c>
      <c r="AC192" s="1698"/>
      <c r="AD192" s="1698"/>
      <c r="AE192" s="1698"/>
      <c r="AF192" s="1698"/>
      <c r="AG192" s="1697" t="s">
        <v>735</v>
      </c>
      <c r="AH192" s="1698"/>
      <c r="AI192" s="1698"/>
      <c r="AJ192" s="1700" t="s">
        <v>370</v>
      </c>
      <c r="AK192" s="1701" t="s">
        <v>737</v>
      </c>
      <c r="AL192" s="1702"/>
      <c r="AM192" s="1702"/>
      <c r="AN192" s="1702"/>
      <c r="AO192" s="1702"/>
      <c r="AP192" s="1702"/>
      <c r="AQ192" s="1703">
        <v>66513900000</v>
      </c>
      <c r="AR192" s="1704">
        <v>19634869801</v>
      </c>
      <c r="AS192" s="1703">
        <v>46879030199</v>
      </c>
      <c r="AT192" s="1705">
        <v>0</v>
      </c>
      <c r="AU192" s="1706">
        <v>17394440720</v>
      </c>
      <c r="AV192" s="1703">
        <v>2240429081</v>
      </c>
      <c r="AW192" s="1704">
        <v>13364789843</v>
      </c>
      <c r="AX192" s="1703">
        <v>4029650877</v>
      </c>
      <c r="AY192" s="1704">
        <v>13309594480</v>
      </c>
      <c r="AZ192" s="1703">
        <v>55195363</v>
      </c>
      <c r="BA192" s="1703">
        <v>13309594480</v>
      </c>
      <c r="BB192" s="1705">
        <v>0</v>
      </c>
      <c r="BC192" s="1705">
        <v>0</v>
      </c>
      <c r="BE192" s="1708">
        <f t="shared" si="7"/>
        <v>0.26151587442624774</v>
      </c>
    </row>
    <row r="193" spans="1:57" s="1707" customFormat="1" ht="12.75" x14ac:dyDescent="0.2">
      <c r="A193" s="1660" t="str">
        <f t="shared" si="8"/>
        <v>A363410</v>
      </c>
      <c r="B193" s="1725" t="s">
        <v>361</v>
      </c>
      <c r="C193" s="1698"/>
      <c r="D193" s="1725" t="s">
        <v>748</v>
      </c>
      <c r="E193" s="1698"/>
      <c r="F193" s="1725" t="s">
        <v>753</v>
      </c>
      <c r="G193" s="1698"/>
      <c r="H193" s="1725" t="s">
        <v>748</v>
      </c>
      <c r="I193" s="1698"/>
      <c r="J193" s="1725" t="s">
        <v>742</v>
      </c>
      <c r="K193" s="1698"/>
      <c r="L193" s="1698"/>
      <c r="M193" s="1725"/>
      <c r="N193" s="1698"/>
      <c r="O193" s="1698"/>
      <c r="P193" s="1725"/>
      <c r="Q193" s="1698"/>
      <c r="R193" s="1725"/>
      <c r="S193" s="1698"/>
      <c r="T193" s="1726" t="s">
        <v>448</v>
      </c>
      <c r="U193" s="1698"/>
      <c r="V193" s="1698"/>
      <c r="W193" s="1698"/>
      <c r="X193" s="1698"/>
      <c r="Y193" s="1698"/>
      <c r="Z193" s="1698"/>
      <c r="AA193" s="1698"/>
      <c r="AB193" s="1725" t="s">
        <v>732</v>
      </c>
      <c r="AC193" s="1698"/>
      <c r="AD193" s="1698"/>
      <c r="AE193" s="1698"/>
      <c r="AF193" s="1698"/>
      <c r="AG193" s="1725" t="s">
        <v>733</v>
      </c>
      <c r="AH193" s="1698"/>
      <c r="AI193" s="1698"/>
      <c r="AJ193" s="1727" t="s">
        <v>417</v>
      </c>
      <c r="AK193" s="1728" t="s">
        <v>734</v>
      </c>
      <c r="AL193" s="1702"/>
      <c r="AM193" s="1702"/>
      <c r="AN193" s="1702"/>
      <c r="AO193" s="1702"/>
      <c r="AP193" s="1702"/>
      <c r="AQ193" s="1729">
        <v>298000000</v>
      </c>
      <c r="AR193" s="1720">
        <v>297066667</v>
      </c>
      <c r="AS193" s="1729">
        <v>933333</v>
      </c>
      <c r="AT193" s="1730">
        <v>0</v>
      </c>
      <c r="AU193" s="1722">
        <v>286750000</v>
      </c>
      <c r="AV193" s="1729">
        <v>10316667</v>
      </c>
      <c r="AW193" s="1720">
        <v>209276883</v>
      </c>
      <c r="AX193" s="1729">
        <v>77473117</v>
      </c>
      <c r="AY193" s="1720">
        <v>207240977</v>
      </c>
      <c r="AZ193" s="1729">
        <v>2035906</v>
      </c>
      <c r="BA193" s="1729">
        <v>207240977</v>
      </c>
      <c r="BB193" s="1730">
        <v>0</v>
      </c>
      <c r="BC193" s="1730">
        <v>0</v>
      </c>
      <c r="BE193" s="1731">
        <f t="shared" si="7"/>
        <v>0.96224832214765099</v>
      </c>
    </row>
    <row r="194" spans="1:57" s="1707" customFormat="1" ht="16.5" customHeight="1" x14ac:dyDescent="0.2">
      <c r="A194" s="1660" t="str">
        <f t="shared" si="8"/>
        <v>A363710</v>
      </c>
      <c r="B194" s="1725" t="s">
        <v>361</v>
      </c>
      <c r="C194" s="1698"/>
      <c r="D194" s="1725" t="s">
        <v>748</v>
      </c>
      <c r="E194" s="1698"/>
      <c r="F194" s="1725" t="s">
        <v>753</v>
      </c>
      <c r="G194" s="1698"/>
      <c r="H194" s="1725" t="s">
        <v>748</v>
      </c>
      <c r="I194" s="1698"/>
      <c r="J194" s="1725" t="s">
        <v>754</v>
      </c>
      <c r="K194" s="1698"/>
      <c r="L194" s="1698"/>
      <c r="M194" s="1725"/>
      <c r="N194" s="1698"/>
      <c r="O194" s="1698"/>
      <c r="P194" s="1725"/>
      <c r="Q194" s="1698"/>
      <c r="R194" s="1725"/>
      <c r="S194" s="1698"/>
      <c r="T194" s="1726" t="s">
        <v>449</v>
      </c>
      <c r="U194" s="1698"/>
      <c r="V194" s="1698"/>
      <c r="W194" s="1698"/>
      <c r="X194" s="1698"/>
      <c r="Y194" s="1698"/>
      <c r="Z194" s="1698"/>
      <c r="AA194" s="1698"/>
      <c r="AB194" s="1725" t="s">
        <v>732</v>
      </c>
      <c r="AC194" s="1698"/>
      <c r="AD194" s="1698"/>
      <c r="AE194" s="1698"/>
      <c r="AF194" s="1698"/>
      <c r="AG194" s="1725" t="s">
        <v>733</v>
      </c>
      <c r="AH194" s="1698"/>
      <c r="AI194" s="1698"/>
      <c r="AJ194" s="1727" t="s">
        <v>417</v>
      </c>
      <c r="AK194" s="1728" t="s">
        <v>734</v>
      </c>
      <c r="AL194" s="1702"/>
      <c r="AM194" s="1702"/>
      <c r="AN194" s="1702"/>
      <c r="AO194" s="1702"/>
      <c r="AP194" s="1702"/>
      <c r="AQ194" s="1729">
        <v>201000000000</v>
      </c>
      <c r="AR194" s="1720">
        <v>200783894076</v>
      </c>
      <c r="AS194" s="1729">
        <v>216105924</v>
      </c>
      <c r="AT194" s="1730">
        <v>0</v>
      </c>
      <c r="AU194" s="1722">
        <v>197850211025</v>
      </c>
      <c r="AV194" s="1729">
        <v>2933683051</v>
      </c>
      <c r="AW194" s="1720">
        <v>157478548496</v>
      </c>
      <c r="AX194" s="1729">
        <v>40371662529</v>
      </c>
      <c r="AY194" s="1720">
        <v>157436161791</v>
      </c>
      <c r="AZ194" s="1729">
        <v>42386705</v>
      </c>
      <c r="BA194" s="1729">
        <v>157436161791</v>
      </c>
      <c r="BB194" s="1730">
        <v>0</v>
      </c>
      <c r="BC194" s="1729">
        <v>7824263</v>
      </c>
      <c r="BE194" s="1731">
        <f t="shared" si="7"/>
        <v>0.98432940808457714</v>
      </c>
    </row>
    <row r="195" spans="1:57" s="1707" customFormat="1" ht="16.5" customHeight="1" x14ac:dyDescent="0.2">
      <c r="A195" s="1660" t="str">
        <f t="shared" si="8"/>
        <v>A3631116</v>
      </c>
      <c r="B195" s="1725" t="s">
        <v>361</v>
      </c>
      <c r="C195" s="1698"/>
      <c r="D195" s="1725" t="s">
        <v>748</v>
      </c>
      <c r="E195" s="1698"/>
      <c r="F195" s="1725" t="s">
        <v>753</v>
      </c>
      <c r="G195" s="1698"/>
      <c r="H195" s="1725" t="s">
        <v>748</v>
      </c>
      <c r="I195" s="1698"/>
      <c r="J195" s="1725" t="s">
        <v>433</v>
      </c>
      <c r="K195" s="1698"/>
      <c r="L195" s="1698"/>
      <c r="M195" s="1725"/>
      <c r="N195" s="1698"/>
      <c r="O195" s="1698"/>
      <c r="P195" s="1725"/>
      <c r="Q195" s="1698"/>
      <c r="R195" s="1725"/>
      <c r="S195" s="1698"/>
      <c r="T195" s="1726" t="s">
        <v>578</v>
      </c>
      <c r="U195" s="1698"/>
      <c r="V195" s="1698"/>
      <c r="W195" s="1698"/>
      <c r="X195" s="1698"/>
      <c r="Y195" s="1698"/>
      <c r="Z195" s="1698"/>
      <c r="AA195" s="1698"/>
      <c r="AB195" s="1725" t="s">
        <v>732</v>
      </c>
      <c r="AC195" s="1698"/>
      <c r="AD195" s="1698"/>
      <c r="AE195" s="1698"/>
      <c r="AF195" s="1698"/>
      <c r="AG195" s="1725" t="s">
        <v>735</v>
      </c>
      <c r="AH195" s="1698"/>
      <c r="AI195" s="1698"/>
      <c r="AJ195" s="1727" t="s">
        <v>370</v>
      </c>
      <c r="AK195" s="1728" t="s">
        <v>737</v>
      </c>
      <c r="AL195" s="1702"/>
      <c r="AM195" s="1702"/>
      <c r="AN195" s="1702"/>
      <c r="AO195" s="1702"/>
      <c r="AP195" s="1702"/>
      <c r="AQ195" s="1729">
        <v>66009000000</v>
      </c>
      <c r="AR195" s="1720">
        <v>19634869801</v>
      </c>
      <c r="AS195" s="1729">
        <v>46374130199</v>
      </c>
      <c r="AT195" s="1730">
        <v>0</v>
      </c>
      <c r="AU195" s="1722">
        <v>17394440720</v>
      </c>
      <c r="AV195" s="1729">
        <v>2240429081</v>
      </c>
      <c r="AW195" s="1720">
        <v>13364789843</v>
      </c>
      <c r="AX195" s="1729">
        <v>4029650877</v>
      </c>
      <c r="AY195" s="1720">
        <v>13309594480</v>
      </c>
      <c r="AZ195" s="1729">
        <v>55195363</v>
      </c>
      <c r="BA195" s="1729">
        <v>13309594480</v>
      </c>
      <c r="BB195" s="1730">
        <v>0</v>
      </c>
      <c r="BC195" s="1730">
        <v>0</v>
      </c>
      <c r="BE195" s="1731">
        <f t="shared" si="7"/>
        <v>0.26351619809419929</v>
      </c>
    </row>
    <row r="196" spans="1:57" s="1707" customFormat="1" ht="16.5" customHeight="1" x14ac:dyDescent="0.2">
      <c r="A196" s="1660" t="str">
        <f t="shared" si="8"/>
        <v>A36311116</v>
      </c>
      <c r="B196" s="1725" t="s">
        <v>361</v>
      </c>
      <c r="C196" s="1698"/>
      <c r="D196" s="1725" t="s">
        <v>748</v>
      </c>
      <c r="E196" s="1698"/>
      <c r="F196" s="1725" t="s">
        <v>753</v>
      </c>
      <c r="G196" s="1698"/>
      <c r="H196" s="1725" t="s">
        <v>748</v>
      </c>
      <c r="I196" s="1698"/>
      <c r="J196" s="1725" t="s">
        <v>433</v>
      </c>
      <c r="K196" s="1698"/>
      <c r="L196" s="1698"/>
      <c r="M196" s="1725" t="s">
        <v>738</v>
      </c>
      <c r="N196" s="1698"/>
      <c r="O196" s="1698"/>
      <c r="P196" s="1725" t="s">
        <v>685</v>
      </c>
      <c r="Q196" s="1698"/>
      <c r="R196" s="1725" t="s">
        <v>685</v>
      </c>
      <c r="S196" s="1698"/>
      <c r="T196" s="1726" t="s">
        <v>450</v>
      </c>
      <c r="U196" s="1698"/>
      <c r="V196" s="1698"/>
      <c r="W196" s="1698"/>
      <c r="X196" s="1698"/>
      <c r="Y196" s="1698"/>
      <c r="Z196" s="1698"/>
      <c r="AA196" s="1698"/>
      <c r="AB196" s="1725" t="s">
        <v>732</v>
      </c>
      <c r="AC196" s="1698"/>
      <c r="AD196" s="1698"/>
      <c r="AE196" s="1698"/>
      <c r="AF196" s="1698"/>
      <c r="AG196" s="1725" t="s">
        <v>735</v>
      </c>
      <c r="AH196" s="1698"/>
      <c r="AI196" s="1698"/>
      <c r="AJ196" s="1727" t="s">
        <v>370</v>
      </c>
      <c r="AK196" s="1728" t="s">
        <v>737</v>
      </c>
      <c r="AL196" s="1702"/>
      <c r="AM196" s="1702"/>
      <c r="AN196" s="1702"/>
      <c r="AO196" s="1702"/>
      <c r="AP196" s="1702"/>
      <c r="AQ196" s="1729">
        <v>58014500000</v>
      </c>
      <c r="AR196" s="1720">
        <v>11640369801</v>
      </c>
      <c r="AS196" s="1729">
        <v>46374130199</v>
      </c>
      <c r="AT196" s="1730">
        <v>0</v>
      </c>
      <c r="AU196" s="1722">
        <v>9631790239</v>
      </c>
      <c r="AV196" s="1729">
        <v>2008579562</v>
      </c>
      <c r="AW196" s="1720">
        <v>9483986706</v>
      </c>
      <c r="AX196" s="1729">
        <v>147803533</v>
      </c>
      <c r="AY196" s="1720">
        <v>9430178593</v>
      </c>
      <c r="AZ196" s="1729">
        <v>53808113</v>
      </c>
      <c r="BA196" s="1729">
        <v>9430178593</v>
      </c>
      <c r="BB196" s="1730">
        <v>0</v>
      </c>
      <c r="BC196" s="1730">
        <v>0</v>
      </c>
      <c r="BE196" s="1731">
        <f t="shared" si="7"/>
        <v>0.16602384298752898</v>
      </c>
    </row>
    <row r="197" spans="1:57" s="1707" customFormat="1" ht="12.75" x14ac:dyDescent="0.2">
      <c r="A197" s="1660" t="str">
        <f t="shared" si="8"/>
        <v>A36311216</v>
      </c>
      <c r="B197" s="1725" t="s">
        <v>361</v>
      </c>
      <c r="C197" s="1698"/>
      <c r="D197" s="1725" t="s">
        <v>748</v>
      </c>
      <c r="E197" s="1698"/>
      <c r="F197" s="1725" t="s">
        <v>753</v>
      </c>
      <c r="G197" s="1698"/>
      <c r="H197" s="1725" t="s">
        <v>748</v>
      </c>
      <c r="I197" s="1698"/>
      <c r="J197" s="1725" t="s">
        <v>433</v>
      </c>
      <c r="K197" s="1698"/>
      <c r="L197" s="1698"/>
      <c r="M197" s="1725" t="s">
        <v>741</v>
      </c>
      <c r="N197" s="1698"/>
      <c r="O197" s="1698"/>
      <c r="P197" s="1725" t="s">
        <v>685</v>
      </c>
      <c r="Q197" s="1698"/>
      <c r="R197" s="1725" t="s">
        <v>685</v>
      </c>
      <c r="S197" s="1698"/>
      <c r="T197" s="1726" t="s">
        <v>451</v>
      </c>
      <c r="U197" s="1698"/>
      <c r="V197" s="1698"/>
      <c r="W197" s="1698"/>
      <c r="X197" s="1698"/>
      <c r="Y197" s="1698"/>
      <c r="Z197" s="1698"/>
      <c r="AA197" s="1698"/>
      <c r="AB197" s="1725" t="s">
        <v>732</v>
      </c>
      <c r="AC197" s="1698"/>
      <c r="AD197" s="1698"/>
      <c r="AE197" s="1698"/>
      <c r="AF197" s="1698"/>
      <c r="AG197" s="1725" t="s">
        <v>735</v>
      </c>
      <c r="AH197" s="1698"/>
      <c r="AI197" s="1698"/>
      <c r="AJ197" s="1727" t="s">
        <v>370</v>
      </c>
      <c r="AK197" s="1728" t="s">
        <v>737</v>
      </c>
      <c r="AL197" s="1702"/>
      <c r="AM197" s="1702"/>
      <c r="AN197" s="1702"/>
      <c r="AO197" s="1702"/>
      <c r="AP197" s="1702"/>
      <c r="AQ197" s="1729">
        <v>7994500000</v>
      </c>
      <c r="AR197" s="1720">
        <v>7994500000</v>
      </c>
      <c r="AS197" s="1730">
        <v>0</v>
      </c>
      <c r="AT197" s="1730">
        <v>0</v>
      </c>
      <c r="AU197" s="1722">
        <v>7762650481</v>
      </c>
      <c r="AV197" s="1729">
        <v>231849519</v>
      </c>
      <c r="AW197" s="1720">
        <v>3880803137</v>
      </c>
      <c r="AX197" s="1729">
        <v>3881847344</v>
      </c>
      <c r="AY197" s="1720">
        <v>3879415887</v>
      </c>
      <c r="AZ197" s="1729">
        <v>1387250</v>
      </c>
      <c r="BA197" s="1729">
        <v>3879415887</v>
      </c>
      <c r="BB197" s="1730">
        <v>0</v>
      </c>
      <c r="BC197" s="1730">
        <v>0</v>
      </c>
      <c r="BE197" s="1731">
        <f t="shared" si="7"/>
        <v>0.97099887184939648</v>
      </c>
    </row>
    <row r="198" spans="1:57" s="1707" customFormat="1" ht="12.75" x14ac:dyDescent="0.2">
      <c r="A198" s="1660" t="str">
        <f t="shared" si="8"/>
        <v>A3636616</v>
      </c>
      <c r="B198" s="1725" t="s">
        <v>361</v>
      </c>
      <c r="C198" s="1698"/>
      <c r="D198" s="1725" t="s">
        <v>748</v>
      </c>
      <c r="E198" s="1698"/>
      <c r="F198" s="1725" t="s">
        <v>753</v>
      </c>
      <c r="G198" s="1698"/>
      <c r="H198" s="1725" t="s">
        <v>748</v>
      </c>
      <c r="I198" s="1698"/>
      <c r="J198" s="1725" t="s">
        <v>779</v>
      </c>
      <c r="K198" s="1698"/>
      <c r="L198" s="1698"/>
      <c r="M198" s="1725"/>
      <c r="N198" s="1698"/>
      <c r="O198" s="1698"/>
      <c r="P198" s="1725"/>
      <c r="Q198" s="1698"/>
      <c r="R198" s="1725"/>
      <c r="S198" s="1698"/>
      <c r="T198" s="1726" t="s">
        <v>452</v>
      </c>
      <c r="U198" s="1698"/>
      <c r="V198" s="1698"/>
      <c r="W198" s="1698"/>
      <c r="X198" s="1698"/>
      <c r="Y198" s="1698"/>
      <c r="Z198" s="1698"/>
      <c r="AA198" s="1698"/>
      <c r="AB198" s="1725" t="s">
        <v>732</v>
      </c>
      <c r="AC198" s="1698"/>
      <c r="AD198" s="1698"/>
      <c r="AE198" s="1698"/>
      <c r="AF198" s="1698"/>
      <c r="AG198" s="1725" t="s">
        <v>735</v>
      </c>
      <c r="AH198" s="1698"/>
      <c r="AI198" s="1698"/>
      <c r="AJ198" s="1727" t="s">
        <v>370</v>
      </c>
      <c r="AK198" s="1728" t="s">
        <v>737</v>
      </c>
      <c r="AL198" s="1702"/>
      <c r="AM198" s="1702"/>
      <c r="AN198" s="1702"/>
      <c r="AO198" s="1702"/>
      <c r="AP198" s="1702"/>
      <c r="AQ198" s="1729">
        <v>504900000</v>
      </c>
      <c r="AR198" s="1732">
        <v>0</v>
      </c>
      <c r="AS198" s="1729">
        <v>504900000</v>
      </c>
      <c r="AT198" s="1730">
        <v>0</v>
      </c>
      <c r="AU198" s="1733">
        <v>0</v>
      </c>
      <c r="AV198" s="1730">
        <v>0</v>
      </c>
      <c r="AW198" s="1732">
        <v>0</v>
      </c>
      <c r="AX198" s="1730">
        <v>0</v>
      </c>
      <c r="AY198" s="1732">
        <v>0</v>
      </c>
      <c r="AZ198" s="1730">
        <v>0</v>
      </c>
      <c r="BA198" s="1730">
        <v>0</v>
      </c>
      <c r="BB198" s="1730">
        <v>0</v>
      </c>
      <c r="BC198" s="1730">
        <v>0</v>
      </c>
      <c r="BE198" s="1731">
        <f t="shared" si="7"/>
        <v>0</v>
      </c>
    </row>
    <row r="199" spans="1:57" s="1673" customFormat="1" ht="12.75" x14ac:dyDescent="0.2">
      <c r="A199" s="1660" t="str">
        <f t="shared" si="8"/>
        <v>C10</v>
      </c>
      <c r="B199" s="1661" t="s">
        <v>453</v>
      </c>
      <c r="C199" s="1662"/>
      <c r="D199" s="1661"/>
      <c r="E199" s="1662"/>
      <c r="F199" s="1661"/>
      <c r="G199" s="1662"/>
      <c r="H199" s="1661"/>
      <c r="I199" s="1662"/>
      <c r="J199" s="1661"/>
      <c r="K199" s="1662"/>
      <c r="L199" s="1662"/>
      <c r="M199" s="1661"/>
      <c r="N199" s="1662"/>
      <c r="O199" s="1662"/>
      <c r="P199" s="1661"/>
      <c r="Q199" s="1662"/>
      <c r="R199" s="1661"/>
      <c r="S199" s="1662"/>
      <c r="T199" s="1663" t="s">
        <v>61</v>
      </c>
      <c r="U199" s="1662"/>
      <c r="V199" s="1662"/>
      <c r="W199" s="1662"/>
      <c r="X199" s="1662"/>
      <c r="Y199" s="1662"/>
      <c r="Z199" s="1662"/>
      <c r="AA199" s="1662"/>
      <c r="AB199" s="1661" t="s">
        <v>732</v>
      </c>
      <c r="AC199" s="1662"/>
      <c r="AD199" s="1662"/>
      <c r="AE199" s="1662"/>
      <c r="AF199" s="1662"/>
      <c r="AG199" s="1661" t="s">
        <v>733</v>
      </c>
      <c r="AH199" s="1662"/>
      <c r="AI199" s="1662"/>
      <c r="AJ199" s="1664" t="s">
        <v>417</v>
      </c>
      <c r="AK199" s="1710" t="s">
        <v>734</v>
      </c>
      <c r="AL199" s="1711"/>
      <c r="AM199" s="1711"/>
      <c r="AN199" s="1711"/>
      <c r="AO199" s="1711"/>
      <c r="AP199" s="1711"/>
      <c r="AQ199" s="1666">
        <v>26620420000</v>
      </c>
      <c r="AR199" s="1667">
        <v>22227752508</v>
      </c>
      <c r="AS199" s="1666">
        <v>4392667492</v>
      </c>
      <c r="AT199" s="1712">
        <v>0</v>
      </c>
      <c r="AU199" s="1668">
        <v>16637771433.719999</v>
      </c>
      <c r="AV199" s="1666">
        <v>5589981074.2799997</v>
      </c>
      <c r="AW199" s="1667">
        <v>7944224075</v>
      </c>
      <c r="AX199" s="1666">
        <v>8693547358.7199993</v>
      </c>
      <c r="AY199" s="1667">
        <v>7674601685</v>
      </c>
      <c r="AZ199" s="1666">
        <v>269622390</v>
      </c>
      <c r="BA199" s="1666">
        <v>7070116685</v>
      </c>
      <c r="BB199" s="1712">
        <v>604485000</v>
      </c>
      <c r="BC199" s="1666">
        <v>2638802</v>
      </c>
      <c r="BE199" s="1672">
        <f t="shared" si="7"/>
        <v>0.62500033559650825</v>
      </c>
    </row>
    <row r="200" spans="1:57" s="1673" customFormat="1" ht="12.75" x14ac:dyDescent="0.2">
      <c r="A200" s="1660" t="str">
        <f t="shared" si="8"/>
        <v>C13</v>
      </c>
      <c r="B200" s="1661" t="s">
        <v>453</v>
      </c>
      <c r="C200" s="1662"/>
      <c r="D200" s="1661"/>
      <c r="E200" s="1662"/>
      <c r="F200" s="1661"/>
      <c r="G200" s="1662"/>
      <c r="H200" s="1661"/>
      <c r="I200" s="1662"/>
      <c r="J200" s="1661"/>
      <c r="K200" s="1662"/>
      <c r="L200" s="1662"/>
      <c r="M200" s="1661"/>
      <c r="N200" s="1662"/>
      <c r="O200" s="1662"/>
      <c r="P200" s="1661"/>
      <c r="Q200" s="1662"/>
      <c r="R200" s="1661"/>
      <c r="S200" s="1662"/>
      <c r="T200" s="1663" t="s">
        <v>61</v>
      </c>
      <c r="U200" s="1662"/>
      <c r="V200" s="1662"/>
      <c r="W200" s="1662"/>
      <c r="X200" s="1662"/>
      <c r="Y200" s="1662"/>
      <c r="Z200" s="1662"/>
      <c r="AA200" s="1662"/>
      <c r="AB200" s="1661" t="s">
        <v>732</v>
      </c>
      <c r="AC200" s="1662"/>
      <c r="AD200" s="1662"/>
      <c r="AE200" s="1662"/>
      <c r="AF200" s="1662"/>
      <c r="AG200" s="1661" t="s">
        <v>733</v>
      </c>
      <c r="AH200" s="1662"/>
      <c r="AI200" s="1662"/>
      <c r="AJ200" s="1664" t="s">
        <v>765</v>
      </c>
      <c r="AK200" s="1710" t="s">
        <v>1252</v>
      </c>
      <c r="AL200" s="1711"/>
      <c r="AM200" s="1711"/>
      <c r="AN200" s="1711"/>
      <c r="AO200" s="1711"/>
      <c r="AP200" s="1711"/>
      <c r="AQ200" s="1666">
        <v>5000000000</v>
      </c>
      <c r="AR200" s="1667">
        <v>5000000000</v>
      </c>
      <c r="AS200" s="1666">
        <v>0</v>
      </c>
      <c r="AT200" s="1712">
        <v>0</v>
      </c>
      <c r="AU200" s="1668">
        <v>5000000000</v>
      </c>
      <c r="AV200" s="1666">
        <v>0</v>
      </c>
      <c r="AW200" s="1667">
        <v>1104599320.6900001</v>
      </c>
      <c r="AX200" s="1666">
        <v>3895400679.3099999</v>
      </c>
      <c r="AY200" s="1667">
        <v>1104599320.6900001</v>
      </c>
      <c r="AZ200" s="1666">
        <v>0</v>
      </c>
      <c r="BA200" s="1666">
        <v>1104599320.6900001</v>
      </c>
      <c r="BB200" s="1712">
        <v>0</v>
      </c>
      <c r="BC200" s="1666">
        <v>0</v>
      </c>
      <c r="BE200" s="1672">
        <f t="shared" si="7"/>
        <v>1</v>
      </c>
    </row>
    <row r="201" spans="1:57" s="1673" customFormat="1" ht="12.75" x14ac:dyDescent="0.2">
      <c r="A201" s="1660" t="str">
        <f t="shared" si="8"/>
        <v>C15</v>
      </c>
      <c r="B201" s="1661" t="s">
        <v>453</v>
      </c>
      <c r="C201" s="1662"/>
      <c r="D201" s="1661"/>
      <c r="E201" s="1662"/>
      <c r="F201" s="1661"/>
      <c r="G201" s="1662"/>
      <c r="H201" s="1661"/>
      <c r="I201" s="1662"/>
      <c r="J201" s="1661"/>
      <c r="K201" s="1662"/>
      <c r="L201" s="1662"/>
      <c r="M201" s="1661"/>
      <c r="N201" s="1662"/>
      <c r="O201" s="1662"/>
      <c r="P201" s="1661"/>
      <c r="Q201" s="1662"/>
      <c r="R201" s="1661"/>
      <c r="S201" s="1662"/>
      <c r="T201" s="1663" t="s">
        <v>61</v>
      </c>
      <c r="U201" s="1662"/>
      <c r="V201" s="1662"/>
      <c r="W201" s="1662"/>
      <c r="X201" s="1662"/>
      <c r="Y201" s="1662"/>
      <c r="Z201" s="1662"/>
      <c r="AA201" s="1662"/>
      <c r="AB201" s="1661" t="s">
        <v>732</v>
      </c>
      <c r="AC201" s="1662"/>
      <c r="AD201" s="1662"/>
      <c r="AE201" s="1662"/>
      <c r="AF201" s="1662"/>
      <c r="AG201" s="1661" t="s">
        <v>733</v>
      </c>
      <c r="AH201" s="1662"/>
      <c r="AI201" s="1662"/>
      <c r="AJ201" s="1664" t="s">
        <v>745</v>
      </c>
      <c r="AK201" s="1710" t="s">
        <v>781</v>
      </c>
      <c r="AL201" s="1711"/>
      <c r="AM201" s="1711"/>
      <c r="AN201" s="1711"/>
      <c r="AO201" s="1711"/>
      <c r="AP201" s="1711"/>
      <c r="AQ201" s="1666">
        <v>2815325822</v>
      </c>
      <c r="AR201" s="1667">
        <v>1036100000</v>
      </c>
      <c r="AS201" s="1666">
        <v>1779225822</v>
      </c>
      <c r="AT201" s="1712">
        <v>0</v>
      </c>
      <c r="AU201" s="1668">
        <v>401300000</v>
      </c>
      <c r="AV201" s="1666">
        <v>634800000</v>
      </c>
      <c r="AW201" s="1667">
        <v>102873333</v>
      </c>
      <c r="AX201" s="1666">
        <v>298426667</v>
      </c>
      <c r="AY201" s="1667">
        <v>102873333</v>
      </c>
      <c r="AZ201" s="1666">
        <v>0</v>
      </c>
      <c r="BA201" s="1666">
        <v>102873333</v>
      </c>
      <c r="BB201" s="1712">
        <v>0</v>
      </c>
      <c r="BC201" s="1666">
        <v>0</v>
      </c>
      <c r="BE201" s="1672">
        <f t="shared" si="7"/>
        <v>0.142541228039786</v>
      </c>
    </row>
    <row r="202" spans="1:57" s="1707" customFormat="1" ht="12.75" x14ac:dyDescent="0.2">
      <c r="A202" s="1660" t="str">
        <f t="shared" si="8"/>
        <v>C250210</v>
      </c>
      <c r="B202" s="1697" t="s">
        <v>453</v>
      </c>
      <c r="C202" s="1698"/>
      <c r="D202" s="1697" t="s">
        <v>1256</v>
      </c>
      <c r="E202" s="1698"/>
      <c r="F202" s="1697"/>
      <c r="G202" s="1698"/>
      <c r="H202" s="1697"/>
      <c r="I202" s="1698"/>
      <c r="J202" s="1697"/>
      <c r="K202" s="1698"/>
      <c r="L202" s="1698"/>
      <c r="M202" s="1697"/>
      <c r="N202" s="1698"/>
      <c r="O202" s="1698"/>
      <c r="P202" s="1697"/>
      <c r="Q202" s="1698"/>
      <c r="R202" s="1697"/>
      <c r="S202" s="1698"/>
      <c r="T202" s="1699" t="s">
        <v>1257</v>
      </c>
      <c r="U202" s="1698"/>
      <c r="V202" s="1698"/>
      <c r="W202" s="1698"/>
      <c r="X202" s="1698"/>
      <c r="Y202" s="1698"/>
      <c r="Z202" s="1698"/>
      <c r="AA202" s="1698"/>
      <c r="AB202" s="1697" t="s">
        <v>732</v>
      </c>
      <c r="AC202" s="1698"/>
      <c r="AD202" s="1698"/>
      <c r="AE202" s="1698"/>
      <c r="AF202" s="1698"/>
      <c r="AG202" s="1697" t="s">
        <v>733</v>
      </c>
      <c r="AH202" s="1698"/>
      <c r="AI202" s="1698"/>
      <c r="AJ202" s="1700" t="s">
        <v>417</v>
      </c>
      <c r="AK202" s="1701" t="s">
        <v>734</v>
      </c>
      <c r="AL202" s="1702"/>
      <c r="AM202" s="1702"/>
      <c r="AN202" s="1702"/>
      <c r="AO202" s="1702"/>
      <c r="AP202" s="1702"/>
      <c r="AQ202" s="1703">
        <v>16950000000</v>
      </c>
      <c r="AR202" s="1704">
        <v>15498940263</v>
      </c>
      <c r="AS202" s="1703">
        <v>1451059737</v>
      </c>
      <c r="AT202" s="1705">
        <v>0</v>
      </c>
      <c r="AU202" s="1706">
        <v>13244783042</v>
      </c>
      <c r="AV202" s="1703">
        <v>2254157221</v>
      </c>
      <c r="AW202" s="1704">
        <v>7077357291</v>
      </c>
      <c r="AX202" s="1703">
        <v>6167425751</v>
      </c>
      <c r="AY202" s="1704">
        <v>6914512708</v>
      </c>
      <c r="AZ202" s="1703">
        <v>162844583</v>
      </c>
      <c r="BA202" s="1703">
        <v>6914512708</v>
      </c>
      <c r="BB202" s="1705">
        <v>0</v>
      </c>
      <c r="BC202" s="1703">
        <v>2638802</v>
      </c>
      <c r="BE202" s="1708">
        <f t="shared" si="7"/>
        <v>0.78140312932153388</v>
      </c>
    </row>
    <row r="203" spans="1:57" s="1707" customFormat="1" ht="15" customHeight="1" x14ac:dyDescent="0.2">
      <c r="A203" s="1660" t="str">
        <f t="shared" si="8"/>
        <v>C250215</v>
      </c>
      <c r="B203" s="1697" t="s">
        <v>453</v>
      </c>
      <c r="C203" s="1698"/>
      <c r="D203" s="1697" t="s">
        <v>1256</v>
      </c>
      <c r="E203" s="1698"/>
      <c r="F203" s="1697"/>
      <c r="G203" s="1698"/>
      <c r="H203" s="1697"/>
      <c r="I203" s="1698"/>
      <c r="J203" s="1697"/>
      <c r="K203" s="1698"/>
      <c r="L203" s="1698"/>
      <c r="M203" s="1697"/>
      <c r="N203" s="1698"/>
      <c r="O203" s="1698"/>
      <c r="P203" s="1697"/>
      <c r="Q203" s="1698"/>
      <c r="R203" s="1697"/>
      <c r="S203" s="1698"/>
      <c r="T203" s="1699" t="s">
        <v>1257</v>
      </c>
      <c r="U203" s="1698"/>
      <c r="V203" s="1698"/>
      <c r="W203" s="1698"/>
      <c r="X203" s="1698"/>
      <c r="Y203" s="1698"/>
      <c r="Z203" s="1698"/>
      <c r="AA203" s="1698"/>
      <c r="AB203" s="1697" t="s">
        <v>732</v>
      </c>
      <c r="AC203" s="1698"/>
      <c r="AD203" s="1698"/>
      <c r="AE203" s="1698"/>
      <c r="AF203" s="1698"/>
      <c r="AG203" s="1697" t="s">
        <v>733</v>
      </c>
      <c r="AH203" s="1698"/>
      <c r="AI203" s="1698"/>
      <c r="AJ203" s="1700" t="s">
        <v>745</v>
      </c>
      <c r="AK203" s="1701" t="s">
        <v>781</v>
      </c>
      <c r="AL203" s="1702"/>
      <c r="AM203" s="1702"/>
      <c r="AN203" s="1702"/>
      <c r="AO203" s="1702"/>
      <c r="AP203" s="1702"/>
      <c r="AQ203" s="1703">
        <v>2815325822</v>
      </c>
      <c r="AR203" s="1704">
        <v>1036100000</v>
      </c>
      <c r="AS203" s="1703">
        <v>1779225822</v>
      </c>
      <c r="AT203" s="1705">
        <v>0</v>
      </c>
      <c r="AU203" s="1706">
        <v>401300000</v>
      </c>
      <c r="AV203" s="1703">
        <v>634800000</v>
      </c>
      <c r="AW203" s="1704">
        <v>102873333</v>
      </c>
      <c r="AX203" s="1703">
        <v>298426667</v>
      </c>
      <c r="AY203" s="1704">
        <v>102873333</v>
      </c>
      <c r="AZ203" s="1705">
        <v>0</v>
      </c>
      <c r="BA203" s="1703">
        <v>102873333</v>
      </c>
      <c r="BB203" s="1705">
        <v>0</v>
      </c>
      <c r="BC203" s="1705">
        <v>0</v>
      </c>
      <c r="BE203" s="1708">
        <f t="shared" si="7"/>
        <v>0.142541228039786</v>
      </c>
    </row>
    <row r="204" spans="1:57" s="1707" customFormat="1" ht="12.75" x14ac:dyDescent="0.2">
      <c r="A204" s="1660" t="str">
        <f t="shared" si="8"/>
        <v>C2502100010</v>
      </c>
      <c r="B204" s="1697" t="s">
        <v>453</v>
      </c>
      <c r="C204" s="1698"/>
      <c r="D204" s="1697" t="s">
        <v>1256</v>
      </c>
      <c r="E204" s="1698"/>
      <c r="F204" s="1697" t="s">
        <v>1258</v>
      </c>
      <c r="G204" s="1698"/>
      <c r="H204" s="1697"/>
      <c r="I204" s="1698"/>
      <c r="J204" s="1697"/>
      <c r="K204" s="1698"/>
      <c r="L204" s="1698"/>
      <c r="M204" s="1697"/>
      <c r="N204" s="1698"/>
      <c r="O204" s="1698"/>
      <c r="P204" s="1697"/>
      <c r="Q204" s="1698"/>
      <c r="R204" s="1697"/>
      <c r="S204" s="1698"/>
      <c r="T204" s="1699" t="s">
        <v>1259</v>
      </c>
      <c r="U204" s="1698"/>
      <c r="V204" s="1698"/>
      <c r="W204" s="1698"/>
      <c r="X204" s="1698"/>
      <c r="Y204" s="1698"/>
      <c r="Z204" s="1698"/>
      <c r="AA204" s="1698"/>
      <c r="AB204" s="1697" t="s">
        <v>732</v>
      </c>
      <c r="AC204" s="1698"/>
      <c r="AD204" s="1698"/>
      <c r="AE204" s="1698"/>
      <c r="AF204" s="1698"/>
      <c r="AG204" s="1697" t="s">
        <v>733</v>
      </c>
      <c r="AH204" s="1698"/>
      <c r="AI204" s="1698"/>
      <c r="AJ204" s="1700" t="s">
        <v>417</v>
      </c>
      <c r="AK204" s="1701" t="s">
        <v>734</v>
      </c>
      <c r="AL204" s="1702"/>
      <c r="AM204" s="1702"/>
      <c r="AN204" s="1702"/>
      <c r="AO204" s="1702"/>
      <c r="AP204" s="1702"/>
      <c r="AQ204" s="1703">
        <v>16950000000</v>
      </c>
      <c r="AR204" s="1704">
        <v>15498940263</v>
      </c>
      <c r="AS204" s="1703">
        <v>1451059737</v>
      </c>
      <c r="AT204" s="1705">
        <v>0</v>
      </c>
      <c r="AU204" s="1706">
        <v>13244783042</v>
      </c>
      <c r="AV204" s="1703">
        <v>2254157221</v>
      </c>
      <c r="AW204" s="1704">
        <v>7077357291</v>
      </c>
      <c r="AX204" s="1703">
        <v>6167425751</v>
      </c>
      <c r="AY204" s="1704">
        <v>6914512708</v>
      </c>
      <c r="AZ204" s="1703">
        <v>162844583</v>
      </c>
      <c r="BA204" s="1703">
        <v>6914512708</v>
      </c>
      <c r="BB204" s="1705">
        <v>0</v>
      </c>
      <c r="BC204" s="1703">
        <v>2638802</v>
      </c>
      <c r="BE204" s="1708">
        <f t="shared" si="7"/>
        <v>0.78140312932153388</v>
      </c>
    </row>
    <row r="205" spans="1:57" s="1707" customFormat="1" ht="15" customHeight="1" x14ac:dyDescent="0.2">
      <c r="A205" s="1660" t="str">
        <f t="shared" si="8"/>
        <v>C2502100015</v>
      </c>
      <c r="B205" s="1697" t="s">
        <v>453</v>
      </c>
      <c r="C205" s="1698"/>
      <c r="D205" s="1697" t="s">
        <v>1256</v>
      </c>
      <c r="E205" s="1698"/>
      <c r="F205" s="1697" t="s">
        <v>1258</v>
      </c>
      <c r="G205" s="1698"/>
      <c r="H205" s="1697"/>
      <c r="I205" s="1698"/>
      <c r="J205" s="1697"/>
      <c r="K205" s="1698"/>
      <c r="L205" s="1698"/>
      <c r="M205" s="1697"/>
      <c r="N205" s="1698"/>
      <c r="O205" s="1698"/>
      <c r="P205" s="1697"/>
      <c r="Q205" s="1698"/>
      <c r="R205" s="1697"/>
      <c r="S205" s="1698"/>
      <c r="T205" s="1699" t="s">
        <v>1259</v>
      </c>
      <c r="U205" s="1698"/>
      <c r="V205" s="1698"/>
      <c r="W205" s="1698"/>
      <c r="X205" s="1698"/>
      <c r="Y205" s="1698"/>
      <c r="Z205" s="1698"/>
      <c r="AA205" s="1698"/>
      <c r="AB205" s="1697" t="s">
        <v>732</v>
      </c>
      <c r="AC205" s="1698"/>
      <c r="AD205" s="1698"/>
      <c r="AE205" s="1698"/>
      <c r="AF205" s="1698"/>
      <c r="AG205" s="1697" t="s">
        <v>733</v>
      </c>
      <c r="AH205" s="1698"/>
      <c r="AI205" s="1698"/>
      <c r="AJ205" s="1700" t="s">
        <v>745</v>
      </c>
      <c r="AK205" s="1701" t="s">
        <v>781</v>
      </c>
      <c r="AL205" s="1702"/>
      <c r="AM205" s="1702"/>
      <c r="AN205" s="1702"/>
      <c r="AO205" s="1702"/>
      <c r="AP205" s="1702"/>
      <c r="AQ205" s="1703">
        <v>2815325822</v>
      </c>
      <c r="AR205" s="1704">
        <v>1036100000</v>
      </c>
      <c r="AS205" s="1703">
        <v>1779225822</v>
      </c>
      <c r="AT205" s="1705">
        <v>0</v>
      </c>
      <c r="AU205" s="1706">
        <v>401300000</v>
      </c>
      <c r="AV205" s="1703">
        <v>634800000</v>
      </c>
      <c r="AW205" s="1704">
        <v>102873333</v>
      </c>
      <c r="AX205" s="1703">
        <v>298426667</v>
      </c>
      <c r="AY205" s="1704">
        <v>102873333</v>
      </c>
      <c r="AZ205" s="1705">
        <v>0</v>
      </c>
      <c r="BA205" s="1703">
        <v>102873333</v>
      </c>
      <c r="BB205" s="1705">
        <v>0</v>
      </c>
      <c r="BC205" s="1705">
        <v>0</v>
      </c>
      <c r="BE205" s="1708">
        <f t="shared" si="7"/>
        <v>0.142541228039786</v>
      </c>
    </row>
    <row r="206" spans="1:57" s="1799" customFormat="1" ht="12.75" x14ac:dyDescent="0.2">
      <c r="A206" s="1789" t="str">
        <f t="shared" si="8"/>
        <v>C25021000110</v>
      </c>
      <c r="B206" s="1790" t="s">
        <v>453</v>
      </c>
      <c r="C206" s="1791"/>
      <c r="D206" s="1790" t="s">
        <v>1256</v>
      </c>
      <c r="E206" s="1791"/>
      <c r="F206" s="1790" t="s">
        <v>1258</v>
      </c>
      <c r="G206" s="1791"/>
      <c r="H206" s="1790" t="s">
        <v>738</v>
      </c>
      <c r="I206" s="1791"/>
      <c r="J206" s="1790"/>
      <c r="K206" s="1791"/>
      <c r="L206" s="1791"/>
      <c r="M206" s="1790"/>
      <c r="N206" s="1791"/>
      <c r="O206" s="1791"/>
      <c r="P206" s="1790"/>
      <c r="Q206" s="1791"/>
      <c r="R206" s="1790"/>
      <c r="S206" s="1791"/>
      <c r="T206" s="1792" t="s">
        <v>687</v>
      </c>
      <c r="U206" s="1793"/>
      <c r="V206" s="1793"/>
      <c r="W206" s="1793"/>
      <c r="X206" s="1793"/>
      <c r="Y206" s="1793"/>
      <c r="Z206" s="1793"/>
      <c r="AA206" s="1793"/>
      <c r="AB206" s="1790" t="s">
        <v>732</v>
      </c>
      <c r="AC206" s="1791"/>
      <c r="AD206" s="1791"/>
      <c r="AE206" s="1791"/>
      <c r="AF206" s="1791"/>
      <c r="AG206" s="1790" t="s">
        <v>733</v>
      </c>
      <c r="AH206" s="1791"/>
      <c r="AI206" s="1791"/>
      <c r="AJ206" s="1794" t="s">
        <v>417</v>
      </c>
      <c r="AK206" s="1795" t="s">
        <v>734</v>
      </c>
      <c r="AL206" s="1796"/>
      <c r="AM206" s="1796"/>
      <c r="AN206" s="1796"/>
      <c r="AO206" s="1796"/>
      <c r="AP206" s="1796"/>
      <c r="AQ206" s="1797">
        <v>1300000000</v>
      </c>
      <c r="AR206" s="1720">
        <v>1112396264</v>
      </c>
      <c r="AS206" s="1797">
        <v>187603736</v>
      </c>
      <c r="AT206" s="1798">
        <v>0</v>
      </c>
      <c r="AU206" s="1722">
        <v>750334085</v>
      </c>
      <c r="AV206" s="1797">
        <v>362062179</v>
      </c>
      <c r="AW206" s="1720">
        <v>124583044</v>
      </c>
      <c r="AX206" s="1797">
        <v>625751041</v>
      </c>
      <c r="AY206" s="1720">
        <v>103930227</v>
      </c>
      <c r="AZ206" s="1797">
        <v>20652817</v>
      </c>
      <c r="BA206" s="1797">
        <v>103930227</v>
      </c>
      <c r="BB206" s="1798">
        <v>0</v>
      </c>
      <c r="BC206" s="1798">
        <v>0</v>
      </c>
      <c r="BE206" s="1800">
        <f t="shared" si="7"/>
        <v>0.57718006538461541</v>
      </c>
    </row>
    <row r="207" spans="1:57" s="1799" customFormat="1" ht="15" customHeight="1" x14ac:dyDescent="0.2">
      <c r="A207" s="1789" t="str">
        <f t="shared" si="8"/>
        <v>C25021000115</v>
      </c>
      <c r="B207" s="1801" t="s">
        <v>453</v>
      </c>
      <c r="C207" s="1791"/>
      <c r="D207" s="1801" t="s">
        <v>1256</v>
      </c>
      <c r="E207" s="1791"/>
      <c r="F207" s="1801" t="s">
        <v>1258</v>
      </c>
      <c r="G207" s="1791"/>
      <c r="H207" s="1801" t="s">
        <v>738</v>
      </c>
      <c r="I207" s="1791"/>
      <c r="J207" s="1801"/>
      <c r="K207" s="1791"/>
      <c r="L207" s="1791"/>
      <c r="M207" s="1801"/>
      <c r="N207" s="1791"/>
      <c r="O207" s="1791"/>
      <c r="P207" s="1801"/>
      <c r="Q207" s="1791"/>
      <c r="R207" s="1801"/>
      <c r="S207" s="1791"/>
      <c r="T207" s="1802" t="s">
        <v>687</v>
      </c>
      <c r="U207" s="1793"/>
      <c r="V207" s="1793"/>
      <c r="W207" s="1793"/>
      <c r="X207" s="1793"/>
      <c r="Y207" s="1793"/>
      <c r="Z207" s="1793"/>
      <c r="AA207" s="1793"/>
      <c r="AB207" s="1801" t="s">
        <v>732</v>
      </c>
      <c r="AC207" s="1791"/>
      <c r="AD207" s="1791"/>
      <c r="AE207" s="1791"/>
      <c r="AF207" s="1791"/>
      <c r="AG207" s="1801" t="s">
        <v>733</v>
      </c>
      <c r="AH207" s="1791"/>
      <c r="AI207" s="1791"/>
      <c r="AJ207" s="1803" t="s">
        <v>745</v>
      </c>
      <c r="AK207" s="1804" t="s">
        <v>781</v>
      </c>
      <c r="AL207" s="1796"/>
      <c r="AM207" s="1796"/>
      <c r="AN207" s="1796"/>
      <c r="AO207" s="1796"/>
      <c r="AP207" s="1796"/>
      <c r="AQ207" s="1805">
        <v>2815325822</v>
      </c>
      <c r="AR207" s="1704">
        <v>1036100000</v>
      </c>
      <c r="AS207" s="1805">
        <v>1779225822</v>
      </c>
      <c r="AT207" s="1806">
        <v>0</v>
      </c>
      <c r="AU207" s="1706">
        <v>401300000</v>
      </c>
      <c r="AV207" s="1805">
        <v>634800000</v>
      </c>
      <c r="AW207" s="1704">
        <v>102873333</v>
      </c>
      <c r="AX207" s="1805">
        <v>298426667</v>
      </c>
      <c r="AY207" s="1704">
        <v>102873333</v>
      </c>
      <c r="AZ207" s="1806">
        <v>0</v>
      </c>
      <c r="BA207" s="1805">
        <v>102873333</v>
      </c>
      <c r="BB207" s="1806">
        <v>0</v>
      </c>
      <c r="BC207" s="1806">
        <v>0</v>
      </c>
      <c r="BE207" s="1807">
        <f t="shared" si="7"/>
        <v>0.142541228039786</v>
      </c>
    </row>
    <row r="208" spans="1:57" s="1707" customFormat="1" ht="15" customHeight="1" x14ac:dyDescent="0.2">
      <c r="A208" s="1660" t="str">
        <f t="shared" si="8"/>
        <v>C250210001010</v>
      </c>
      <c r="B208" s="1697" t="s">
        <v>453</v>
      </c>
      <c r="C208" s="1698"/>
      <c r="D208" s="1697" t="s">
        <v>1256</v>
      </c>
      <c r="E208" s="1698"/>
      <c r="F208" s="1697" t="s">
        <v>1258</v>
      </c>
      <c r="G208" s="1698"/>
      <c r="H208" s="1697" t="s">
        <v>738</v>
      </c>
      <c r="I208" s="1698"/>
      <c r="J208" s="1697" t="s">
        <v>739</v>
      </c>
      <c r="K208" s="1698"/>
      <c r="L208" s="1698"/>
      <c r="M208" s="1697"/>
      <c r="N208" s="1698"/>
      <c r="O208" s="1698"/>
      <c r="P208" s="1697"/>
      <c r="Q208" s="1698"/>
      <c r="R208" s="1697"/>
      <c r="S208" s="1698"/>
      <c r="T208" s="1699" t="s">
        <v>687</v>
      </c>
      <c r="U208" s="1698"/>
      <c r="V208" s="1698"/>
      <c r="W208" s="1698"/>
      <c r="X208" s="1698"/>
      <c r="Y208" s="1698"/>
      <c r="Z208" s="1698"/>
      <c r="AA208" s="1698"/>
      <c r="AB208" s="1697" t="s">
        <v>732</v>
      </c>
      <c r="AC208" s="1698"/>
      <c r="AD208" s="1698"/>
      <c r="AE208" s="1698"/>
      <c r="AF208" s="1698"/>
      <c r="AG208" s="1697" t="s">
        <v>733</v>
      </c>
      <c r="AH208" s="1698"/>
      <c r="AI208" s="1698"/>
      <c r="AJ208" s="1700" t="s">
        <v>417</v>
      </c>
      <c r="AK208" s="1701" t="s">
        <v>734</v>
      </c>
      <c r="AL208" s="1702"/>
      <c r="AM208" s="1702"/>
      <c r="AN208" s="1702"/>
      <c r="AO208" s="1702"/>
      <c r="AP208" s="1702"/>
      <c r="AQ208" s="1703">
        <v>1300000000</v>
      </c>
      <c r="AR208" s="1704">
        <v>1112396264</v>
      </c>
      <c r="AS208" s="1703">
        <v>187603736</v>
      </c>
      <c r="AT208" s="1705">
        <v>0</v>
      </c>
      <c r="AU208" s="1706">
        <v>750334085</v>
      </c>
      <c r="AV208" s="1703">
        <v>362062179</v>
      </c>
      <c r="AW208" s="1704">
        <v>124583044</v>
      </c>
      <c r="AX208" s="1703">
        <v>625751041</v>
      </c>
      <c r="AY208" s="1704">
        <v>103930227</v>
      </c>
      <c r="AZ208" s="1703">
        <v>20652817</v>
      </c>
      <c r="BA208" s="1703">
        <v>103930227</v>
      </c>
      <c r="BB208" s="1705">
        <v>0</v>
      </c>
      <c r="BC208" s="1705">
        <v>0</v>
      </c>
      <c r="BE208" s="1708">
        <f t="shared" si="7"/>
        <v>0.57718006538461541</v>
      </c>
    </row>
    <row r="209" spans="1:57" s="1707" customFormat="1" ht="15" customHeight="1" x14ac:dyDescent="0.2">
      <c r="A209" s="1660" t="str">
        <f t="shared" si="8"/>
        <v>C250210001015</v>
      </c>
      <c r="B209" s="1697" t="s">
        <v>453</v>
      </c>
      <c r="C209" s="1698"/>
      <c r="D209" s="1697" t="s">
        <v>1256</v>
      </c>
      <c r="E209" s="1698"/>
      <c r="F209" s="1697" t="s">
        <v>1258</v>
      </c>
      <c r="G209" s="1698"/>
      <c r="H209" s="1697" t="s">
        <v>738</v>
      </c>
      <c r="I209" s="1698"/>
      <c r="J209" s="1697" t="s">
        <v>739</v>
      </c>
      <c r="K209" s="1698"/>
      <c r="L209" s="1698"/>
      <c r="M209" s="1697"/>
      <c r="N209" s="1698"/>
      <c r="O209" s="1698"/>
      <c r="P209" s="1697"/>
      <c r="Q209" s="1698"/>
      <c r="R209" s="1697"/>
      <c r="S209" s="1698"/>
      <c r="T209" s="1699" t="s">
        <v>687</v>
      </c>
      <c r="U209" s="1698"/>
      <c r="V209" s="1698"/>
      <c r="W209" s="1698"/>
      <c r="X209" s="1698"/>
      <c r="Y209" s="1698"/>
      <c r="Z209" s="1698"/>
      <c r="AA209" s="1698"/>
      <c r="AB209" s="1697" t="s">
        <v>732</v>
      </c>
      <c r="AC209" s="1698"/>
      <c r="AD209" s="1698"/>
      <c r="AE209" s="1698"/>
      <c r="AF209" s="1698"/>
      <c r="AG209" s="1697" t="s">
        <v>733</v>
      </c>
      <c r="AH209" s="1698"/>
      <c r="AI209" s="1698"/>
      <c r="AJ209" s="1700" t="s">
        <v>745</v>
      </c>
      <c r="AK209" s="1701" t="s">
        <v>781</v>
      </c>
      <c r="AL209" s="1702"/>
      <c r="AM209" s="1702"/>
      <c r="AN209" s="1702"/>
      <c r="AO209" s="1702"/>
      <c r="AP209" s="1702"/>
      <c r="AQ209" s="1703">
        <v>2815325822</v>
      </c>
      <c r="AR209" s="1704">
        <v>1036100000</v>
      </c>
      <c r="AS209" s="1703">
        <v>1779225822</v>
      </c>
      <c r="AT209" s="1705">
        <v>0</v>
      </c>
      <c r="AU209" s="1706">
        <v>401300000</v>
      </c>
      <c r="AV209" s="1703">
        <v>634800000</v>
      </c>
      <c r="AW209" s="1704">
        <v>102873333</v>
      </c>
      <c r="AX209" s="1703">
        <v>298426667</v>
      </c>
      <c r="AY209" s="1704">
        <v>102873333</v>
      </c>
      <c r="AZ209" s="1705">
        <v>0</v>
      </c>
      <c r="BA209" s="1703">
        <v>102873333</v>
      </c>
      <c r="BB209" s="1705">
        <v>0</v>
      </c>
      <c r="BC209" s="1705">
        <v>0</v>
      </c>
      <c r="BE209" s="1708">
        <f t="shared" si="7"/>
        <v>0.142541228039786</v>
      </c>
    </row>
    <row r="210" spans="1:57" s="1707" customFormat="1" ht="15" customHeight="1" x14ac:dyDescent="0.2">
      <c r="A210" s="1660" t="str">
        <f t="shared" si="8"/>
        <v>C2502100010210</v>
      </c>
      <c r="B210" s="1697" t="s">
        <v>453</v>
      </c>
      <c r="C210" s="1698"/>
      <c r="D210" s="1697" t="s">
        <v>1256</v>
      </c>
      <c r="E210" s="1698"/>
      <c r="F210" s="1697" t="s">
        <v>1258</v>
      </c>
      <c r="G210" s="1698"/>
      <c r="H210" s="1697" t="s">
        <v>738</v>
      </c>
      <c r="I210" s="1698"/>
      <c r="J210" s="1697" t="s">
        <v>739</v>
      </c>
      <c r="K210" s="1698"/>
      <c r="L210" s="1698"/>
      <c r="M210" s="1697" t="s">
        <v>741</v>
      </c>
      <c r="N210" s="1698"/>
      <c r="O210" s="1698"/>
      <c r="P210" s="1697"/>
      <c r="Q210" s="1698"/>
      <c r="R210" s="1697"/>
      <c r="S210" s="1698"/>
      <c r="T210" s="1699" t="s">
        <v>1058</v>
      </c>
      <c r="U210" s="1698"/>
      <c r="V210" s="1698"/>
      <c r="W210" s="1698"/>
      <c r="X210" s="1698"/>
      <c r="Y210" s="1698"/>
      <c r="Z210" s="1698"/>
      <c r="AA210" s="1698"/>
      <c r="AB210" s="1697" t="s">
        <v>732</v>
      </c>
      <c r="AC210" s="1698"/>
      <c r="AD210" s="1698"/>
      <c r="AE210" s="1698"/>
      <c r="AF210" s="1698"/>
      <c r="AG210" s="1697" t="s">
        <v>733</v>
      </c>
      <c r="AH210" s="1698"/>
      <c r="AI210" s="1698"/>
      <c r="AJ210" s="1700" t="s">
        <v>417</v>
      </c>
      <c r="AK210" s="1701" t="s">
        <v>734</v>
      </c>
      <c r="AL210" s="1702"/>
      <c r="AM210" s="1702"/>
      <c r="AN210" s="1702"/>
      <c r="AO210" s="1702"/>
      <c r="AP210" s="1702"/>
      <c r="AQ210" s="1703">
        <v>1300000000</v>
      </c>
      <c r="AR210" s="1704">
        <v>1112396264</v>
      </c>
      <c r="AS210" s="1703">
        <v>187603736</v>
      </c>
      <c r="AT210" s="1705">
        <v>0</v>
      </c>
      <c r="AU210" s="1706">
        <v>750334085</v>
      </c>
      <c r="AV210" s="1703">
        <v>362062179</v>
      </c>
      <c r="AW210" s="1704">
        <v>124583044</v>
      </c>
      <c r="AX210" s="1703">
        <v>625751041</v>
      </c>
      <c r="AY210" s="1704">
        <v>103930227</v>
      </c>
      <c r="AZ210" s="1703">
        <v>20652817</v>
      </c>
      <c r="BA210" s="1703">
        <v>103930227</v>
      </c>
      <c r="BB210" s="1705">
        <v>0</v>
      </c>
      <c r="BC210" s="1705">
        <v>0</v>
      </c>
      <c r="BE210" s="1708">
        <f t="shared" si="7"/>
        <v>0.57718006538461541</v>
      </c>
    </row>
    <row r="211" spans="1:57" s="1707" customFormat="1" ht="12.75" x14ac:dyDescent="0.2">
      <c r="A211" s="1660" t="str">
        <f t="shared" si="8"/>
        <v>C25021000102110</v>
      </c>
      <c r="B211" s="1725" t="s">
        <v>453</v>
      </c>
      <c r="C211" s="1698"/>
      <c r="D211" s="1725" t="s">
        <v>1256</v>
      </c>
      <c r="E211" s="1698"/>
      <c r="F211" s="1725" t="s">
        <v>1258</v>
      </c>
      <c r="G211" s="1698"/>
      <c r="H211" s="1725" t="s">
        <v>738</v>
      </c>
      <c r="I211" s="1698"/>
      <c r="J211" s="1725" t="s">
        <v>739</v>
      </c>
      <c r="K211" s="1698"/>
      <c r="L211" s="1698"/>
      <c r="M211" s="1725" t="s">
        <v>741</v>
      </c>
      <c r="N211" s="1698"/>
      <c r="O211" s="1698"/>
      <c r="P211" s="1725" t="s">
        <v>738</v>
      </c>
      <c r="Q211" s="1698"/>
      <c r="R211" s="1725"/>
      <c r="S211" s="1698"/>
      <c r="T211" s="1726" t="s">
        <v>1014</v>
      </c>
      <c r="U211" s="1698"/>
      <c r="V211" s="1698"/>
      <c r="W211" s="1698"/>
      <c r="X211" s="1698"/>
      <c r="Y211" s="1698"/>
      <c r="Z211" s="1698"/>
      <c r="AA211" s="1698"/>
      <c r="AB211" s="1725" t="s">
        <v>732</v>
      </c>
      <c r="AC211" s="1698"/>
      <c r="AD211" s="1698"/>
      <c r="AE211" s="1698"/>
      <c r="AF211" s="1698"/>
      <c r="AG211" s="1725" t="s">
        <v>733</v>
      </c>
      <c r="AH211" s="1698"/>
      <c r="AI211" s="1698"/>
      <c r="AJ211" s="1727" t="s">
        <v>417</v>
      </c>
      <c r="AK211" s="1728" t="s">
        <v>734</v>
      </c>
      <c r="AL211" s="1702"/>
      <c r="AM211" s="1702"/>
      <c r="AN211" s="1702"/>
      <c r="AO211" s="1702"/>
      <c r="AP211" s="1702"/>
      <c r="AQ211" s="1729">
        <v>90000000</v>
      </c>
      <c r="AR211" s="1720">
        <v>30000000</v>
      </c>
      <c r="AS211" s="1729">
        <v>60000000</v>
      </c>
      <c r="AT211" s="1730">
        <v>0</v>
      </c>
      <c r="AU211" s="1733">
        <v>0</v>
      </c>
      <c r="AV211" s="1729">
        <v>30000000</v>
      </c>
      <c r="AW211" s="1732">
        <v>0</v>
      </c>
      <c r="AX211" s="1730">
        <v>0</v>
      </c>
      <c r="AY211" s="1732">
        <v>0</v>
      </c>
      <c r="AZ211" s="1730">
        <v>0</v>
      </c>
      <c r="BA211" s="1730">
        <v>0</v>
      </c>
      <c r="BB211" s="1730">
        <v>0</v>
      </c>
      <c r="BC211" s="1730">
        <v>0</v>
      </c>
      <c r="BE211" s="1731">
        <f t="shared" si="7"/>
        <v>0</v>
      </c>
    </row>
    <row r="212" spans="1:57" s="1707" customFormat="1" ht="12.75" x14ac:dyDescent="0.2">
      <c r="A212" s="1660" t="str">
        <f t="shared" si="8"/>
        <v>C25021000102210</v>
      </c>
      <c r="B212" s="1725" t="s">
        <v>453</v>
      </c>
      <c r="C212" s="1698"/>
      <c r="D212" s="1725" t="s">
        <v>1256</v>
      </c>
      <c r="E212" s="1698"/>
      <c r="F212" s="1725" t="s">
        <v>1258</v>
      </c>
      <c r="G212" s="1698"/>
      <c r="H212" s="1725" t="s">
        <v>738</v>
      </c>
      <c r="I212" s="1698"/>
      <c r="J212" s="1725" t="s">
        <v>739</v>
      </c>
      <c r="K212" s="1698"/>
      <c r="L212" s="1698"/>
      <c r="M212" s="1725" t="s">
        <v>741</v>
      </c>
      <c r="N212" s="1698"/>
      <c r="O212" s="1698"/>
      <c r="P212" s="1725" t="s">
        <v>741</v>
      </c>
      <c r="Q212" s="1698"/>
      <c r="R212" s="1725"/>
      <c r="S212" s="1698"/>
      <c r="T212" s="1726" t="s">
        <v>1051</v>
      </c>
      <c r="U212" s="1698"/>
      <c r="V212" s="1698"/>
      <c r="W212" s="1698"/>
      <c r="X212" s="1698"/>
      <c r="Y212" s="1698"/>
      <c r="Z212" s="1698"/>
      <c r="AA212" s="1698"/>
      <c r="AB212" s="1725" t="s">
        <v>732</v>
      </c>
      <c r="AC212" s="1698"/>
      <c r="AD212" s="1698"/>
      <c r="AE212" s="1698"/>
      <c r="AF212" s="1698"/>
      <c r="AG212" s="1725" t="s">
        <v>733</v>
      </c>
      <c r="AH212" s="1698"/>
      <c r="AI212" s="1698"/>
      <c r="AJ212" s="1727" t="s">
        <v>417</v>
      </c>
      <c r="AK212" s="1728" t="s">
        <v>734</v>
      </c>
      <c r="AL212" s="1702"/>
      <c r="AM212" s="1702"/>
      <c r="AN212" s="1702"/>
      <c r="AO212" s="1702"/>
      <c r="AP212" s="1702"/>
      <c r="AQ212" s="1729">
        <v>105000000</v>
      </c>
      <c r="AR212" s="1720">
        <v>105000000</v>
      </c>
      <c r="AS212" s="1730">
        <v>0</v>
      </c>
      <c r="AT212" s="1730">
        <v>0</v>
      </c>
      <c r="AU212" s="1722">
        <v>105000000</v>
      </c>
      <c r="AV212" s="1730">
        <v>0</v>
      </c>
      <c r="AW212" s="1720">
        <v>26906627</v>
      </c>
      <c r="AX212" s="1729">
        <v>78093373</v>
      </c>
      <c r="AY212" s="1720">
        <v>26906627</v>
      </c>
      <c r="AZ212" s="1730">
        <v>0</v>
      </c>
      <c r="BA212" s="1729">
        <v>26906627</v>
      </c>
      <c r="BB212" s="1730">
        <v>0</v>
      </c>
      <c r="BC212" s="1730">
        <v>0</v>
      </c>
      <c r="BE212" s="1731">
        <f t="shared" si="7"/>
        <v>1</v>
      </c>
    </row>
    <row r="213" spans="1:57" s="1707" customFormat="1" ht="12.75" x14ac:dyDescent="0.2">
      <c r="A213" s="1660" t="str">
        <f t="shared" si="8"/>
        <v>C25021000102310</v>
      </c>
      <c r="B213" s="1725" t="s">
        <v>453</v>
      </c>
      <c r="C213" s="1698"/>
      <c r="D213" s="1725" t="s">
        <v>1256</v>
      </c>
      <c r="E213" s="1698"/>
      <c r="F213" s="1725" t="s">
        <v>1258</v>
      </c>
      <c r="G213" s="1698"/>
      <c r="H213" s="1725" t="s">
        <v>738</v>
      </c>
      <c r="I213" s="1698"/>
      <c r="J213" s="1725" t="s">
        <v>739</v>
      </c>
      <c r="K213" s="1698"/>
      <c r="L213" s="1698"/>
      <c r="M213" s="1725" t="s">
        <v>741</v>
      </c>
      <c r="N213" s="1698"/>
      <c r="O213" s="1698"/>
      <c r="P213" s="1725" t="s">
        <v>748</v>
      </c>
      <c r="Q213" s="1698"/>
      <c r="R213" s="1725"/>
      <c r="S213" s="1698"/>
      <c r="T213" s="1726" t="s">
        <v>1054</v>
      </c>
      <c r="U213" s="1698"/>
      <c r="V213" s="1698"/>
      <c r="W213" s="1698"/>
      <c r="X213" s="1698"/>
      <c r="Y213" s="1698"/>
      <c r="Z213" s="1698"/>
      <c r="AA213" s="1698"/>
      <c r="AB213" s="1725" t="s">
        <v>732</v>
      </c>
      <c r="AC213" s="1698"/>
      <c r="AD213" s="1698"/>
      <c r="AE213" s="1698"/>
      <c r="AF213" s="1698"/>
      <c r="AG213" s="1725" t="s">
        <v>733</v>
      </c>
      <c r="AH213" s="1698"/>
      <c r="AI213" s="1698"/>
      <c r="AJ213" s="1727" t="s">
        <v>417</v>
      </c>
      <c r="AK213" s="1728" t="s">
        <v>734</v>
      </c>
      <c r="AL213" s="1702"/>
      <c r="AM213" s="1702"/>
      <c r="AN213" s="1702"/>
      <c r="AO213" s="1702"/>
      <c r="AP213" s="1702"/>
      <c r="AQ213" s="1729">
        <v>341600000</v>
      </c>
      <c r="AR213" s="1720">
        <v>341600000</v>
      </c>
      <c r="AS213" s="1730">
        <v>0</v>
      </c>
      <c r="AT213" s="1730">
        <v>0</v>
      </c>
      <c r="AU213" s="1722">
        <v>341600000</v>
      </c>
      <c r="AV213" s="1730">
        <v>0</v>
      </c>
      <c r="AW213" s="1720">
        <v>51068361</v>
      </c>
      <c r="AX213" s="1729">
        <v>290531639</v>
      </c>
      <c r="AY213" s="1720">
        <v>32387017</v>
      </c>
      <c r="AZ213" s="1729">
        <v>18681344</v>
      </c>
      <c r="BA213" s="1729">
        <v>32387017</v>
      </c>
      <c r="BB213" s="1730">
        <v>0</v>
      </c>
      <c r="BC213" s="1730">
        <v>0</v>
      </c>
      <c r="BE213" s="1731">
        <f t="shared" si="7"/>
        <v>1</v>
      </c>
    </row>
    <row r="214" spans="1:57" s="1707" customFormat="1" ht="12.75" x14ac:dyDescent="0.2">
      <c r="A214" s="1660" t="str">
        <f t="shared" si="8"/>
        <v>C25021000102410</v>
      </c>
      <c r="B214" s="1725" t="s">
        <v>453</v>
      </c>
      <c r="C214" s="1698"/>
      <c r="D214" s="1725" t="s">
        <v>1256</v>
      </c>
      <c r="E214" s="1698"/>
      <c r="F214" s="1725" t="s">
        <v>1258</v>
      </c>
      <c r="G214" s="1698"/>
      <c r="H214" s="1725" t="s">
        <v>738</v>
      </c>
      <c r="I214" s="1698"/>
      <c r="J214" s="1725" t="s">
        <v>739</v>
      </c>
      <c r="K214" s="1698"/>
      <c r="L214" s="1698"/>
      <c r="M214" s="1725" t="s">
        <v>741</v>
      </c>
      <c r="N214" s="1698"/>
      <c r="O214" s="1698"/>
      <c r="P214" s="1725" t="s">
        <v>742</v>
      </c>
      <c r="Q214" s="1698"/>
      <c r="R214" s="1725"/>
      <c r="S214" s="1698"/>
      <c r="T214" s="1726" t="s">
        <v>437</v>
      </c>
      <c r="U214" s="1698"/>
      <c r="V214" s="1698"/>
      <c r="W214" s="1698"/>
      <c r="X214" s="1698"/>
      <c r="Y214" s="1698"/>
      <c r="Z214" s="1698"/>
      <c r="AA214" s="1698"/>
      <c r="AB214" s="1725" t="s">
        <v>732</v>
      </c>
      <c r="AC214" s="1698"/>
      <c r="AD214" s="1698"/>
      <c r="AE214" s="1698"/>
      <c r="AF214" s="1698"/>
      <c r="AG214" s="1725" t="s">
        <v>733</v>
      </c>
      <c r="AH214" s="1698"/>
      <c r="AI214" s="1698"/>
      <c r="AJ214" s="1727" t="s">
        <v>417</v>
      </c>
      <c r="AK214" s="1728" t="s">
        <v>734</v>
      </c>
      <c r="AL214" s="1702"/>
      <c r="AM214" s="1702"/>
      <c r="AN214" s="1702"/>
      <c r="AO214" s="1702"/>
      <c r="AP214" s="1702"/>
      <c r="AQ214" s="1729">
        <v>394400000</v>
      </c>
      <c r="AR214" s="1720">
        <v>294400000</v>
      </c>
      <c r="AS214" s="1729">
        <v>100000000</v>
      </c>
      <c r="AT214" s="1730">
        <v>0</v>
      </c>
      <c r="AU214" s="1722">
        <v>243553965</v>
      </c>
      <c r="AV214" s="1729">
        <v>50846035</v>
      </c>
      <c r="AW214" s="1720">
        <v>46608056</v>
      </c>
      <c r="AX214" s="1729">
        <v>196945909</v>
      </c>
      <c r="AY214" s="1720">
        <v>44636583</v>
      </c>
      <c r="AZ214" s="1729">
        <v>1971473</v>
      </c>
      <c r="BA214" s="1729">
        <v>44636583</v>
      </c>
      <c r="BB214" s="1730">
        <v>0</v>
      </c>
      <c r="BC214" s="1730">
        <v>0</v>
      </c>
      <c r="BE214" s="1731">
        <f t="shared" si="7"/>
        <v>0.61753033722109529</v>
      </c>
    </row>
    <row r="215" spans="1:57" s="1707" customFormat="1" ht="15" customHeight="1" x14ac:dyDescent="0.2">
      <c r="A215" s="1660" t="str">
        <f t="shared" si="8"/>
        <v>C25021000102610</v>
      </c>
      <c r="B215" s="1725" t="s">
        <v>453</v>
      </c>
      <c r="C215" s="1698"/>
      <c r="D215" s="1725" t="s">
        <v>1256</v>
      </c>
      <c r="E215" s="1698"/>
      <c r="F215" s="1725" t="s">
        <v>1258</v>
      </c>
      <c r="G215" s="1698"/>
      <c r="H215" s="1725" t="s">
        <v>738</v>
      </c>
      <c r="I215" s="1698"/>
      <c r="J215" s="1725" t="s">
        <v>739</v>
      </c>
      <c r="K215" s="1698"/>
      <c r="L215" s="1698"/>
      <c r="M215" s="1725" t="s">
        <v>741</v>
      </c>
      <c r="N215" s="1698"/>
      <c r="O215" s="1698"/>
      <c r="P215" s="1725" t="s">
        <v>753</v>
      </c>
      <c r="Q215" s="1698"/>
      <c r="R215" s="1725"/>
      <c r="S215" s="1698"/>
      <c r="T215" s="1726" t="s">
        <v>1028</v>
      </c>
      <c r="U215" s="1698"/>
      <c r="V215" s="1698"/>
      <c r="W215" s="1698"/>
      <c r="X215" s="1698"/>
      <c r="Y215" s="1698"/>
      <c r="Z215" s="1698"/>
      <c r="AA215" s="1698"/>
      <c r="AB215" s="1725" t="s">
        <v>732</v>
      </c>
      <c r="AC215" s="1698"/>
      <c r="AD215" s="1698"/>
      <c r="AE215" s="1698"/>
      <c r="AF215" s="1698"/>
      <c r="AG215" s="1725" t="s">
        <v>733</v>
      </c>
      <c r="AH215" s="1698"/>
      <c r="AI215" s="1698"/>
      <c r="AJ215" s="1727" t="s">
        <v>417</v>
      </c>
      <c r="AK215" s="1728" t="s">
        <v>734</v>
      </c>
      <c r="AL215" s="1702"/>
      <c r="AM215" s="1702"/>
      <c r="AN215" s="1702"/>
      <c r="AO215" s="1702"/>
      <c r="AP215" s="1702"/>
      <c r="AQ215" s="1729">
        <v>60180120</v>
      </c>
      <c r="AR215" s="1720">
        <v>60180120</v>
      </c>
      <c r="AS215" s="1730">
        <v>0</v>
      </c>
      <c r="AT215" s="1730">
        <v>0</v>
      </c>
      <c r="AU215" s="1722">
        <v>60180120</v>
      </c>
      <c r="AV215" s="1730">
        <v>0</v>
      </c>
      <c r="AW215" s="1732">
        <v>0</v>
      </c>
      <c r="AX215" s="1729">
        <v>60180120</v>
      </c>
      <c r="AY215" s="1732">
        <v>0</v>
      </c>
      <c r="AZ215" s="1730">
        <v>0</v>
      </c>
      <c r="BA215" s="1730">
        <v>0</v>
      </c>
      <c r="BB215" s="1730">
        <v>0</v>
      </c>
      <c r="BC215" s="1730">
        <v>0</v>
      </c>
      <c r="BE215" s="1731">
        <f t="shared" si="7"/>
        <v>1</v>
      </c>
    </row>
    <row r="216" spans="1:57" s="1707" customFormat="1" ht="12.75" x14ac:dyDescent="0.2">
      <c r="A216" s="1660" t="str">
        <f t="shared" si="8"/>
        <v>C25021000102710</v>
      </c>
      <c r="B216" s="1725" t="s">
        <v>453</v>
      </c>
      <c r="C216" s="1698"/>
      <c r="D216" s="1725" t="s">
        <v>1256</v>
      </c>
      <c r="E216" s="1698"/>
      <c r="F216" s="1725" t="s">
        <v>1258</v>
      </c>
      <c r="G216" s="1698"/>
      <c r="H216" s="1725" t="s">
        <v>738</v>
      </c>
      <c r="I216" s="1698"/>
      <c r="J216" s="1725" t="s">
        <v>739</v>
      </c>
      <c r="K216" s="1698"/>
      <c r="L216" s="1698"/>
      <c r="M216" s="1725" t="s">
        <v>741</v>
      </c>
      <c r="N216" s="1698"/>
      <c r="O216" s="1698"/>
      <c r="P216" s="1725" t="s">
        <v>754</v>
      </c>
      <c r="Q216" s="1698"/>
      <c r="R216" s="1725"/>
      <c r="S216" s="1698"/>
      <c r="T216" s="1726" t="s">
        <v>1139</v>
      </c>
      <c r="U216" s="1698"/>
      <c r="V216" s="1698"/>
      <c r="W216" s="1698"/>
      <c r="X216" s="1698"/>
      <c r="Y216" s="1698"/>
      <c r="Z216" s="1698"/>
      <c r="AA216" s="1698"/>
      <c r="AB216" s="1725" t="s">
        <v>732</v>
      </c>
      <c r="AC216" s="1698"/>
      <c r="AD216" s="1698"/>
      <c r="AE216" s="1698"/>
      <c r="AF216" s="1698"/>
      <c r="AG216" s="1725" t="s">
        <v>733</v>
      </c>
      <c r="AH216" s="1698"/>
      <c r="AI216" s="1698"/>
      <c r="AJ216" s="1727" t="s">
        <v>417</v>
      </c>
      <c r="AK216" s="1728" t="s">
        <v>734</v>
      </c>
      <c r="AL216" s="1702"/>
      <c r="AM216" s="1702"/>
      <c r="AN216" s="1702"/>
      <c r="AO216" s="1702"/>
      <c r="AP216" s="1702"/>
      <c r="AQ216" s="1729">
        <v>308819880</v>
      </c>
      <c r="AR216" s="1720">
        <v>281216144</v>
      </c>
      <c r="AS216" s="1729">
        <v>27603736</v>
      </c>
      <c r="AT216" s="1730">
        <v>0</v>
      </c>
      <c r="AU216" s="1733">
        <v>0</v>
      </c>
      <c r="AV216" s="1729">
        <v>281216144</v>
      </c>
      <c r="AW216" s="1732">
        <v>0</v>
      </c>
      <c r="AX216" s="1730">
        <v>0</v>
      </c>
      <c r="AY216" s="1732">
        <v>0</v>
      </c>
      <c r="AZ216" s="1730">
        <v>0</v>
      </c>
      <c r="BA216" s="1730">
        <v>0</v>
      </c>
      <c r="BB216" s="1730">
        <v>0</v>
      </c>
      <c r="BC216" s="1730">
        <v>0</v>
      </c>
      <c r="BE216" s="1731">
        <f t="shared" si="7"/>
        <v>0</v>
      </c>
    </row>
    <row r="217" spans="1:57" s="1707" customFormat="1" ht="15" customHeight="1" x14ac:dyDescent="0.2">
      <c r="A217" s="1660" t="str">
        <f t="shared" si="8"/>
        <v>C250210001021110</v>
      </c>
      <c r="B217" s="1725" t="s">
        <v>453</v>
      </c>
      <c r="C217" s="1698"/>
      <c r="D217" s="1725" t="s">
        <v>1256</v>
      </c>
      <c r="E217" s="1698"/>
      <c r="F217" s="1725" t="s">
        <v>1258</v>
      </c>
      <c r="G217" s="1698"/>
      <c r="H217" s="1725" t="s">
        <v>738</v>
      </c>
      <c r="I217" s="1698"/>
      <c r="J217" s="1725" t="s">
        <v>739</v>
      </c>
      <c r="K217" s="1698"/>
      <c r="L217" s="1698"/>
      <c r="M217" s="1725" t="s">
        <v>741</v>
      </c>
      <c r="N217" s="1698"/>
      <c r="O217" s="1698"/>
      <c r="P217" s="1725" t="s">
        <v>433</v>
      </c>
      <c r="Q217" s="1698"/>
      <c r="R217" s="1725"/>
      <c r="S217" s="1698"/>
      <c r="T217" s="1726" t="s">
        <v>1071</v>
      </c>
      <c r="U217" s="1698"/>
      <c r="V217" s="1698"/>
      <c r="W217" s="1698"/>
      <c r="X217" s="1698"/>
      <c r="Y217" s="1698"/>
      <c r="Z217" s="1698"/>
      <c r="AA217" s="1698"/>
      <c r="AB217" s="1725" t="s">
        <v>732</v>
      </c>
      <c r="AC217" s="1698"/>
      <c r="AD217" s="1698"/>
      <c r="AE217" s="1698"/>
      <c r="AF217" s="1698"/>
      <c r="AG217" s="1725" t="s">
        <v>733</v>
      </c>
      <c r="AH217" s="1698"/>
      <c r="AI217" s="1698"/>
      <c r="AJ217" s="1727" t="s">
        <v>417</v>
      </c>
      <c r="AK217" s="1728" t="s">
        <v>734</v>
      </c>
      <c r="AL217" s="1702"/>
      <c r="AM217" s="1702"/>
      <c r="AN217" s="1702"/>
      <c r="AO217" s="1702"/>
      <c r="AP217" s="1702"/>
      <c r="AQ217" s="1730">
        <v>0</v>
      </c>
      <c r="AR217" s="1732">
        <v>0</v>
      </c>
      <c r="AS217" s="1730">
        <v>0</v>
      </c>
      <c r="AT217" s="1730">
        <v>0</v>
      </c>
      <c r="AU217" s="1733">
        <v>0</v>
      </c>
      <c r="AV217" s="1730">
        <v>0</v>
      </c>
      <c r="AW217" s="1732">
        <v>0</v>
      </c>
      <c r="AX217" s="1730">
        <v>0</v>
      </c>
      <c r="AY217" s="1732">
        <v>0</v>
      </c>
      <c r="AZ217" s="1730">
        <v>0</v>
      </c>
      <c r="BA217" s="1730">
        <v>0</v>
      </c>
      <c r="BB217" s="1730">
        <v>0</v>
      </c>
      <c r="BC217" s="1730">
        <v>0</v>
      </c>
      <c r="BE217" s="1731" t="e">
        <f t="shared" si="7"/>
        <v>#DIV/0!</v>
      </c>
    </row>
    <row r="218" spans="1:57" s="1816" customFormat="1" ht="15" customHeight="1" x14ac:dyDescent="0.2">
      <c r="A218" s="1660" t="str">
        <f t="shared" si="8"/>
        <v>C2502100010315</v>
      </c>
      <c r="B218" s="1808" t="s">
        <v>453</v>
      </c>
      <c r="C218" s="1809"/>
      <c r="D218" s="1808" t="s">
        <v>1256</v>
      </c>
      <c r="E218" s="1809"/>
      <c r="F218" s="1808" t="s">
        <v>1258</v>
      </c>
      <c r="G218" s="1809"/>
      <c r="H218" s="1808" t="s">
        <v>738</v>
      </c>
      <c r="I218" s="1809"/>
      <c r="J218" s="1808" t="s">
        <v>739</v>
      </c>
      <c r="K218" s="1809"/>
      <c r="L218" s="1809"/>
      <c r="M218" s="1808" t="s">
        <v>748</v>
      </c>
      <c r="N218" s="1809"/>
      <c r="O218" s="1809"/>
      <c r="P218" s="1808"/>
      <c r="Q218" s="1809"/>
      <c r="R218" s="1808"/>
      <c r="S218" s="1809"/>
      <c r="T218" s="1810" t="s">
        <v>1033</v>
      </c>
      <c r="U218" s="1809"/>
      <c r="V218" s="1809"/>
      <c r="W218" s="1809"/>
      <c r="X218" s="1809"/>
      <c r="Y218" s="1809"/>
      <c r="Z218" s="1809"/>
      <c r="AA218" s="1809"/>
      <c r="AB218" s="1808" t="s">
        <v>732</v>
      </c>
      <c r="AC218" s="1809"/>
      <c r="AD218" s="1809"/>
      <c r="AE218" s="1809"/>
      <c r="AF218" s="1809"/>
      <c r="AG218" s="1808" t="s">
        <v>733</v>
      </c>
      <c r="AH218" s="1809"/>
      <c r="AI218" s="1809"/>
      <c r="AJ218" s="1811" t="s">
        <v>745</v>
      </c>
      <c r="AK218" s="1812" t="s">
        <v>781</v>
      </c>
      <c r="AL218" s="1813"/>
      <c r="AM218" s="1813"/>
      <c r="AN218" s="1813"/>
      <c r="AO218" s="1813"/>
      <c r="AP218" s="1813"/>
      <c r="AQ218" s="1814">
        <v>2815325822</v>
      </c>
      <c r="AR218" s="1704">
        <v>1036100000</v>
      </c>
      <c r="AS218" s="1814">
        <v>1779225822</v>
      </c>
      <c r="AT218" s="1815">
        <v>0</v>
      </c>
      <c r="AU218" s="1706">
        <v>401300000</v>
      </c>
      <c r="AV218" s="1814">
        <v>634800000</v>
      </c>
      <c r="AW218" s="1704">
        <v>102873333</v>
      </c>
      <c r="AX218" s="1814">
        <v>298426667</v>
      </c>
      <c r="AY218" s="1704">
        <v>102873333</v>
      </c>
      <c r="AZ218" s="1815">
        <v>0</v>
      </c>
      <c r="BA218" s="1814">
        <v>102873333</v>
      </c>
      <c r="BB218" s="1815">
        <v>0</v>
      </c>
      <c r="BC218" s="1815">
        <v>0</v>
      </c>
      <c r="BE218" s="1817">
        <f t="shared" si="7"/>
        <v>0.142541228039786</v>
      </c>
    </row>
    <row r="219" spans="1:57" s="1816" customFormat="1" ht="12.75" x14ac:dyDescent="0.2">
      <c r="A219" s="1660" t="str">
        <f t="shared" si="8"/>
        <v>C25021000103115</v>
      </c>
      <c r="B219" s="1818" t="s">
        <v>453</v>
      </c>
      <c r="C219" s="1809"/>
      <c r="D219" s="1818" t="s">
        <v>1256</v>
      </c>
      <c r="E219" s="1809"/>
      <c r="F219" s="1818" t="s">
        <v>1258</v>
      </c>
      <c r="G219" s="1809"/>
      <c r="H219" s="1818" t="s">
        <v>738</v>
      </c>
      <c r="I219" s="1809"/>
      <c r="J219" s="1818" t="s">
        <v>739</v>
      </c>
      <c r="K219" s="1809"/>
      <c r="L219" s="1809"/>
      <c r="M219" s="1818" t="s">
        <v>748</v>
      </c>
      <c r="N219" s="1809"/>
      <c r="O219" s="1809"/>
      <c r="P219" s="1818" t="s">
        <v>738</v>
      </c>
      <c r="Q219" s="1809"/>
      <c r="R219" s="1818"/>
      <c r="S219" s="1809"/>
      <c r="T219" s="1819" t="s">
        <v>1014</v>
      </c>
      <c r="U219" s="1809"/>
      <c r="V219" s="1809"/>
      <c r="W219" s="1809"/>
      <c r="X219" s="1809"/>
      <c r="Y219" s="1809"/>
      <c r="Z219" s="1809"/>
      <c r="AA219" s="1809"/>
      <c r="AB219" s="1818" t="s">
        <v>732</v>
      </c>
      <c r="AC219" s="1809"/>
      <c r="AD219" s="1809"/>
      <c r="AE219" s="1809"/>
      <c r="AF219" s="1809"/>
      <c r="AG219" s="1818" t="s">
        <v>733</v>
      </c>
      <c r="AH219" s="1809"/>
      <c r="AI219" s="1809"/>
      <c r="AJ219" s="1820" t="s">
        <v>745</v>
      </c>
      <c r="AK219" s="1821" t="s">
        <v>781</v>
      </c>
      <c r="AL219" s="1813"/>
      <c r="AM219" s="1813"/>
      <c r="AN219" s="1813"/>
      <c r="AO219" s="1813"/>
      <c r="AP219" s="1813"/>
      <c r="AQ219" s="1822">
        <v>1217200000</v>
      </c>
      <c r="AR219" s="1720">
        <v>626800000</v>
      </c>
      <c r="AS219" s="1822">
        <v>590400000</v>
      </c>
      <c r="AT219" s="1823">
        <v>0</v>
      </c>
      <c r="AU219" s="1722">
        <v>401300000</v>
      </c>
      <c r="AV219" s="1822">
        <v>225500000</v>
      </c>
      <c r="AW219" s="1720">
        <v>102873333</v>
      </c>
      <c r="AX219" s="1822">
        <v>298426667</v>
      </c>
      <c r="AY219" s="1720">
        <v>102873333</v>
      </c>
      <c r="AZ219" s="1823">
        <v>0</v>
      </c>
      <c r="BA219" s="1822">
        <v>102873333</v>
      </c>
      <c r="BB219" s="1823">
        <v>0</v>
      </c>
      <c r="BC219" s="1823">
        <v>0</v>
      </c>
      <c r="BE219" s="1824">
        <f t="shared" si="7"/>
        <v>0.32969109431482091</v>
      </c>
    </row>
    <row r="220" spans="1:57" s="1816" customFormat="1" ht="12.75" x14ac:dyDescent="0.2">
      <c r="A220" s="1660" t="str">
        <f t="shared" si="8"/>
        <v>C25021000103215</v>
      </c>
      <c r="B220" s="1818" t="s">
        <v>453</v>
      </c>
      <c r="C220" s="1809"/>
      <c r="D220" s="1818" t="s">
        <v>1256</v>
      </c>
      <c r="E220" s="1809"/>
      <c r="F220" s="1818" t="s">
        <v>1258</v>
      </c>
      <c r="G220" s="1809"/>
      <c r="H220" s="1818" t="s">
        <v>738</v>
      </c>
      <c r="I220" s="1809"/>
      <c r="J220" s="1818" t="s">
        <v>739</v>
      </c>
      <c r="K220" s="1809"/>
      <c r="L220" s="1809"/>
      <c r="M220" s="1818" t="s">
        <v>748</v>
      </c>
      <c r="N220" s="1809"/>
      <c r="O220" s="1809"/>
      <c r="P220" s="1818" t="s">
        <v>741</v>
      </c>
      <c r="Q220" s="1809"/>
      <c r="R220" s="1818"/>
      <c r="S220" s="1809"/>
      <c r="T220" s="1819" t="s">
        <v>1051</v>
      </c>
      <c r="U220" s="1809"/>
      <c r="V220" s="1809"/>
      <c r="W220" s="1809"/>
      <c r="X220" s="1809"/>
      <c r="Y220" s="1809"/>
      <c r="Z220" s="1809"/>
      <c r="AA220" s="1809"/>
      <c r="AB220" s="1818" t="s">
        <v>732</v>
      </c>
      <c r="AC220" s="1809"/>
      <c r="AD220" s="1809"/>
      <c r="AE220" s="1809"/>
      <c r="AF220" s="1809"/>
      <c r="AG220" s="1818" t="s">
        <v>733</v>
      </c>
      <c r="AH220" s="1809"/>
      <c r="AI220" s="1809"/>
      <c r="AJ220" s="1820" t="s">
        <v>745</v>
      </c>
      <c r="AK220" s="1821" t="s">
        <v>781</v>
      </c>
      <c r="AL220" s="1813"/>
      <c r="AM220" s="1813"/>
      <c r="AN220" s="1813"/>
      <c r="AO220" s="1813"/>
      <c r="AP220" s="1813"/>
      <c r="AQ220" s="1822">
        <v>228000000</v>
      </c>
      <c r="AR220" s="1720">
        <v>228000000</v>
      </c>
      <c r="AS220" s="1823">
        <v>0</v>
      </c>
      <c r="AT220" s="1823">
        <v>0</v>
      </c>
      <c r="AU220" s="1733">
        <v>0</v>
      </c>
      <c r="AV220" s="1822">
        <v>228000000</v>
      </c>
      <c r="AW220" s="1732">
        <v>0</v>
      </c>
      <c r="AX220" s="1823">
        <v>0</v>
      </c>
      <c r="AY220" s="1732">
        <v>0</v>
      </c>
      <c r="AZ220" s="1823">
        <v>0</v>
      </c>
      <c r="BA220" s="1823">
        <v>0</v>
      </c>
      <c r="BB220" s="1823">
        <v>0</v>
      </c>
      <c r="BC220" s="1823">
        <v>0</v>
      </c>
      <c r="BE220" s="1824">
        <f t="shared" ref="BE220:BE283" si="9">+AU220/AQ220</f>
        <v>0</v>
      </c>
    </row>
    <row r="221" spans="1:57" s="1816" customFormat="1" ht="12.75" x14ac:dyDescent="0.2">
      <c r="A221" s="1660" t="str">
        <f t="shared" si="8"/>
        <v>C25021000103315</v>
      </c>
      <c r="B221" s="1818" t="s">
        <v>453</v>
      </c>
      <c r="C221" s="1809"/>
      <c r="D221" s="1818" t="s">
        <v>1256</v>
      </c>
      <c r="E221" s="1809"/>
      <c r="F221" s="1818" t="s">
        <v>1258</v>
      </c>
      <c r="G221" s="1809"/>
      <c r="H221" s="1818" t="s">
        <v>738</v>
      </c>
      <c r="I221" s="1809"/>
      <c r="J221" s="1818" t="s">
        <v>739</v>
      </c>
      <c r="K221" s="1809"/>
      <c r="L221" s="1809"/>
      <c r="M221" s="1818" t="s">
        <v>748</v>
      </c>
      <c r="N221" s="1809"/>
      <c r="O221" s="1809"/>
      <c r="P221" s="1818" t="s">
        <v>748</v>
      </c>
      <c r="Q221" s="1809"/>
      <c r="R221" s="1818"/>
      <c r="S221" s="1809"/>
      <c r="T221" s="1819" t="s">
        <v>1054</v>
      </c>
      <c r="U221" s="1809"/>
      <c r="V221" s="1809"/>
      <c r="W221" s="1809"/>
      <c r="X221" s="1809"/>
      <c r="Y221" s="1809"/>
      <c r="Z221" s="1809"/>
      <c r="AA221" s="1809"/>
      <c r="AB221" s="1818" t="s">
        <v>732</v>
      </c>
      <c r="AC221" s="1809"/>
      <c r="AD221" s="1809"/>
      <c r="AE221" s="1809"/>
      <c r="AF221" s="1809"/>
      <c r="AG221" s="1818" t="s">
        <v>733</v>
      </c>
      <c r="AH221" s="1809"/>
      <c r="AI221" s="1809"/>
      <c r="AJ221" s="1820" t="s">
        <v>745</v>
      </c>
      <c r="AK221" s="1821" t="s">
        <v>781</v>
      </c>
      <c r="AL221" s="1813"/>
      <c r="AM221" s="1813"/>
      <c r="AN221" s="1813"/>
      <c r="AO221" s="1813"/>
      <c r="AP221" s="1813"/>
      <c r="AQ221" s="1822">
        <v>164000000</v>
      </c>
      <c r="AR221" s="1720">
        <v>164000000</v>
      </c>
      <c r="AS221" s="1823">
        <v>0</v>
      </c>
      <c r="AT221" s="1823">
        <v>0</v>
      </c>
      <c r="AU221" s="1733">
        <v>0</v>
      </c>
      <c r="AV221" s="1822">
        <v>164000000</v>
      </c>
      <c r="AW221" s="1732">
        <v>0</v>
      </c>
      <c r="AX221" s="1823">
        <v>0</v>
      </c>
      <c r="AY221" s="1732">
        <v>0</v>
      </c>
      <c r="AZ221" s="1823">
        <v>0</v>
      </c>
      <c r="BA221" s="1823">
        <v>0</v>
      </c>
      <c r="BB221" s="1823">
        <v>0</v>
      </c>
      <c r="BC221" s="1823">
        <v>0</v>
      </c>
      <c r="BE221" s="1824">
        <f t="shared" si="9"/>
        <v>0</v>
      </c>
    </row>
    <row r="222" spans="1:57" s="1816" customFormat="1" ht="12.75" x14ac:dyDescent="0.2">
      <c r="A222" s="1660" t="str">
        <f t="shared" si="8"/>
        <v>C25021000103415</v>
      </c>
      <c r="B222" s="1818" t="s">
        <v>453</v>
      </c>
      <c r="C222" s="1809"/>
      <c r="D222" s="1818" t="s">
        <v>1256</v>
      </c>
      <c r="E222" s="1809"/>
      <c r="F222" s="1818" t="s">
        <v>1258</v>
      </c>
      <c r="G222" s="1809"/>
      <c r="H222" s="1818" t="s">
        <v>738</v>
      </c>
      <c r="I222" s="1809"/>
      <c r="J222" s="1818" t="s">
        <v>739</v>
      </c>
      <c r="K222" s="1809"/>
      <c r="L222" s="1809"/>
      <c r="M222" s="1818" t="s">
        <v>748</v>
      </c>
      <c r="N222" s="1809"/>
      <c r="O222" s="1809"/>
      <c r="P222" s="1818" t="s">
        <v>742</v>
      </c>
      <c r="Q222" s="1809"/>
      <c r="R222" s="1818"/>
      <c r="S222" s="1809"/>
      <c r="T222" s="1819" t="s">
        <v>437</v>
      </c>
      <c r="U222" s="1809"/>
      <c r="V222" s="1809"/>
      <c r="W222" s="1809"/>
      <c r="X222" s="1809"/>
      <c r="Y222" s="1809"/>
      <c r="Z222" s="1809"/>
      <c r="AA222" s="1809"/>
      <c r="AB222" s="1818" t="s">
        <v>732</v>
      </c>
      <c r="AC222" s="1809"/>
      <c r="AD222" s="1809"/>
      <c r="AE222" s="1809"/>
      <c r="AF222" s="1809"/>
      <c r="AG222" s="1818" t="s">
        <v>733</v>
      </c>
      <c r="AH222" s="1809"/>
      <c r="AI222" s="1809"/>
      <c r="AJ222" s="1820" t="s">
        <v>745</v>
      </c>
      <c r="AK222" s="1821" t="s">
        <v>781</v>
      </c>
      <c r="AL222" s="1813"/>
      <c r="AM222" s="1813"/>
      <c r="AN222" s="1813"/>
      <c r="AO222" s="1813"/>
      <c r="AP222" s="1813"/>
      <c r="AQ222" s="1822">
        <v>361540000</v>
      </c>
      <c r="AR222" s="1720">
        <v>17300000</v>
      </c>
      <c r="AS222" s="1822">
        <v>344240000</v>
      </c>
      <c r="AT222" s="1823">
        <v>0</v>
      </c>
      <c r="AU222" s="1733">
        <v>0</v>
      </c>
      <c r="AV222" s="1822">
        <v>17300000</v>
      </c>
      <c r="AW222" s="1732">
        <v>0</v>
      </c>
      <c r="AX222" s="1823">
        <v>0</v>
      </c>
      <c r="AY222" s="1732">
        <v>0</v>
      </c>
      <c r="AZ222" s="1823">
        <v>0</v>
      </c>
      <c r="BA222" s="1823">
        <v>0</v>
      </c>
      <c r="BB222" s="1823">
        <v>0</v>
      </c>
      <c r="BC222" s="1823">
        <v>0</v>
      </c>
      <c r="BE222" s="1824">
        <f t="shared" si="9"/>
        <v>0</v>
      </c>
    </row>
    <row r="223" spans="1:57" s="1816" customFormat="1" ht="12.75" x14ac:dyDescent="0.2">
      <c r="A223" s="1660" t="str">
        <f t="shared" si="8"/>
        <v>C250210001031115</v>
      </c>
      <c r="B223" s="1818" t="s">
        <v>453</v>
      </c>
      <c r="C223" s="1809"/>
      <c r="D223" s="1818" t="s">
        <v>1256</v>
      </c>
      <c r="E223" s="1809"/>
      <c r="F223" s="1818" t="s">
        <v>1258</v>
      </c>
      <c r="G223" s="1809"/>
      <c r="H223" s="1818" t="s">
        <v>738</v>
      </c>
      <c r="I223" s="1809"/>
      <c r="J223" s="1818" t="s">
        <v>739</v>
      </c>
      <c r="K223" s="1809"/>
      <c r="L223" s="1809"/>
      <c r="M223" s="1818" t="s">
        <v>748</v>
      </c>
      <c r="N223" s="1809"/>
      <c r="O223" s="1809"/>
      <c r="P223" s="1818" t="s">
        <v>433</v>
      </c>
      <c r="Q223" s="1809"/>
      <c r="R223" s="1818"/>
      <c r="S223" s="1809"/>
      <c r="T223" s="1819" t="s">
        <v>1071</v>
      </c>
      <c r="U223" s="1809"/>
      <c r="V223" s="1809"/>
      <c r="W223" s="1809"/>
      <c r="X223" s="1809"/>
      <c r="Y223" s="1809"/>
      <c r="Z223" s="1809"/>
      <c r="AA223" s="1809"/>
      <c r="AB223" s="1818" t="s">
        <v>732</v>
      </c>
      <c r="AC223" s="1809"/>
      <c r="AD223" s="1809"/>
      <c r="AE223" s="1809"/>
      <c r="AF223" s="1809"/>
      <c r="AG223" s="1818" t="s">
        <v>733</v>
      </c>
      <c r="AH223" s="1809"/>
      <c r="AI223" s="1809"/>
      <c r="AJ223" s="1820" t="s">
        <v>745</v>
      </c>
      <c r="AK223" s="1821" t="s">
        <v>781</v>
      </c>
      <c r="AL223" s="1813"/>
      <c r="AM223" s="1813"/>
      <c r="AN223" s="1813"/>
      <c r="AO223" s="1813"/>
      <c r="AP223" s="1813"/>
      <c r="AQ223" s="1822">
        <v>844585822</v>
      </c>
      <c r="AR223" s="1732">
        <v>0</v>
      </c>
      <c r="AS223" s="1822">
        <v>844585822</v>
      </c>
      <c r="AT223" s="1823">
        <v>0</v>
      </c>
      <c r="AU223" s="1733">
        <v>0</v>
      </c>
      <c r="AV223" s="1823">
        <v>0</v>
      </c>
      <c r="AW223" s="1732">
        <v>0</v>
      </c>
      <c r="AX223" s="1823">
        <v>0</v>
      </c>
      <c r="AY223" s="1732">
        <v>0</v>
      </c>
      <c r="AZ223" s="1823">
        <v>0</v>
      </c>
      <c r="BA223" s="1823">
        <v>0</v>
      </c>
      <c r="BB223" s="1823">
        <v>0</v>
      </c>
      <c r="BC223" s="1823">
        <v>0</v>
      </c>
      <c r="BE223" s="1824">
        <f t="shared" si="9"/>
        <v>0</v>
      </c>
    </row>
    <row r="224" spans="1:57" s="1799" customFormat="1" ht="45.75" customHeight="1" x14ac:dyDescent="0.2">
      <c r="A224" s="1789" t="str">
        <f t="shared" si="8"/>
        <v>C25021000210</v>
      </c>
      <c r="B224" s="1790" t="s">
        <v>453</v>
      </c>
      <c r="C224" s="1791"/>
      <c r="D224" s="1790" t="s">
        <v>1256</v>
      </c>
      <c r="E224" s="1791"/>
      <c r="F224" s="1790" t="s">
        <v>1258</v>
      </c>
      <c r="G224" s="1791"/>
      <c r="H224" s="1790" t="s">
        <v>741</v>
      </c>
      <c r="I224" s="1791"/>
      <c r="J224" s="1790"/>
      <c r="K224" s="1791"/>
      <c r="L224" s="1791"/>
      <c r="M224" s="1790"/>
      <c r="N224" s="1791"/>
      <c r="O224" s="1791"/>
      <c r="P224" s="1790"/>
      <c r="Q224" s="1791"/>
      <c r="R224" s="1790"/>
      <c r="S224" s="1791"/>
      <c r="T224" s="1792" t="s">
        <v>797</v>
      </c>
      <c r="U224" s="1793"/>
      <c r="V224" s="1793"/>
      <c r="W224" s="1793"/>
      <c r="X224" s="1793"/>
      <c r="Y224" s="1793"/>
      <c r="Z224" s="1793"/>
      <c r="AA224" s="1793"/>
      <c r="AB224" s="1790" t="s">
        <v>732</v>
      </c>
      <c r="AC224" s="1791"/>
      <c r="AD224" s="1791"/>
      <c r="AE224" s="1791"/>
      <c r="AF224" s="1791"/>
      <c r="AG224" s="1790" t="s">
        <v>733</v>
      </c>
      <c r="AH224" s="1791"/>
      <c r="AI224" s="1791"/>
      <c r="AJ224" s="1794" t="s">
        <v>417</v>
      </c>
      <c r="AK224" s="1795" t="s">
        <v>734</v>
      </c>
      <c r="AL224" s="1796"/>
      <c r="AM224" s="1796"/>
      <c r="AN224" s="1796"/>
      <c r="AO224" s="1796"/>
      <c r="AP224" s="1796"/>
      <c r="AQ224" s="1797">
        <v>1600000000</v>
      </c>
      <c r="AR224" s="1720">
        <v>1523259460</v>
      </c>
      <c r="AS224" s="1797">
        <v>76740540</v>
      </c>
      <c r="AT224" s="1798">
        <v>0</v>
      </c>
      <c r="AU224" s="1722">
        <v>1464229171</v>
      </c>
      <c r="AV224" s="1797">
        <v>59030289</v>
      </c>
      <c r="AW224" s="1720">
        <v>655366752</v>
      </c>
      <c r="AX224" s="1797">
        <v>808862419</v>
      </c>
      <c r="AY224" s="1720">
        <v>642897210</v>
      </c>
      <c r="AZ224" s="1797">
        <v>12469542</v>
      </c>
      <c r="BA224" s="1797">
        <v>642897210</v>
      </c>
      <c r="BB224" s="1798">
        <v>0</v>
      </c>
      <c r="BC224" s="1797">
        <v>183673</v>
      </c>
      <c r="BE224" s="1800">
        <f t="shared" si="9"/>
        <v>0.91514323187500002</v>
      </c>
    </row>
    <row r="225" spans="1:57" s="1707" customFormat="1" ht="15" customHeight="1" x14ac:dyDescent="0.2">
      <c r="A225" s="1660" t="str">
        <f t="shared" si="8"/>
        <v>C250210002010</v>
      </c>
      <c r="B225" s="1697" t="s">
        <v>453</v>
      </c>
      <c r="C225" s="1698"/>
      <c r="D225" s="1697" t="s">
        <v>1256</v>
      </c>
      <c r="E225" s="1698"/>
      <c r="F225" s="1697" t="s">
        <v>1258</v>
      </c>
      <c r="G225" s="1698"/>
      <c r="H225" s="1697" t="s">
        <v>741</v>
      </c>
      <c r="I225" s="1698"/>
      <c r="J225" s="1697" t="s">
        <v>739</v>
      </c>
      <c r="K225" s="1698"/>
      <c r="L225" s="1698"/>
      <c r="M225" s="1697"/>
      <c r="N225" s="1698"/>
      <c r="O225" s="1698"/>
      <c r="P225" s="1697"/>
      <c r="Q225" s="1698"/>
      <c r="R225" s="1697"/>
      <c r="S225" s="1698"/>
      <c r="T225" s="1699" t="s">
        <v>797</v>
      </c>
      <c r="U225" s="1698"/>
      <c r="V225" s="1698"/>
      <c r="W225" s="1698"/>
      <c r="X225" s="1698"/>
      <c r="Y225" s="1698"/>
      <c r="Z225" s="1698"/>
      <c r="AA225" s="1698"/>
      <c r="AB225" s="1697" t="s">
        <v>732</v>
      </c>
      <c r="AC225" s="1698"/>
      <c r="AD225" s="1698"/>
      <c r="AE225" s="1698"/>
      <c r="AF225" s="1698"/>
      <c r="AG225" s="1697" t="s">
        <v>733</v>
      </c>
      <c r="AH225" s="1698"/>
      <c r="AI225" s="1698"/>
      <c r="AJ225" s="1700" t="s">
        <v>417</v>
      </c>
      <c r="AK225" s="1701" t="s">
        <v>734</v>
      </c>
      <c r="AL225" s="1702"/>
      <c r="AM225" s="1702"/>
      <c r="AN225" s="1702"/>
      <c r="AO225" s="1702"/>
      <c r="AP225" s="1702"/>
      <c r="AQ225" s="1703">
        <v>1600000000</v>
      </c>
      <c r="AR225" s="1704">
        <v>1523259460</v>
      </c>
      <c r="AS225" s="1703">
        <v>76740540</v>
      </c>
      <c r="AT225" s="1705">
        <v>0</v>
      </c>
      <c r="AU225" s="1706">
        <v>1464229171</v>
      </c>
      <c r="AV225" s="1703">
        <v>59030289</v>
      </c>
      <c r="AW225" s="1704">
        <v>655366752</v>
      </c>
      <c r="AX225" s="1703">
        <v>808862419</v>
      </c>
      <c r="AY225" s="1704">
        <v>642897210</v>
      </c>
      <c r="AZ225" s="1703">
        <v>12469542</v>
      </c>
      <c r="BA225" s="1703">
        <v>642897210</v>
      </c>
      <c r="BB225" s="1705">
        <v>0</v>
      </c>
      <c r="BC225" s="1703">
        <v>183673</v>
      </c>
      <c r="BE225" s="1708">
        <f t="shared" si="9"/>
        <v>0.91514323187500002</v>
      </c>
    </row>
    <row r="226" spans="1:57" s="1707" customFormat="1" ht="15" customHeight="1" x14ac:dyDescent="0.2">
      <c r="A226" s="1660" t="str">
        <f t="shared" ref="A226:A289" si="10">+B226&amp;D226&amp;F226&amp;H226&amp;J226&amp;M226&amp;P226&amp;R226&amp;AJ226</f>
        <v>C2502100020110</v>
      </c>
      <c r="B226" s="1697" t="s">
        <v>453</v>
      </c>
      <c r="C226" s="1698"/>
      <c r="D226" s="1697" t="s">
        <v>1256</v>
      </c>
      <c r="E226" s="1698"/>
      <c r="F226" s="1697" t="s">
        <v>1258</v>
      </c>
      <c r="G226" s="1698"/>
      <c r="H226" s="1697" t="s">
        <v>741</v>
      </c>
      <c r="I226" s="1698"/>
      <c r="J226" s="1697" t="s">
        <v>739</v>
      </c>
      <c r="K226" s="1698"/>
      <c r="L226" s="1698"/>
      <c r="M226" s="1697" t="s">
        <v>738</v>
      </c>
      <c r="N226" s="1698"/>
      <c r="O226" s="1698"/>
      <c r="P226" s="1697"/>
      <c r="Q226" s="1698"/>
      <c r="R226" s="1697"/>
      <c r="S226" s="1698"/>
      <c r="T226" s="1699" t="s">
        <v>1046</v>
      </c>
      <c r="U226" s="1698"/>
      <c r="V226" s="1698"/>
      <c r="W226" s="1698"/>
      <c r="X226" s="1698"/>
      <c r="Y226" s="1698"/>
      <c r="Z226" s="1698"/>
      <c r="AA226" s="1698"/>
      <c r="AB226" s="1697" t="s">
        <v>732</v>
      </c>
      <c r="AC226" s="1698"/>
      <c r="AD226" s="1698"/>
      <c r="AE226" s="1698"/>
      <c r="AF226" s="1698"/>
      <c r="AG226" s="1697" t="s">
        <v>733</v>
      </c>
      <c r="AH226" s="1698"/>
      <c r="AI226" s="1698"/>
      <c r="AJ226" s="1700" t="s">
        <v>417</v>
      </c>
      <c r="AK226" s="1701" t="s">
        <v>734</v>
      </c>
      <c r="AL226" s="1702"/>
      <c r="AM226" s="1702"/>
      <c r="AN226" s="1702"/>
      <c r="AO226" s="1702"/>
      <c r="AP226" s="1702"/>
      <c r="AQ226" s="1703">
        <v>374740540</v>
      </c>
      <c r="AR226" s="1704">
        <v>298000000</v>
      </c>
      <c r="AS226" s="1703">
        <v>76740540</v>
      </c>
      <c r="AT226" s="1705">
        <v>0</v>
      </c>
      <c r="AU226" s="1706">
        <v>278423449</v>
      </c>
      <c r="AV226" s="1703">
        <v>19576551</v>
      </c>
      <c r="AW226" s="1704">
        <v>97158122</v>
      </c>
      <c r="AX226" s="1703">
        <v>181265327</v>
      </c>
      <c r="AY226" s="1704">
        <v>97058122</v>
      </c>
      <c r="AZ226" s="1703">
        <v>100000</v>
      </c>
      <c r="BA226" s="1703">
        <v>97058122</v>
      </c>
      <c r="BB226" s="1705">
        <v>0</v>
      </c>
      <c r="BC226" s="1703">
        <v>183673</v>
      </c>
      <c r="BE226" s="1708">
        <f t="shared" si="9"/>
        <v>0.74297659121695236</v>
      </c>
    </row>
    <row r="227" spans="1:57" s="1707" customFormat="1" ht="12.75" x14ac:dyDescent="0.2">
      <c r="A227" s="1660" t="str">
        <f t="shared" si="10"/>
        <v>C25021000201110</v>
      </c>
      <c r="B227" s="1725" t="s">
        <v>453</v>
      </c>
      <c r="C227" s="1698"/>
      <c r="D227" s="1725" t="s">
        <v>1256</v>
      </c>
      <c r="E227" s="1698"/>
      <c r="F227" s="1725" t="s">
        <v>1258</v>
      </c>
      <c r="G227" s="1698"/>
      <c r="H227" s="1725" t="s">
        <v>741</v>
      </c>
      <c r="I227" s="1698"/>
      <c r="J227" s="1725" t="s">
        <v>739</v>
      </c>
      <c r="K227" s="1698"/>
      <c r="L227" s="1698"/>
      <c r="M227" s="1725" t="s">
        <v>738</v>
      </c>
      <c r="N227" s="1698"/>
      <c r="O227" s="1698"/>
      <c r="P227" s="1725" t="s">
        <v>738</v>
      </c>
      <c r="Q227" s="1698"/>
      <c r="R227" s="1725"/>
      <c r="S227" s="1698"/>
      <c r="T227" s="1726" t="s">
        <v>1014</v>
      </c>
      <c r="U227" s="1698"/>
      <c r="V227" s="1698"/>
      <c r="W227" s="1698"/>
      <c r="X227" s="1698"/>
      <c r="Y227" s="1698"/>
      <c r="Z227" s="1698"/>
      <c r="AA227" s="1698"/>
      <c r="AB227" s="1725" t="s">
        <v>732</v>
      </c>
      <c r="AC227" s="1698"/>
      <c r="AD227" s="1698"/>
      <c r="AE227" s="1698"/>
      <c r="AF227" s="1698"/>
      <c r="AG227" s="1725" t="s">
        <v>733</v>
      </c>
      <c r="AH227" s="1698"/>
      <c r="AI227" s="1698"/>
      <c r="AJ227" s="1727" t="s">
        <v>417</v>
      </c>
      <c r="AK227" s="1728" t="s">
        <v>734</v>
      </c>
      <c r="AL227" s="1702"/>
      <c r="AM227" s="1702"/>
      <c r="AN227" s="1702"/>
      <c r="AO227" s="1702"/>
      <c r="AP227" s="1702"/>
      <c r="AQ227" s="1729">
        <v>169740540</v>
      </c>
      <c r="AR227" s="1720">
        <v>93000000</v>
      </c>
      <c r="AS227" s="1729">
        <v>76740540</v>
      </c>
      <c r="AT227" s="1730">
        <v>0</v>
      </c>
      <c r="AU227" s="1722">
        <v>74000000</v>
      </c>
      <c r="AV227" s="1729">
        <v>19000000</v>
      </c>
      <c r="AW227" s="1720">
        <v>34500000</v>
      </c>
      <c r="AX227" s="1729">
        <v>39500000</v>
      </c>
      <c r="AY227" s="1720">
        <v>34500000</v>
      </c>
      <c r="AZ227" s="1730">
        <v>0</v>
      </c>
      <c r="BA227" s="1729">
        <v>34500000</v>
      </c>
      <c r="BB227" s="1730">
        <v>0</v>
      </c>
      <c r="BC227" s="1730">
        <v>0</v>
      </c>
      <c r="BE227" s="1731">
        <f t="shared" si="9"/>
        <v>0.43595949441423953</v>
      </c>
    </row>
    <row r="228" spans="1:57" s="1707" customFormat="1" ht="12.75" x14ac:dyDescent="0.2">
      <c r="A228" s="1660" t="str">
        <f t="shared" si="10"/>
        <v>C25021000201210</v>
      </c>
      <c r="B228" s="1725" t="s">
        <v>453</v>
      </c>
      <c r="C228" s="1698"/>
      <c r="D228" s="1725" t="s">
        <v>1256</v>
      </c>
      <c r="E228" s="1698"/>
      <c r="F228" s="1725" t="s">
        <v>1258</v>
      </c>
      <c r="G228" s="1698"/>
      <c r="H228" s="1725" t="s">
        <v>741</v>
      </c>
      <c r="I228" s="1698"/>
      <c r="J228" s="1725" t="s">
        <v>739</v>
      </c>
      <c r="K228" s="1698"/>
      <c r="L228" s="1698"/>
      <c r="M228" s="1725" t="s">
        <v>738</v>
      </c>
      <c r="N228" s="1698"/>
      <c r="O228" s="1698"/>
      <c r="P228" s="1725" t="s">
        <v>741</v>
      </c>
      <c r="Q228" s="1698"/>
      <c r="R228" s="1725"/>
      <c r="S228" s="1698"/>
      <c r="T228" s="1726" t="s">
        <v>1051</v>
      </c>
      <c r="U228" s="1698"/>
      <c r="V228" s="1698"/>
      <c r="W228" s="1698"/>
      <c r="X228" s="1698"/>
      <c r="Y228" s="1698"/>
      <c r="Z228" s="1698"/>
      <c r="AA228" s="1698"/>
      <c r="AB228" s="1725" t="s">
        <v>732</v>
      </c>
      <c r="AC228" s="1698"/>
      <c r="AD228" s="1698"/>
      <c r="AE228" s="1698"/>
      <c r="AF228" s="1698"/>
      <c r="AG228" s="1725" t="s">
        <v>733</v>
      </c>
      <c r="AH228" s="1698"/>
      <c r="AI228" s="1698"/>
      <c r="AJ228" s="1727" t="s">
        <v>417</v>
      </c>
      <c r="AK228" s="1728" t="s">
        <v>734</v>
      </c>
      <c r="AL228" s="1702"/>
      <c r="AM228" s="1702"/>
      <c r="AN228" s="1702"/>
      <c r="AO228" s="1702"/>
      <c r="AP228" s="1702"/>
      <c r="AQ228" s="1729">
        <v>175000000</v>
      </c>
      <c r="AR228" s="1720">
        <v>175000000</v>
      </c>
      <c r="AS228" s="1730">
        <v>0</v>
      </c>
      <c r="AT228" s="1730">
        <v>0</v>
      </c>
      <c r="AU228" s="1722">
        <v>175000000</v>
      </c>
      <c r="AV228" s="1730">
        <v>0</v>
      </c>
      <c r="AW228" s="1720">
        <v>36405533</v>
      </c>
      <c r="AX228" s="1729">
        <v>138594467</v>
      </c>
      <c r="AY228" s="1720">
        <v>36405533</v>
      </c>
      <c r="AZ228" s="1730">
        <v>0</v>
      </c>
      <c r="BA228" s="1729">
        <v>36405533</v>
      </c>
      <c r="BB228" s="1730">
        <v>0</v>
      </c>
      <c r="BC228" s="1730">
        <v>0</v>
      </c>
      <c r="BE228" s="1731">
        <f t="shared" si="9"/>
        <v>1</v>
      </c>
    </row>
    <row r="229" spans="1:57" s="1707" customFormat="1" ht="15" customHeight="1" x14ac:dyDescent="0.2">
      <c r="A229" s="1660" t="str">
        <f t="shared" si="10"/>
        <v>C25021000201310</v>
      </c>
      <c r="B229" s="1725" t="s">
        <v>453</v>
      </c>
      <c r="C229" s="1698"/>
      <c r="D229" s="1725" t="s">
        <v>1256</v>
      </c>
      <c r="E229" s="1698"/>
      <c r="F229" s="1725" t="s">
        <v>1258</v>
      </c>
      <c r="G229" s="1698"/>
      <c r="H229" s="1725" t="s">
        <v>741</v>
      </c>
      <c r="I229" s="1698"/>
      <c r="J229" s="1725" t="s">
        <v>739</v>
      </c>
      <c r="K229" s="1698"/>
      <c r="L229" s="1698"/>
      <c r="M229" s="1725" t="s">
        <v>738</v>
      </c>
      <c r="N229" s="1698"/>
      <c r="O229" s="1698"/>
      <c r="P229" s="1725" t="s">
        <v>748</v>
      </c>
      <c r="Q229" s="1698"/>
      <c r="R229" s="1725"/>
      <c r="S229" s="1698"/>
      <c r="T229" s="1726" t="s">
        <v>1054</v>
      </c>
      <c r="U229" s="1698"/>
      <c r="V229" s="1698"/>
      <c r="W229" s="1698"/>
      <c r="X229" s="1698"/>
      <c r="Y229" s="1698"/>
      <c r="Z229" s="1698"/>
      <c r="AA229" s="1698"/>
      <c r="AB229" s="1725" t="s">
        <v>732</v>
      </c>
      <c r="AC229" s="1698"/>
      <c r="AD229" s="1698"/>
      <c r="AE229" s="1698"/>
      <c r="AF229" s="1698"/>
      <c r="AG229" s="1725" t="s">
        <v>733</v>
      </c>
      <c r="AH229" s="1698"/>
      <c r="AI229" s="1698"/>
      <c r="AJ229" s="1727" t="s">
        <v>417</v>
      </c>
      <c r="AK229" s="1728" t="s">
        <v>734</v>
      </c>
      <c r="AL229" s="1702"/>
      <c r="AM229" s="1702"/>
      <c r="AN229" s="1702"/>
      <c r="AO229" s="1702"/>
      <c r="AP229" s="1702"/>
      <c r="AQ229" s="1729">
        <v>5000000</v>
      </c>
      <c r="AR229" s="1720">
        <v>5000000</v>
      </c>
      <c r="AS229" s="1730">
        <v>0</v>
      </c>
      <c r="AT229" s="1730">
        <v>0</v>
      </c>
      <c r="AU229" s="1722">
        <v>5000000</v>
      </c>
      <c r="AV229" s="1730">
        <v>0</v>
      </c>
      <c r="AW229" s="1720">
        <v>4162559</v>
      </c>
      <c r="AX229" s="1729">
        <v>837441</v>
      </c>
      <c r="AY229" s="1720">
        <v>4162559</v>
      </c>
      <c r="AZ229" s="1730">
        <v>0</v>
      </c>
      <c r="BA229" s="1729">
        <v>4162559</v>
      </c>
      <c r="BB229" s="1730">
        <v>0</v>
      </c>
      <c r="BC229" s="1729">
        <v>183673</v>
      </c>
      <c r="BE229" s="1731">
        <f t="shared" si="9"/>
        <v>1</v>
      </c>
    </row>
    <row r="230" spans="1:57" s="1707" customFormat="1" ht="12.75" x14ac:dyDescent="0.2">
      <c r="A230" s="1660" t="str">
        <f t="shared" si="10"/>
        <v>C25021000201410</v>
      </c>
      <c r="B230" s="1725" t="s">
        <v>453</v>
      </c>
      <c r="C230" s="1698"/>
      <c r="D230" s="1725" t="s">
        <v>1256</v>
      </c>
      <c r="E230" s="1698"/>
      <c r="F230" s="1725" t="s">
        <v>1258</v>
      </c>
      <c r="G230" s="1698"/>
      <c r="H230" s="1725" t="s">
        <v>741</v>
      </c>
      <c r="I230" s="1698"/>
      <c r="J230" s="1725" t="s">
        <v>739</v>
      </c>
      <c r="K230" s="1698"/>
      <c r="L230" s="1698"/>
      <c r="M230" s="1725" t="s">
        <v>738</v>
      </c>
      <c r="N230" s="1698"/>
      <c r="O230" s="1698"/>
      <c r="P230" s="1725" t="s">
        <v>742</v>
      </c>
      <c r="Q230" s="1698"/>
      <c r="R230" s="1725"/>
      <c r="S230" s="1698"/>
      <c r="T230" s="1726" t="s">
        <v>437</v>
      </c>
      <c r="U230" s="1698"/>
      <c r="V230" s="1698"/>
      <c r="W230" s="1698"/>
      <c r="X230" s="1698"/>
      <c r="Y230" s="1698"/>
      <c r="Z230" s="1698"/>
      <c r="AA230" s="1698"/>
      <c r="AB230" s="1725" t="s">
        <v>732</v>
      </c>
      <c r="AC230" s="1698"/>
      <c r="AD230" s="1698"/>
      <c r="AE230" s="1698"/>
      <c r="AF230" s="1698"/>
      <c r="AG230" s="1725" t="s">
        <v>733</v>
      </c>
      <c r="AH230" s="1698"/>
      <c r="AI230" s="1698"/>
      <c r="AJ230" s="1727" t="s">
        <v>417</v>
      </c>
      <c r="AK230" s="1728" t="s">
        <v>734</v>
      </c>
      <c r="AL230" s="1702"/>
      <c r="AM230" s="1702"/>
      <c r="AN230" s="1702"/>
      <c r="AO230" s="1702"/>
      <c r="AP230" s="1702"/>
      <c r="AQ230" s="1729">
        <v>25000000</v>
      </c>
      <c r="AR230" s="1720">
        <v>25000000</v>
      </c>
      <c r="AS230" s="1730">
        <v>0</v>
      </c>
      <c r="AT230" s="1730">
        <v>0</v>
      </c>
      <c r="AU230" s="1722">
        <v>24423449</v>
      </c>
      <c r="AV230" s="1729">
        <v>576551</v>
      </c>
      <c r="AW230" s="1720">
        <v>22090030</v>
      </c>
      <c r="AX230" s="1729">
        <v>2333419</v>
      </c>
      <c r="AY230" s="1720">
        <v>21990030</v>
      </c>
      <c r="AZ230" s="1729">
        <v>100000</v>
      </c>
      <c r="BA230" s="1729">
        <v>21990030</v>
      </c>
      <c r="BB230" s="1730">
        <v>0</v>
      </c>
      <c r="BC230" s="1730">
        <v>0</v>
      </c>
      <c r="BE230" s="1731">
        <f t="shared" si="9"/>
        <v>0.97693795999999999</v>
      </c>
    </row>
    <row r="231" spans="1:57" s="1707" customFormat="1" ht="15" customHeight="1" x14ac:dyDescent="0.2">
      <c r="A231" s="1660" t="str">
        <f t="shared" si="10"/>
        <v>C2502100020210</v>
      </c>
      <c r="B231" s="1697" t="s">
        <v>453</v>
      </c>
      <c r="C231" s="1698"/>
      <c r="D231" s="1697" t="s">
        <v>1256</v>
      </c>
      <c r="E231" s="1698"/>
      <c r="F231" s="1697" t="s">
        <v>1258</v>
      </c>
      <c r="G231" s="1698"/>
      <c r="H231" s="1697" t="s">
        <v>741</v>
      </c>
      <c r="I231" s="1698"/>
      <c r="J231" s="1697" t="s">
        <v>739</v>
      </c>
      <c r="K231" s="1698"/>
      <c r="L231" s="1698"/>
      <c r="M231" s="1697" t="s">
        <v>741</v>
      </c>
      <c r="N231" s="1698"/>
      <c r="O231" s="1698"/>
      <c r="P231" s="1697"/>
      <c r="Q231" s="1698"/>
      <c r="R231" s="1697"/>
      <c r="S231" s="1698"/>
      <c r="T231" s="1699" t="s">
        <v>1058</v>
      </c>
      <c r="U231" s="1698"/>
      <c r="V231" s="1698"/>
      <c r="W231" s="1698"/>
      <c r="X231" s="1698"/>
      <c r="Y231" s="1698"/>
      <c r="Z231" s="1698"/>
      <c r="AA231" s="1698"/>
      <c r="AB231" s="1697" t="s">
        <v>732</v>
      </c>
      <c r="AC231" s="1698"/>
      <c r="AD231" s="1698"/>
      <c r="AE231" s="1698"/>
      <c r="AF231" s="1698"/>
      <c r="AG231" s="1697" t="s">
        <v>733</v>
      </c>
      <c r="AH231" s="1698"/>
      <c r="AI231" s="1698"/>
      <c r="AJ231" s="1700" t="s">
        <v>417</v>
      </c>
      <c r="AK231" s="1701" t="s">
        <v>734</v>
      </c>
      <c r="AL231" s="1702"/>
      <c r="AM231" s="1702"/>
      <c r="AN231" s="1702"/>
      <c r="AO231" s="1702"/>
      <c r="AP231" s="1702"/>
      <c r="AQ231" s="1703">
        <v>1225259460</v>
      </c>
      <c r="AR231" s="1704">
        <v>1225259460</v>
      </c>
      <c r="AS231" s="1705">
        <v>0</v>
      </c>
      <c r="AT231" s="1705">
        <v>0</v>
      </c>
      <c r="AU231" s="1706">
        <v>1185805722</v>
      </c>
      <c r="AV231" s="1703">
        <v>39453738</v>
      </c>
      <c r="AW231" s="1704">
        <v>558208630</v>
      </c>
      <c r="AX231" s="1703">
        <v>627597092</v>
      </c>
      <c r="AY231" s="1704">
        <v>545839088</v>
      </c>
      <c r="AZ231" s="1703">
        <v>12369542</v>
      </c>
      <c r="BA231" s="1703">
        <v>545839088</v>
      </c>
      <c r="BB231" s="1705">
        <v>0</v>
      </c>
      <c r="BC231" s="1705">
        <v>0</v>
      </c>
      <c r="BE231" s="1708">
        <f t="shared" si="9"/>
        <v>0.96779968709647834</v>
      </c>
    </row>
    <row r="232" spans="1:57" s="1707" customFormat="1" ht="12.75" x14ac:dyDescent="0.2">
      <c r="A232" s="1660" t="str">
        <f t="shared" si="10"/>
        <v>C25021000202110</v>
      </c>
      <c r="B232" s="1725" t="s">
        <v>453</v>
      </c>
      <c r="C232" s="1698"/>
      <c r="D232" s="1725" t="s">
        <v>1256</v>
      </c>
      <c r="E232" s="1698"/>
      <c r="F232" s="1725" t="s">
        <v>1258</v>
      </c>
      <c r="G232" s="1698"/>
      <c r="H232" s="1725" t="s">
        <v>741</v>
      </c>
      <c r="I232" s="1698"/>
      <c r="J232" s="1725" t="s">
        <v>739</v>
      </c>
      <c r="K232" s="1698"/>
      <c r="L232" s="1698"/>
      <c r="M232" s="1725" t="s">
        <v>741</v>
      </c>
      <c r="N232" s="1698"/>
      <c r="O232" s="1698"/>
      <c r="P232" s="1725" t="s">
        <v>738</v>
      </c>
      <c r="Q232" s="1698"/>
      <c r="R232" s="1725"/>
      <c r="S232" s="1698"/>
      <c r="T232" s="1726" t="s">
        <v>1014</v>
      </c>
      <c r="U232" s="1698"/>
      <c r="V232" s="1698"/>
      <c r="W232" s="1698"/>
      <c r="X232" s="1698"/>
      <c r="Y232" s="1698"/>
      <c r="Z232" s="1698"/>
      <c r="AA232" s="1698"/>
      <c r="AB232" s="1725" t="s">
        <v>732</v>
      </c>
      <c r="AC232" s="1698"/>
      <c r="AD232" s="1698"/>
      <c r="AE232" s="1698"/>
      <c r="AF232" s="1698"/>
      <c r="AG232" s="1725" t="s">
        <v>733</v>
      </c>
      <c r="AH232" s="1698"/>
      <c r="AI232" s="1698"/>
      <c r="AJ232" s="1727" t="s">
        <v>417</v>
      </c>
      <c r="AK232" s="1728" t="s">
        <v>734</v>
      </c>
      <c r="AL232" s="1702"/>
      <c r="AM232" s="1702"/>
      <c r="AN232" s="1702"/>
      <c r="AO232" s="1702"/>
      <c r="AP232" s="1702"/>
      <c r="AQ232" s="1729">
        <v>135340000</v>
      </c>
      <c r="AR232" s="1720">
        <v>135340000</v>
      </c>
      <c r="AS232" s="1730">
        <v>0</v>
      </c>
      <c r="AT232" s="1730">
        <v>0</v>
      </c>
      <c r="AU232" s="1722">
        <v>135340000</v>
      </c>
      <c r="AV232" s="1730">
        <v>0</v>
      </c>
      <c r="AW232" s="1720">
        <v>99940000</v>
      </c>
      <c r="AX232" s="1729">
        <v>35400000</v>
      </c>
      <c r="AY232" s="1720">
        <v>99940000</v>
      </c>
      <c r="AZ232" s="1730">
        <v>0</v>
      </c>
      <c r="BA232" s="1729">
        <v>99940000</v>
      </c>
      <c r="BB232" s="1730">
        <v>0</v>
      </c>
      <c r="BC232" s="1730">
        <v>0</v>
      </c>
      <c r="BE232" s="1731">
        <f t="shared" si="9"/>
        <v>1</v>
      </c>
    </row>
    <row r="233" spans="1:57" s="1707" customFormat="1" ht="12.75" x14ac:dyDescent="0.2">
      <c r="A233" s="1660" t="str">
        <f t="shared" si="10"/>
        <v>C25021000202210</v>
      </c>
      <c r="B233" s="1725" t="s">
        <v>453</v>
      </c>
      <c r="C233" s="1698"/>
      <c r="D233" s="1725" t="s">
        <v>1256</v>
      </c>
      <c r="E233" s="1698"/>
      <c r="F233" s="1725" t="s">
        <v>1258</v>
      </c>
      <c r="G233" s="1698"/>
      <c r="H233" s="1725" t="s">
        <v>741</v>
      </c>
      <c r="I233" s="1698"/>
      <c r="J233" s="1725" t="s">
        <v>739</v>
      </c>
      <c r="K233" s="1698"/>
      <c r="L233" s="1698"/>
      <c r="M233" s="1725" t="s">
        <v>741</v>
      </c>
      <c r="N233" s="1698"/>
      <c r="O233" s="1698"/>
      <c r="P233" s="1725" t="s">
        <v>741</v>
      </c>
      <c r="Q233" s="1698"/>
      <c r="R233" s="1725"/>
      <c r="S233" s="1698"/>
      <c r="T233" s="1726" t="s">
        <v>1051</v>
      </c>
      <c r="U233" s="1698"/>
      <c r="V233" s="1698"/>
      <c r="W233" s="1698"/>
      <c r="X233" s="1698"/>
      <c r="Y233" s="1698"/>
      <c r="Z233" s="1698"/>
      <c r="AA233" s="1698"/>
      <c r="AB233" s="1725" t="s">
        <v>732</v>
      </c>
      <c r="AC233" s="1698"/>
      <c r="AD233" s="1698"/>
      <c r="AE233" s="1698"/>
      <c r="AF233" s="1698"/>
      <c r="AG233" s="1725" t="s">
        <v>733</v>
      </c>
      <c r="AH233" s="1698"/>
      <c r="AI233" s="1698"/>
      <c r="AJ233" s="1727" t="s">
        <v>417</v>
      </c>
      <c r="AK233" s="1728" t="s">
        <v>734</v>
      </c>
      <c r="AL233" s="1702"/>
      <c r="AM233" s="1702"/>
      <c r="AN233" s="1702"/>
      <c r="AO233" s="1702"/>
      <c r="AP233" s="1702"/>
      <c r="AQ233" s="1729">
        <v>633400000</v>
      </c>
      <c r="AR233" s="1720">
        <v>633400000</v>
      </c>
      <c r="AS233" s="1730">
        <v>0</v>
      </c>
      <c r="AT233" s="1730">
        <v>0</v>
      </c>
      <c r="AU233" s="1722">
        <v>633400000</v>
      </c>
      <c r="AV233" s="1730">
        <v>0</v>
      </c>
      <c r="AW233" s="1720">
        <v>236859405</v>
      </c>
      <c r="AX233" s="1729">
        <v>396540595</v>
      </c>
      <c r="AY233" s="1720">
        <v>236859405</v>
      </c>
      <c r="AZ233" s="1730">
        <v>0</v>
      </c>
      <c r="BA233" s="1729">
        <v>236859405</v>
      </c>
      <c r="BB233" s="1730">
        <v>0</v>
      </c>
      <c r="BC233" s="1730">
        <v>0</v>
      </c>
      <c r="BE233" s="1731">
        <f t="shared" si="9"/>
        <v>1</v>
      </c>
    </row>
    <row r="234" spans="1:57" s="1707" customFormat="1" ht="12.75" x14ac:dyDescent="0.2">
      <c r="A234" s="1660" t="str">
        <f t="shared" si="10"/>
        <v>C25021000202310</v>
      </c>
      <c r="B234" s="1725" t="s">
        <v>453</v>
      </c>
      <c r="C234" s="1698"/>
      <c r="D234" s="1725" t="s">
        <v>1256</v>
      </c>
      <c r="E234" s="1698"/>
      <c r="F234" s="1725" t="s">
        <v>1258</v>
      </c>
      <c r="G234" s="1698"/>
      <c r="H234" s="1725" t="s">
        <v>741</v>
      </c>
      <c r="I234" s="1698"/>
      <c r="J234" s="1725" t="s">
        <v>739</v>
      </c>
      <c r="K234" s="1698"/>
      <c r="L234" s="1698"/>
      <c r="M234" s="1725" t="s">
        <v>741</v>
      </c>
      <c r="N234" s="1698"/>
      <c r="O234" s="1698"/>
      <c r="P234" s="1725" t="s">
        <v>748</v>
      </c>
      <c r="Q234" s="1698"/>
      <c r="R234" s="1725"/>
      <c r="S234" s="1698"/>
      <c r="T234" s="1726" t="s">
        <v>1054</v>
      </c>
      <c r="U234" s="1698"/>
      <c r="V234" s="1698"/>
      <c r="W234" s="1698"/>
      <c r="X234" s="1698"/>
      <c r="Y234" s="1698"/>
      <c r="Z234" s="1698"/>
      <c r="AA234" s="1698"/>
      <c r="AB234" s="1725" t="s">
        <v>732</v>
      </c>
      <c r="AC234" s="1698"/>
      <c r="AD234" s="1698"/>
      <c r="AE234" s="1698"/>
      <c r="AF234" s="1698"/>
      <c r="AG234" s="1725" t="s">
        <v>733</v>
      </c>
      <c r="AH234" s="1698"/>
      <c r="AI234" s="1698"/>
      <c r="AJ234" s="1727" t="s">
        <v>417</v>
      </c>
      <c r="AK234" s="1728" t="s">
        <v>734</v>
      </c>
      <c r="AL234" s="1702"/>
      <c r="AM234" s="1702"/>
      <c r="AN234" s="1702"/>
      <c r="AO234" s="1702"/>
      <c r="AP234" s="1702"/>
      <c r="AQ234" s="1729">
        <v>160000000</v>
      </c>
      <c r="AR234" s="1720">
        <v>160000000</v>
      </c>
      <c r="AS234" s="1730">
        <v>0</v>
      </c>
      <c r="AT234" s="1730">
        <v>0</v>
      </c>
      <c r="AU234" s="1722">
        <v>150000000</v>
      </c>
      <c r="AV234" s="1729">
        <v>10000000</v>
      </c>
      <c r="AW234" s="1720">
        <v>103348286</v>
      </c>
      <c r="AX234" s="1729">
        <v>46651714</v>
      </c>
      <c r="AY234" s="1720">
        <v>93240544</v>
      </c>
      <c r="AZ234" s="1729">
        <v>10107742</v>
      </c>
      <c r="BA234" s="1729">
        <v>93240544</v>
      </c>
      <c r="BB234" s="1730">
        <v>0</v>
      </c>
      <c r="BC234" s="1730">
        <v>0</v>
      </c>
      <c r="BE234" s="1731">
        <f t="shared" si="9"/>
        <v>0.9375</v>
      </c>
    </row>
    <row r="235" spans="1:57" s="1707" customFormat="1" ht="12.75" x14ac:dyDescent="0.2">
      <c r="A235" s="1660" t="str">
        <f t="shared" si="10"/>
        <v>C25021000202410</v>
      </c>
      <c r="B235" s="1725" t="s">
        <v>453</v>
      </c>
      <c r="C235" s="1698"/>
      <c r="D235" s="1725" t="s">
        <v>1256</v>
      </c>
      <c r="E235" s="1698"/>
      <c r="F235" s="1725" t="s">
        <v>1258</v>
      </c>
      <c r="G235" s="1698"/>
      <c r="H235" s="1725" t="s">
        <v>741</v>
      </c>
      <c r="I235" s="1698"/>
      <c r="J235" s="1725" t="s">
        <v>739</v>
      </c>
      <c r="K235" s="1698"/>
      <c r="L235" s="1698"/>
      <c r="M235" s="1725" t="s">
        <v>741</v>
      </c>
      <c r="N235" s="1698"/>
      <c r="O235" s="1698"/>
      <c r="P235" s="1725" t="s">
        <v>742</v>
      </c>
      <c r="Q235" s="1698"/>
      <c r="R235" s="1725"/>
      <c r="S235" s="1698"/>
      <c r="T235" s="1726" t="s">
        <v>437</v>
      </c>
      <c r="U235" s="1698"/>
      <c r="V235" s="1698"/>
      <c r="W235" s="1698"/>
      <c r="X235" s="1698"/>
      <c r="Y235" s="1698"/>
      <c r="Z235" s="1698"/>
      <c r="AA235" s="1698"/>
      <c r="AB235" s="1725" t="s">
        <v>732</v>
      </c>
      <c r="AC235" s="1698"/>
      <c r="AD235" s="1698"/>
      <c r="AE235" s="1698"/>
      <c r="AF235" s="1698"/>
      <c r="AG235" s="1725" t="s">
        <v>733</v>
      </c>
      <c r="AH235" s="1698"/>
      <c r="AI235" s="1698"/>
      <c r="AJ235" s="1727" t="s">
        <v>417</v>
      </c>
      <c r="AK235" s="1728" t="s">
        <v>734</v>
      </c>
      <c r="AL235" s="1702"/>
      <c r="AM235" s="1702"/>
      <c r="AN235" s="1702"/>
      <c r="AO235" s="1702"/>
      <c r="AP235" s="1702"/>
      <c r="AQ235" s="1729">
        <v>176660000</v>
      </c>
      <c r="AR235" s="1720">
        <v>176660000</v>
      </c>
      <c r="AS235" s="1730">
        <v>0</v>
      </c>
      <c r="AT235" s="1730">
        <v>0</v>
      </c>
      <c r="AU235" s="1722">
        <v>169471712</v>
      </c>
      <c r="AV235" s="1729">
        <v>7188288</v>
      </c>
      <c r="AW235" s="1720">
        <v>114201479</v>
      </c>
      <c r="AX235" s="1729">
        <v>55270233</v>
      </c>
      <c r="AY235" s="1720">
        <v>111939679</v>
      </c>
      <c r="AZ235" s="1729">
        <v>2261800</v>
      </c>
      <c r="BA235" s="1729">
        <v>111939679</v>
      </c>
      <c r="BB235" s="1730">
        <v>0</v>
      </c>
      <c r="BC235" s="1730">
        <v>0</v>
      </c>
      <c r="BE235" s="1731">
        <f t="shared" si="9"/>
        <v>0.9593100418883731</v>
      </c>
    </row>
    <row r="236" spans="1:57" s="1707" customFormat="1" ht="15" customHeight="1" x14ac:dyDescent="0.2">
      <c r="A236" s="1660" t="str">
        <f t="shared" si="10"/>
        <v>C25021000202610</v>
      </c>
      <c r="B236" s="1725" t="s">
        <v>453</v>
      </c>
      <c r="C236" s="1698"/>
      <c r="D236" s="1725" t="s">
        <v>1256</v>
      </c>
      <c r="E236" s="1698"/>
      <c r="F236" s="1725" t="s">
        <v>1258</v>
      </c>
      <c r="G236" s="1698"/>
      <c r="H236" s="1725" t="s">
        <v>741</v>
      </c>
      <c r="I236" s="1698"/>
      <c r="J236" s="1725" t="s">
        <v>739</v>
      </c>
      <c r="K236" s="1698"/>
      <c r="L236" s="1698"/>
      <c r="M236" s="1725" t="s">
        <v>741</v>
      </c>
      <c r="N236" s="1698"/>
      <c r="O236" s="1698"/>
      <c r="P236" s="1725" t="s">
        <v>753</v>
      </c>
      <c r="Q236" s="1698"/>
      <c r="R236" s="1725"/>
      <c r="S236" s="1698"/>
      <c r="T236" s="1726" t="s">
        <v>1028</v>
      </c>
      <c r="U236" s="1698"/>
      <c r="V236" s="1698"/>
      <c r="W236" s="1698"/>
      <c r="X236" s="1698"/>
      <c r="Y236" s="1698"/>
      <c r="Z236" s="1698"/>
      <c r="AA236" s="1698"/>
      <c r="AB236" s="1725" t="s">
        <v>732</v>
      </c>
      <c r="AC236" s="1698"/>
      <c r="AD236" s="1698"/>
      <c r="AE236" s="1698"/>
      <c r="AF236" s="1698"/>
      <c r="AG236" s="1725" t="s">
        <v>733</v>
      </c>
      <c r="AH236" s="1698"/>
      <c r="AI236" s="1698"/>
      <c r="AJ236" s="1727" t="s">
        <v>417</v>
      </c>
      <c r="AK236" s="1728" t="s">
        <v>734</v>
      </c>
      <c r="AL236" s="1702"/>
      <c r="AM236" s="1702"/>
      <c r="AN236" s="1702"/>
      <c r="AO236" s="1702"/>
      <c r="AP236" s="1702"/>
      <c r="AQ236" s="1729">
        <v>70000000</v>
      </c>
      <c r="AR236" s="1720">
        <v>70000000</v>
      </c>
      <c r="AS236" s="1730">
        <v>0</v>
      </c>
      <c r="AT236" s="1730">
        <v>0</v>
      </c>
      <c r="AU236" s="1722">
        <v>70000000</v>
      </c>
      <c r="AV236" s="1730">
        <v>0</v>
      </c>
      <c r="AW236" s="1732">
        <v>0</v>
      </c>
      <c r="AX236" s="1729">
        <v>70000000</v>
      </c>
      <c r="AY236" s="1732">
        <v>0</v>
      </c>
      <c r="AZ236" s="1730">
        <v>0</v>
      </c>
      <c r="BA236" s="1730">
        <v>0</v>
      </c>
      <c r="BB236" s="1730">
        <v>0</v>
      </c>
      <c r="BC236" s="1730">
        <v>0</v>
      </c>
      <c r="BE236" s="1731">
        <f t="shared" si="9"/>
        <v>1</v>
      </c>
    </row>
    <row r="237" spans="1:57" s="1707" customFormat="1" ht="15" customHeight="1" x14ac:dyDescent="0.2">
      <c r="A237" s="1660" t="str">
        <f t="shared" si="10"/>
        <v>C250210002021110</v>
      </c>
      <c r="B237" s="1725" t="s">
        <v>453</v>
      </c>
      <c r="C237" s="1698"/>
      <c r="D237" s="1725" t="s">
        <v>1256</v>
      </c>
      <c r="E237" s="1698"/>
      <c r="F237" s="1725" t="s">
        <v>1258</v>
      </c>
      <c r="G237" s="1698"/>
      <c r="H237" s="1725" t="s">
        <v>741</v>
      </c>
      <c r="I237" s="1698"/>
      <c r="J237" s="1725" t="s">
        <v>739</v>
      </c>
      <c r="K237" s="1698"/>
      <c r="L237" s="1698"/>
      <c r="M237" s="1725" t="s">
        <v>741</v>
      </c>
      <c r="N237" s="1698"/>
      <c r="O237" s="1698"/>
      <c r="P237" s="1725" t="s">
        <v>433</v>
      </c>
      <c r="Q237" s="1698"/>
      <c r="R237" s="1725"/>
      <c r="S237" s="1698"/>
      <c r="T237" s="1726" t="s">
        <v>1071</v>
      </c>
      <c r="U237" s="1698"/>
      <c r="V237" s="1698"/>
      <c r="W237" s="1698"/>
      <c r="X237" s="1698"/>
      <c r="Y237" s="1698"/>
      <c r="Z237" s="1698"/>
      <c r="AA237" s="1698"/>
      <c r="AB237" s="1725" t="s">
        <v>732</v>
      </c>
      <c r="AC237" s="1698"/>
      <c r="AD237" s="1698"/>
      <c r="AE237" s="1698"/>
      <c r="AF237" s="1698"/>
      <c r="AG237" s="1725" t="s">
        <v>733</v>
      </c>
      <c r="AH237" s="1698"/>
      <c r="AI237" s="1698"/>
      <c r="AJ237" s="1727" t="s">
        <v>417</v>
      </c>
      <c r="AK237" s="1728" t="s">
        <v>734</v>
      </c>
      <c r="AL237" s="1702"/>
      <c r="AM237" s="1702"/>
      <c r="AN237" s="1702"/>
      <c r="AO237" s="1702"/>
      <c r="AP237" s="1702"/>
      <c r="AQ237" s="1729">
        <v>49859460</v>
      </c>
      <c r="AR237" s="1720">
        <v>49859460</v>
      </c>
      <c r="AS237" s="1730">
        <v>0</v>
      </c>
      <c r="AT237" s="1730">
        <v>0</v>
      </c>
      <c r="AU237" s="1722">
        <v>27594010</v>
      </c>
      <c r="AV237" s="1729">
        <v>22265450</v>
      </c>
      <c r="AW237" s="1720">
        <v>3859460</v>
      </c>
      <c r="AX237" s="1729">
        <v>23734550</v>
      </c>
      <c r="AY237" s="1720">
        <v>3859460</v>
      </c>
      <c r="AZ237" s="1730">
        <v>0</v>
      </c>
      <c r="BA237" s="1729">
        <v>3859460</v>
      </c>
      <c r="BB237" s="1730">
        <v>0</v>
      </c>
      <c r="BC237" s="1730">
        <v>0</v>
      </c>
      <c r="BE237" s="1731">
        <f t="shared" si="9"/>
        <v>0.55343579733916093</v>
      </c>
    </row>
    <row r="238" spans="1:57" s="1799" customFormat="1" ht="16.5" customHeight="1" x14ac:dyDescent="0.2">
      <c r="A238" s="1789" t="str">
        <f t="shared" si="10"/>
        <v>C25021000310</v>
      </c>
      <c r="B238" s="1790" t="s">
        <v>453</v>
      </c>
      <c r="C238" s="1791"/>
      <c r="D238" s="1790" t="s">
        <v>1256</v>
      </c>
      <c r="E238" s="1791"/>
      <c r="F238" s="1790" t="s">
        <v>1258</v>
      </c>
      <c r="G238" s="1791"/>
      <c r="H238" s="1790" t="s">
        <v>748</v>
      </c>
      <c r="I238" s="1791"/>
      <c r="J238" s="1790"/>
      <c r="K238" s="1791"/>
      <c r="L238" s="1791"/>
      <c r="M238" s="1790"/>
      <c r="N238" s="1791"/>
      <c r="O238" s="1791"/>
      <c r="P238" s="1790"/>
      <c r="Q238" s="1791"/>
      <c r="R238" s="1790"/>
      <c r="S238" s="1791"/>
      <c r="T238" s="1792" t="s">
        <v>816</v>
      </c>
      <c r="U238" s="1793"/>
      <c r="V238" s="1793"/>
      <c r="W238" s="1793"/>
      <c r="X238" s="1793"/>
      <c r="Y238" s="1793"/>
      <c r="Z238" s="1793"/>
      <c r="AA238" s="1793"/>
      <c r="AB238" s="1790" t="s">
        <v>732</v>
      </c>
      <c r="AC238" s="1791"/>
      <c r="AD238" s="1791"/>
      <c r="AE238" s="1791"/>
      <c r="AF238" s="1791"/>
      <c r="AG238" s="1790" t="s">
        <v>733</v>
      </c>
      <c r="AH238" s="1791"/>
      <c r="AI238" s="1791"/>
      <c r="AJ238" s="1794" t="s">
        <v>417</v>
      </c>
      <c r="AK238" s="1795" t="s">
        <v>734</v>
      </c>
      <c r="AL238" s="1796"/>
      <c r="AM238" s="1796"/>
      <c r="AN238" s="1796"/>
      <c r="AO238" s="1796"/>
      <c r="AP238" s="1796"/>
      <c r="AQ238" s="1797">
        <v>2500000000</v>
      </c>
      <c r="AR238" s="1720">
        <v>2350501149</v>
      </c>
      <c r="AS238" s="1797">
        <v>149498851</v>
      </c>
      <c r="AT238" s="1798">
        <v>0</v>
      </c>
      <c r="AU238" s="1722">
        <v>2032623391</v>
      </c>
      <c r="AV238" s="1797">
        <v>317877758</v>
      </c>
      <c r="AW238" s="1720">
        <v>1115050023</v>
      </c>
      <c r="AX238" s="1797">
        <v>917573368</v>
      </c>
      <c r="AY238" s="1720">
        <v>1100431586</v>
      </c>
      <c r="AZ238" s="1797">
        <v>14618437</v>
      </c>
      <c r="BA238" s="1797">
        <v>1100431586</v>
      </c>
      <c r="BB238" s="1798">
        <v>0</v>
      </c>
      <c r="BC238" s="1797">
        <v>900000</v>
      </c>
      <c r="BE238" s="1800">
        <f t="shared" si="9"/>
        <v>0.81304935639999998</v>
      </c>
    </row>
    <row r="239" spans="1:57" s="1707" customFormat="1" ht="15" customHeight="1" x14ac:dyDescent="0.2">
      <c r="A239" s="1660" t="str">
        <f t="shared" si="10"/>
        <v>C250210003010</v>
      </c>
      <c r="B239" s="1697" t="s">
        <v>453</v>
      </c>
      <c r="C239" s="1698"/>
      <c r="D239" s="1697" t="s">
        <v>1256</v>
      </c>
      <c r="E239" s="1698"/>
      <c r="F239" s="1697" t="s">
        <v>1258</v>
      </c>
      <c r="G239" s="1698"/>
      <c r="H239" s="1697" t="s">
        <v>748</v>
      </c>
      <c r="I239" s="1698"/>
      <c r="J239" s="1697" t="s">
        <v>739</v>
      </c>
      <c r="K239" s="1698"/>
      <c r="L239" s="1698"/>
      <c r="M239" s="1697"/>
      <c r="N239" s="1698"/>
      <c r="O239" s="1698"/>
      <c r="P239" s="1697"/>
      <c r="Q239" s="1698"/>
      <c r="R239" s="1697"/>
      <c r="S239" s="1698"/>
      <c r="T239" s="1699" t="s">
        <v>816</v>
      </c>
      <c r="U239" s="1698"/>
      <c r="V239" s="1698"/>
      <c r="W239" s="1698"/>
      <c r="X239" s="1698"/>
      <c r="Y239" s="1698"/>
      <c r="Z239" s="1698"/>
      <c r="AA239" s="1698"/>
      <c r="AB239" s="1697" t="s">
        <v>732</v>
      </c>
      <c r="AC239" s="1698"/>
      <c r="AD239" s="1698"/>
      <c r="AE239" s="1698"/>
      <c r="AF239" s="1698"/>
      <c r="AG239" s="1697" t="s">
        <v>733</v>
      </c>
      <c r="AH239" s="1698"/>
      <c r="AI239" s="1698"/>
      <c r="AJ239" s="1700" t="s">
        <v>417</v>
      </c>
      <c r="AK239" s="1701" t="s">
        <v>734</v>
      </c>
      <c r="AL239" s="1702"/>
      <c r="AM239" s="1702"/>
      <c r="AN239" s="1702"/>
      <c r="AO239" s="1702"/>
      <c r="AP239" s="1702"/>
      <c r="AQ239" s="1703">
        <v>2500000000</v>
      </c>
      <c r="AR239" s="1704">
        <v>2350501149</v>
      </c>
      <c r="AS239" s="1703">
        <v>149498851</v>
      </c>
      <c r="AT239" s="1705">
        <v>0</v>
      </c>
      <c r="AU239" s="1706">
        <v>2032623391</v>
      </c>
      <c r="AV239" s="1703">
        <v>317877758</v>
      </c>
      <c r="AW239" s="1704">
        <v>1115050023</v>
      </c>
      <c r="AX239" s="1703">
        <v>917573368</v>
      </c>
      <c r="AY239" s="1704">
        <v>1100431586</v>
      </c>
      <c r="AZ239" s="1703">
        <v>14618437</v>
      </c>
      <c r="BA239" s="1703">
        <v>1100431586</v>
      </c>
      <c r="BB239" s="1705">
        <v>0</v>
      </c>
      <c r="BC239" s="1703">
        <v>900000</v>
      </c>
      <c r="BE239" s="1708">
        <f t="shared" si="9"/>
        <v>0.81304935639999998</v>
      </c>
    </row>
    <row r="240" spans="1:57" s="1707" customFormat="1" ht="12.75" x14ac:dyDescent="0.2">
      <c r="A240" s="1660" t="str">
        <f t="shared" si="10"/>
        <v>C2502100030110</v>
      </c>
      <c r="B240" s="1697" t="s">
        <v>453</v>
      </c>
      <c r="C240" s="1698"/>
      <c r="D240" s="1697" t="s">
        <v>1256</v>
      </c>
      <c r="E240" s="1698"/>
      <c r="F240" s="1697" t="s">
        <v>1258</v>
      </c>
      <c r="G240" s="1698"/>
      <c r="H240" s="1697" t="s">
        <v>748</v>
      </c>
      <c r="I240" s="1698"/>
      <c r="J240" s="1697" t="s">
        <v>739</v>
      </c>
      <c r="K240" s="1698"/>
      <c r="L240" s="1698"/>
      <c r="M240" s="1697" t="s">
        <v>738</v>
      </c>
      <c r="N240" s="1698"/>
      <c r="O240" s="1698"/>
      <c r="P240" s="1697"/>
      <c r="Q240" s="1698"/>
      <c r="R240" s="1697"/>
      <c r="S240" s="1698"/>
      <c r="T240" s="1699" t="s">
        <v>1046</v>
      </c>
      <c r="U240" s="1698"/>
      <c r="V240" s="1698"/>
      <c r="W240" s="1698"/>
      <c r="X240" s="1698"/>
      <c r="Y240" s="1698"/>
      <c r="Z240" s="1698"/>
      <c r="AA240" s="1698"/>
      <c r="AB240" s="1697" t="s">
        <v>732</v>
      </c>
      <c r="AC240" s="1698"/>
      <c r="AD240" s="1698"/>
      <c r="AE240" s="1698"/>
      <c r="AF240" s="1698"/>
      <c r="AG240" s="1697" t="s">
        <v>733</v>
      </c>
      <c r="AH240" s="1698"/>
      <c r="AI240" s="1698"/>
      <c r="AJ240" s="1700" t="s">
        <v>417</v>
      </c>
      <c r="AK240" s="1701" t="s">
        <v>734</v>
      </c>
      <c r="AL240" s="1702"/>
      <c r="AM240" s="1702"/>
      <c r="AN240" s="1702"/>
      <c r="AO240" s="1702"/>
      <c r="AP240" s="1702"/>
      <c r="AQ240" s="1705">
        <v>0</v>
      </c>
      <c r="AR240" s="1709">
        <v>0</v>
      </c>
      <c r="AS240" s="1705">
        <v>0</v>
      </c>
      <c r="AT240" s="1705">
        <v>0</v>
      </c>
      <c r="AU240" s="1747">
        <v>0</v>
      </c>
      <c r="AV240" s="1705">
        <v>0</v>
      </c>
      <c r="AW240" s="1709">
        <v>0</v>
      </c>
      <c r="AX240" s="1705">
        <v>0</v>
      </c>
      <c r="AY240" s="1709">
        <v>0</v>
      </c>
      <c r="AZ240" s="1705">
        <v>0</v>
      </c>
      <c r="BA240" s="1705">
        <v>0</v>
      </c>
      <c r="BB240" s="1705">
        <v>0</v>
      </c>
      <c r="BC240" s="1705">
        <v>0</v>
      </c>
      <c r="BE240" s="1708" t="e">
        <f t="shared" si="9"/>
        <v>#DIV/0!</v>
      </c>
    </row>
    <row r="241" spans="1:57" s="1707" customFormat="1" ht="15" customHeight="1" x14ac:dyDescent="0.2">
      <c r="A241" s="1660" t="str">
        <f t="shared" si="10"/>
        <v>C25021000301410</v>
      </c>
      <c r="B241" s="1725" t="s">
        <v>453</v>
      </c>
      <c r="C241" s="1698"/>
      <c r="D241" s="1725" t="s">
        <v>1256</v>
      </c>
      <c r="E241" s="1698"/>
      <c r="F241" s="1725" t="s">
        <v>1258</v>
      </c>
      <c r="G241" s="1698"/>
      <c r="H241" s="1725" t="s">
        <v>748</v>
      </c>
      <c r="I241" s="1698"/>
      <c r="J241" s="1725" t="s">
        <v>739</v>
      </c>
      <c r="K241" s="1698"/>
      <c r="L241" s="1698"/>
      <c r="M241" s="1725" t="s">
        <v>738</v>
      </c>
      <c r="N241" s="1698"/>
      <c r="O241" s="1698"/>
      <c r="P241" s="1725" t="s">
        <v>742</v>
      </c>
      <c r="Q241" s="1698"/>
      <c r="R241" s="1725"/>
      <c r="S241" s="1698"/>
      <c r="T241" s="1726" t="s">
        <v>437</v>
      </c>
      <c r="U241" s="1698"/>
      <c r="V241" s="1698"/>
      <c r="W241" s="1698"/>
      <c r="X241" s="1698"/>
      <c r="Y241" s="1698"/>
      <c r="Z241" s="1698"/>
      <c r="AA241" s="1698"/>
      <c r="AB241" s="1725" t="s">
        <v>732</v>
      </c>
      <c r="AC241" s="1698"/>
      <c r="AD241" s="1698"/>
      <c r="AE241" s="1698"/>
      <c r="AF241" s="1698"/>
      <c r="AG241" s="1725" t="s">
        <v>733</v>
      </c>
      <c r="AH241" s="1698"/>
      <c r="AI241" s="1698"/>
      <c r="AJ241" s="1727" t="s">
        <v>417</v>
      </c>
      <c r="AK241" s="1728" t="s">
        <v>734</v>
      </c>
      <c r="AL241" s="1702"/>
      <c r="AM241" s="1702"/>
      <c r="AN241" s="1702"/>
      <c r="AO241" s="1702"/>
      <c r="AP241" s="1702"/>
      <c r="AQ241" s="1730">
        <v>0</v>
      </c>
      <c r="AR241" s="1732">
        <v>0</v>
      </c>
      <c r="AS241" s="1730">
        <v>0</v>
      </c>
      <c r="AT241" s="1730">
        <v>0</v>
      </c>
      <c r="AU241" s="1733">
        <v>0</v>
      </c>
      <c r="AV241" s="1730">
        <v>0</v>
      </c>
      <c r="AW241" s="1732">
        <v>0</v>
      </c>
      <c r="AX241" s="1730">
        <v>0</v>
      </c>
      <c r="AY241" s="1732">
        <v>0</v>
      </c>
      <c r="AZ241" s="1730">
        <v>0</v>
      </c>
      <c r="BA241" s="1730">
        <v>0</v>
      </c>
      <c r="BB241" s="1730">
        <v>0</v>
      </c>
      <c r="BC241" s="1730">
        <v>0</v>
      </c>
      <c r="BE241" s="1731" t="e">
        <f t="shared" si="9"/>
        <v>#DIV/0!</v>
      </c>
    </row>
    <row r="242" spans="1:57" s="1707" customFormat="1" ht="15" customHeight="1" x14ac:dyDescent="0.2">
      <c r="A242" s="1660" t="str">
        <f t="shared" si="10"/>
        <v>C2502100030210</v>
      </c>
      <c r="B242" s="1697" t="s">
        <v>453</v>
      </c>
      <c r="C242" s="1698"/>
      <c r="D242" s="1697" t="s">
        <v>1256</v>
      </c>
      <c r="E242" s="1698"/>
      <c r="F242" s="1697" t="s">
        <v>1258</v>
      </c>
      <c r="G242" s="1698"/>
      <c r="H242" s="1697" t="s">
        <v>748</v>
      </c>
      <c r="I242" s="1698"/>
      <c r="J242" s="1697" t="s">
        <v>739</v>
      </c>
      <c r="K242" s="1698"/>
      <c r="L242" s="1698"/>
      <c r="M242" s="1697" t="s">
        <v>741</v>
      </c>
      <c r="N242" s="1698"/>
      <c r="O242" s="1698"/>
      <c r="P242" s="1697"/>
      <c r="Q242" s="1698"/>
      <c r="R242" s="1697"/>
      <c r="S242" s="1698"/>
      <c r="T242" s="1699" t="s">
        <v>1058</v>
      </c>
      <c r="U242" s="1698"/>
      <c r="V242" s="1698"/>
      <c r="W242" s="1698"/>
      <c r="X242" s="1698"/>
      <c r="Y242" s="1698"/>
      <c r="Z242" s="1698"/>
      <c r="AA242" s="1698"/>
      <c r="AB242" s="1697" t="s">
        <v>732</v>
      </c>
      <c r="AC242" s="1698"/>
      <c r="AD242" s="1698"/>
      <c r="AE242" s="1698"/>
      <c r="AF242" s="1698"/>
      <c r="AG242" s="1697" t="s">
        <v>733</v>
      </c>
      <c r="AH242" s="1698"/>
      <c r="AI242" s="1698"/>
      <c r="AJ242" s="1700" t="s">
        <v>417</v>
      </c>
      <c r="AK242" s="1701" t="s">
        <v>734</v>
      </c>
      <c r="AL242" s="1702"/>
      <c r="AM242" s="1702"/>
      <c r="AN242" s="1702"/>
      <c r="AO242" s="1702"/>
      <c r="AP242" s="1702"/>
      <c r="AQ242" s="1703">
        <v>2500000000</v>
      </c>
      <c r="AR242" s="1704">
        <v>2350501149</v>
      </c>
      <c r="AS242" s="1703">
        <v>149498851</v>
      </c>
      <c r="AT242" s="1705">
        <v>0</v>
      </c>
      <c r="AU242" s="1706">
        <v>2032623391</v>
      </c>
      <c r="AV242" s="1703">
        <v>317877758</v>
      </c>
      <c r="AW242" s="1704">
        <v>1115050023</v>
      </c>
      <c r="AX242" s="1703">
        <v>917573368</v>
      </c>
      <c r="AY242" s="1704">
        <v>1100431586</v>
      </c>
      <c r="AZ242" s="1703">
        <v>14618437</v>
      </c>
      <c r="BA242" s="1703">
        <v>1100431586</v>
      </c>
      <c r="BB242" s="1705">
        <v>0</v>
      </c>
      <c r="BC242" s="1703">
        <v>900000</v>
      </c>
      <c r="BE242" s="1708">
        <f t="shared" si="9"/>
        <v>0.81304935639999998</v>
      </c>
    </row>
    <row r="243" spans="1:57" s="1707" customFormat="1" ht="12.75" x14ac:dyDescent="0.2">
      <c r="A243" s="1660" t="str">
        <f t="shared" si="10"/>
        <v>C25021000302110</v>
      </c>
      <c r="B243" s="1725" t="s">
        <v>453</v>
      </c>
      <c r="C243" s="1698"/>
      <c r="D243" s="1725" t="s">
        <v>1256</v>
      </c>
      <c r="E243" s="1698"/>
      <c r="F243" s="1725" t="s">
        <v>1258</v>
      </c>
      <c r="G243" s="1698"/>
      <c r="H243" s="1725" t="s">
        <v>748</v>
      </c>
      <c r="I243" s="1698"/>
      <c r="J243" s="1725" t="s">
        <v>739</v>
      </c>
      <c r="K243" s="1698"/>
      <c r="L243" s="1698"/>
      <c r="M243" s="1725" t="s">
        <v>741</v>
      </c>
      <c r="N243" s="1698"/>
      <c r="O243" s="1698"/>
      <c r="P243" s="1725" t="s">
        <v>738</v>
      </c>
      <c r="Q243" s="1698"/>
      <c r="R243" s="1725"/>
      <c r="S243" s="1698"/>
      <c r="T243" s="1726" t="s">
        <v>1014</v>
      </c>
      <c r="U243" s="1698"/>
      <c r="V243" s="1698"/>
      <c r="W243" s="1698"/>
      <c r="X243" s="1698"/>
      <c r="Y243" s="1698"/>
      <c r="Z243" s="1698"/>
      <c r="AA243" s="1698"/>
      <c r="AB243" s="1725" t="s">
        <v>732</v>
      </c>
      <c r="AC243" s="1698"/>
      <c r="AD243" s="1698"/>
      <c r="AE243" s="1698"/>
      <c r="AF243" s="1698"/>
      <c r="AG243" s="1725" t="s">
        <v>733</v>
      </c>
      <c r="AH243" s="1698"/>
      <c r="AI243" s="1698"/>
      <c r="AJ243" s="1727" t="s">
        <v>417</v>
      </c>
      <c r="AK243" s="1728" t="s">
        <v>734</v>
      </c>
      <c r="AL243" s="1702"/>
      <c r="AM243" s="1702"/>
      <c r="AN243" s="1702"/>
      <c r="AO243" s="1702"/>
      <c r="AP243" s="1702"/>
      <c r="AQ243" s="1729">
        <v>870000000</v>
      </c>
      <c r="AR243" s="1720">
        <v>770501149</v>
      </c>
      <c r="AS243" s="1729">
        <v>99498851</v>
      </c>
      <c r="AT243" s="1730">
        <v>0</v>
      </c>
      <c r="AU243" s="1722">
        <v>739367817</v>
      </c>
      <c r="AV243" s="1729">
        <v>31133332</v>
      </c>
      <c r="AW243" s="1720">
        <v>463044189</v>
      </c>
      <c r="AX243" s="1729">
        <v>276323628</v>
      </c>
      <c r="AY243" s="1720">
        <v>463044189</v>
      </c>
      <c r="AZ243" s="1730">
        <v>0</v>
      </c>
      <c r="BA243" s="1729">
        <v>463044189</v>
      </c>
      <c r="BB243" s="1730">
        <v>0</v>
      </c>
      <c r="BC243" s="1730">
        <v>0</v>
      </c>
      <c r="BE243" s="1731">
        <f t="shared" si="9"/>
        <v>0.84984806551724135</v>
      </c>
    </row>
    <row r="244" spans="1:57" s="1707" customFormat="1" ht="12.75" x14ac:dyDescent="0.2">
      <c r="A244" s="1660" t="str">
        <f t="shared" si="10"/>
        <v>C25021000302210</v>
      </c>
      <c r="B244" s="1725" t="s">
        <v>453</v>
      </c>
      <c r="C244" s="1698"/>
      <c r="D244" s="1725" t="s">
        <v>1256</v>
      </c>
      <c r="E244" s="1698"/>
      <c r="F244" s="1725" t="s">
        <v>1258</v>
      </c>
      <c r="G244" s="1698"/>
      <c r="H244" s="1725" t="s">
        <v>748</v>
      </c>
      <c r="I244" s="1698"/>
      <c r="J244" s="1725" t="s">
        <v>739</v>
      </c>
      <c r="K244" s="1698"/>
      <c r="L244" s="1698"/>
      <c r="M244" s="1725" t="s">
        <v>741</v>
      </c>
      <c r="N244" s="1698"/>
      <c r="O244" s="1698"/>
      <c r="P244" s="1725" t="s">
        <v>741</v>
      </c>
      <c r="Q244" s="1698"/>
      <c r="R244" s="1725"/>
      <c r="S244" s="1698"/>
      <c r="T244" s="1726" t="s">
        <v>1051</v>
      </c>
      <c r="U244" s="1698"/>
      <c r="V244" s="1698"/>
      <c r="W244" s="1698"/>
      <c r="X244" s="1698"/>
      <c r="Y244" s="1698"/>
      <c r="Z244" s="1698"/>
      <c r="AA244" s="1698"/>
      <c r="AB244" s="1725" t="s">
        <v>732</v>
      </c>
      <c r="AC244" s="1698"/>
      <c r="AD244" s="1698"/>
      <c r="AE244" s="1698"/>
      <c r="AF244" s="1698"/>
      <c r="AG244" s="1725" t="s">
        <v>733</v>
      </c>
      <c r="AH244" s="1698"/>
      <c r="AI244" s="1698"/>
      <c r="AJ244" s="1727" t="s">
        <v>417</v>
      </c>
      <c r="AK244" s="1728" t="s">
        <v>734</v>
      </c>
      <c r="AL244" s="1702"/>
      <c r="AM244" s="1702"/>
      <c r="AN244" s="1702"/>
      <c r="AO244" s="1702"/>
      <c r="AP244" s="1702"/>
      <c r="AQ244" s="1729">
        <v>420000000</v>
      </c>
      <c r="AR244" s="1720">
        <v>420000000</v>
      </c>
      <c r="AS244" s="1730">
        <v>0</v>
      </c>
      <c r="AT244" s="1730">
        <v>0</v>
      </c>
      <c r="AU244" s="1722">
        <v>420000000</v>
      </c>
      <c r="AV244" s="1730">
        <v>0</v>
      </c>
      <c r="AW244" s="1720">
        <v>151184414</v>
      </c>
      <c r="AX244" s="1729">
        <v>268815586</v>
      </c>
      <c r="AY244" s="1720">
        <v>151184414</v>
      </c>
      <c r="AZ244" s="1730">
        <v>0</v>
      </c>
      <c r="BA244" s="1729">
        <v>151184414</v>
      </c>
      <c r="BB244" s="1730">
        <v>0</v>
      </c>
      <c r="BC244" s="1730">
        <v>0</v>
      </c>
      <c r="BE244" s="1731">
        <f t="shared" si="9"/>
        <v>1</v>
      </c>
    </row>
    <row r="245" spans="1:57" s="1707" customFormat="1" ht="12.75" x14ac:dyDescent="0.2">
      <c r="A245" s="1660" t="str">
        <f t="shared" si="10"/>
        <v>C25021000302310</v>
      </c>
      <c r="B245" s="1725" t="s">
        <v>453</v>
      </c>
      <c r="C245" s="1698"/>
      <c r="D245" s="1725" t="s">
        <v>1256</v>
      </c>
      <c r="E245" s="1698"/>
      <c r="F245" s="1725" t="s">
        <v>1258</v>
      </c>
      <c r="G245" s="1698"/>
      <c r="H245" s="1725" t="s">
        <v>748</v>
      </c>
      <c r="I245" s="1698"/>
      <c r="J245" s="1725" t="s">
        <v>739</v>
      </c>
      <c r="K245" s="1698"/>
      <c r="L245" s="1698"/>
      <c r="M245" s="1725" t="s">
        <v>741</v>
      </c>
      <c r="N245" s="1698"/>
      <c r="O245" s="1698"/>
      <c r="P245" s="1725" t="s">
        <v>748</v>
      </c>
      <c r="Q245" s="1698"/>
      <c r="R245" s="1725"/>
      <c r="S245" s="1698"/>
      <c r="T245" s="1726" t="s">
        <v>1054</v>
      </c>
      <c r="U245" s="1698"/>
      <c r="V245" s="1698"/>
      <c r="W245" s="1698"/>
      <c r="X245" s="1698"/>
      <c r="Y245" s="1698"/>
      <c r="Z245" s="1698"/>
      <c r="AA245" s="1698"/>
      <c r="AB245" s="1725" t="s">
        <v>732</v>
      </c>
      <c r="AC245" s="1698"/>
      <c r="AD245" s="1698"/>
      <c r="AE245" s="1698"/>
      <c r="AF245" s="1698"/>
      <c r="AG245" s="1725" t="s">
        <v>733</v>
      </c>
      <c r="AH245" s="1698"/>
      <c r="AI245" s="1698"/>
      <c r="AJ245" s="1727" t="s">
        <v>417</v>
      </c>
      <c r="AK245" s="1728" t="s">
        <v>734</v>
      </c>
      <c r="AL245" s="1702"/>
      <c r="AM245" s="1702"/>
      <c r="AN245" s="1702"/>
      <c r="AO245" s="1702"/>
      <c r="AP245" s="1702"/>
      <c r="AQ245" s="1729">
        <v>300000000</v>
      </c>
      <c r="AR245" s="1720">
        <v>250000000</v>
      </c>
      <c r="AS245" s="1729">
        <v>50000000</v>
      </c>
      <c r="AT245" s="1730">
        <v>0</v>
      </c>
      <c r="AU245" s="1722">
        <v>250000000</v>
      </c>
      <c r="AV245" s="1730">
        <v>0</v>
      </c>
      <c r="AW245" s="1720">
        <v>181276458</v>
      </c>
      <c r="AX245" s="1729">
        <v>68723542</v>
      </c>
      <c r="AY245" s="1720">
        <v>176466409</v>
      </c>
      <c r="AZ245" s="1729">
        <v>4810049</v>
      </c>
      <c r="BA245" s="1729">
        <v>176466409</v>
      </c>
      <c r="BB245" s="1730">
        <v>0</v>
      </c>
      <c r="BC245" s="1730">
        <v>0</v>
      </c>
      <c r="BE245" s="1731">
        <f t="shared" si="9"/>
        <v>0.83333333333333337</v>
      </c>
    </row>
    <row r="246" spans="1:57" s="1707" customFormat="1" ht="12.75" x14ac:dyDescent="0.2">
      <c r="A246" s="1660" t="str">
        <f t="shared" si="10"/>
        <v>C25021000302410</v>
      </c>
      <c r="B246" s="1725" t="s">
        <v>453</v>
      </c>
      <c r="C246" s="1698"/>
      <c r="D246" s="1725" t="s">
        <v>1256</v>
      </c>
      <c r="E246" s="1698"/>
      <c r="F246" s="1725" t="s">
        <v>1258</v>
      </c>
      <c r="G246" s="1698"/>
      <c r="H246" s="1725" t="s">
        <v>748</v>
      </c>
      <c r="I246" s="1698"/>
      <c r="J246" s="1725" t="s">
        <v>739</v>
      </c>
      <c r="K246" s="1698"/>
      <c r="L246" s="1698"/>
      <c r="M246" s="1725" t="s">
        <v>741</v>
      </c>
      <c r="N246" s="1698"/>
      <c r="O246" s="1698"/>
      <c r="P246" s="1725" t="s">
        <v>742</v>
      </c>
      <c r="Q246" s="1698"/>
      <c r="R246" s="1725"/>
      <c r="S246" s="1698"/>
      <c r="T246" s="1726" t="s">
        <v>437</v>
      </c>
      <c r="U246" s="1698"/>
      <c r="V246" s="1698"/>
      <c r="W246" s="1698"/>
      <c r="X246" s="1698"/>
      <c r="Y246" s="1698"/>
      <c r="Z246" s="1698"/>
      <c r="AA246" s="1698"/>
      <c r="AB246" s="1725" t="s">
        <v>732</v>
      </c>
      <c r="AC246" s="1698"/>
      <c r="AD246" s="1698"/>
      <c r="AE246" s="1698"/>
      <c r="AF246" s="1698"/>
      <c r="AG246" s="1725" t="s">
        <v>733</v>
      </c>
      <c r="AH246" s="1698"/>
      <c r="AI246" s="1698"/>
      <c r="AJ246" s="1727" t="s">
        <v>417</v>
      </c>
      <c r="AK246" s="1728" t="s">
        <v>734</v>
      </c>
      <c r="AL246" s="1702"/>
      <c r="AM246" s="1702"/>
      <c r="AN246" s="1702"/>
      <c r="AO246" s="1702"/>
      <c r="AP246" s="1702"/>
      <c r="AQ246" s="1729">
        <v>450000000</v>
      </c>
      <c r="AR246" s="1720">
        <v>450000000</v>
      </c>
      <c r="AS246" s="1730">
        <v>0</v>
      </c>
      <c r="AT246" s="1730">
        <v>0</v>
      </c>
      <c r="AU246" s="1722">
        <v>423255574</v>
      </c>
      <c r="AV246" s="1729">
        <v>26744426</v>
      </c>
      <c r="AW246" s="1720">
        <v>319544962</v>
      </c>
      <c r="AX246" s="1729">
        <v>103710612</v>
      </c>
      <c r="AY246" s="1720">
        <v>309736574</v>
      </c>
      <c r="AZ246" s="1729">
        <v>9808388</v>
      </c>
      <c r="BA246" s="1729">
        <v>309736574</v>
      </c>
      <c r="BB246" s="1730">
        <v>0</v>
      </c>
      <c r="BC246" s="1729">
        <v>900000</v>
      </c>
      <c r="BE246" s="1731">
        <f t="shared" si="9"/>
        <v>0.94056794222222218</v>
      </c>
    </row>
    <row r="247" spans="1:57" s="1707" customFormat="1" ht="12.75" x14ac:dyDescent="0.2">
      <c r="A247" s="1660" t="str">
        <f t="shared" si="10"/>
        <v>C25021000302610</v>
      </c>
      <c r="B247" s="1725" t="s">
        <v>453</v>
      </c>
      <c r="C247" s="1698"/>
      <c r="D247" s="1725" t="s">
        <v>1256</v>
      </c>
      <c r="E247" s="1698"/>
      <c r="F247" s="1725" t="s">
        <v>1258</v>
      </c>
      <c r="G247" s="1698"/>
      <c r="H247" s="1725" t="s">
        <v>748</v>
      </c>
      <c r="I247" s="1698"/>
      <c r="J247" s="1725" t="s">
        <v>739</v>
      </c>
      <c r="K247" s="1698"/>
      <c r="L247" s="1698"/>
      <c r="M247" s="1725" t="s">
        <v>741</v>
      </c>
      <c r="N247" s="1698"/>
      <c r="O247" s="1698"/>
      <c r="P247" s="1725" t="s">
        <v>753</v>
      </c>
      <c r="Q247" s="1698"/>
      <c r="R247" s="1725"/>
      <c r="S247" s="1698"/>
      <c r="T247" s="1726" t="s">
        <v>1028</v>
      </c>
      <c r="U247" s="1698"/>
      <c r="V247" s="1698"/>
      <c r="W247" s="1698"/>
      <c r="X247" s="1698"/>
      <c r="Y247" s="1698"/>
      <c r="Z247" s="1698"/>
      <c r="AA247" s="1698"/>
      <c r="AB247" s="1725" t="s">
        <v>732</v>
      </c>
      <c r="AC247" s="1698"/>
      <c r="AD247" s="1698"/>
      <c r="AE247" s="1698"/>
      <c r="AF247" s="1698"/>
      <c r="AG247" s="1725" t="s">
        <v>733</v>
      </c>
      <c r="AH247" s="1698"/>
      <c r="AI247" s="1698"/>
      <c r="AJ247" s="1727" t="s">
        <v>417</v>
      </c>
      <c r="AK247" s="1728" t="s">
        <v>734</v>
      </c>
      <c r="AL247" s="1702"/>
      <c r="AM247" s="1702"/>
      <c r="AN247" s="1702"/>
      <c r="AO247" s="1702"/>
      <c r="AP247" s="1702"/>
      <c r="AQ247" s="1729">
        <v>200000000</v>
      </c>
      <c r="AR247" s="1720">
        <v>200000000</v>
      </c>
      <c r="AS247" s="1730">
        <v>0</v>
      </c>
      <c r="AT247" s="1730">
        <v>0</v>
      </c>
      <c r="AU247" s="1722">
        <v>200000000</v>
      </c>
      <c r="AV247" s="1730">
        <v>0</v>
      </c>
      <c r="AW247" s="1732">
        <v>0</v>
      </c>
      <c r="AX247" s="1729">
        <v>200000000</v>
      </c>
      <c r="AY247" s="1732">
        <v>0</v>
      </c>
      <c r="AZ247" s="1730">
        <v>0</v>
      </c>
      <c r="BA247" s="1730">
        <v>0</v>
      </c>
      <c r="BB247" s="1730">
        <v>0</v>
      </c>
      <c r="BC247" s="1730">
        <v>0</v>
      </c>
      <c r="BE247" s="1731">
        <f t="shared" si="9"/>
        <v>1</v>
      </c>
    </row>
    <row r="248" spans="1:57" s="1707" customFormat="1" ht="12.75" x14ac:dyDescent="0.2">
      <c r="A248" s="1660" t="str">
        <f t="shared" si="10"/>
        <v>C25021000302710</v>
      </c>
      <c r="B248" s="1725" t="s">
        <v>453</v>
      </c>
      <c r="C248" s="1698"/>
      <c r="D248" s="1725" t="s">
        <v>1256</v>
      </c>
      <c r="E248" s="1698"/>
      <c r="F248" s="1725" t="s">
        <v>1258</v>
      </c>
      <c r="G248" s="1698"/>
      <c r="H248" s="1725" t="s">
        <v>748</v>
      </c>
      <c r="I248" s="1698"/>
      <c r="J248" s="1725" t="s">
        <v>739</v>
      </c>
      <c r="K248" s="1698"/>
      <c r="L248" s="1698"/>
      <c r="M248" s="1725" t="s">
        <v>741</v>
      </c>
      <c r="N248" s="1698"/>
      <c r="O248" s="1698"/>
      <c r="P248" s="1725" t="s">
        <v>754</v>
      </c>
      <c r="Q248" s="1698"/>
      <c r="R248" s="1725"/>
      <c r="S248" s="1698"/>
      <c r="T248" s="1726" t="s">
        <v>1139</v>
      </c>
      <c r="U248" s="1698"/>
      <c r="V248" s="1698"/>
      <c r="W248" s="1698"/>
      <c r="X248" s="1698"/>
      <c r="Y248" s="1698"/>
      <c r="Z248" s="1698"/>
      <c r="AA248" s="1698"/>
      <c r="AB248" s="1725" t="s">
        <v>732</v>
      </c>
      <c r="AC248" s="1698"/>
      <c r="AD248" s="1698"/>
      <c r="AE248" s="1698"/>
      <c r="AF248" s="1698"/>
      <c r="AG248" s="1725" t="s">
        <v>733</v>
      </c>
      <c r="AH248" s="1698"/>
      <c r="AI248" s="1698"/>
      <c r="AJ248" s="1727" t="s">
        <v>417</v>
      </c>
      <c r="AK248" s="1728" t="s">
        <v>734</v>
      </c>
      <c r="AL248" s="1702"/>
      <c r="AM248" s="1702"/>
      <c r="AN248" s="1702"/>
      <c r="AO248" s="1702"/>
      <c r="AP248" s="1702"/>
      <c r="AQ248" s="1729">
        <v>80000000</v>
      </c>
      <c r="AR248" s="1720">
        <v>80000000</v>
      </c>
      <c r="AS248" s="1730">
        <v>0</v>
      </c>
      <c r="AT248" s="1730">
        <v>0</v>
      </c>
      <c r="AU248" s="1733">
        <v>0</v>
      </c>
      <c r="AV248" s="1729">
        <v>80000000</v>
      </c>
      <c r="AW248" s="1732">
        <v>0</v>
      </c>
      <c r="AX248" s="1730">
        <v>0</v>
      </c>
      <c r="AY248" s="1732">
        <v>0</v>
      </c>
      <c r="AZ248" s="1730">
        <v>0</v>
      </c>
      <c r="BA248" s="1730">
        <v>0</v>
      </c>
      <c r="BB248" s="1730">
        <v>0</v>
      </c>
      <c r="BC248" s="1730">
        <v>0</v>
      </c>
      <c r="BE248" s="1731">
        <f t="shared" si="9"/>
        <v>0</v>
      </c>
    </row>
    <row r="249" spans="1:57" s="1707" customFormat="1" ht="12.75" x14ac:dyDescent="0.2">
      <c r="A249" s="1660" t="str">
        <f t="shared" si="10"/>
        <v>C25021000302810</v>
      </c>
      <c r="B249" s="1725" t="s">
        <v>453</v>
      </c>
      <c r="C249" s="1698"/>
      <c r="D249" s="1725" t="s">
        <v>1256</v>
      </c>
      <c r="E249" s="1698"/>
      <c r="F249" s="1725" t="s">
        <v>1258</v>
      </c>
      <c r="G249" s="1698"/>
      <c r="H249" s="1725" t="s">
        <v>748</v>
      </c>
      <c r="I249" s="1698"/>
      <c r="J249" s="1725" t="s">
        <v>739</v>
      </c>
      <c r="K249" s="1698"/>
      <c r="L249" s="1698"/>
      <c r="M249" s="1725" t="s">
        <v>741</v>
      </c>
      <c r="N249" s="1698"/>
      <c r="O249" s="1698"/>
      <c r="P249" s="1725" t="s">
        <v>755</v>
      </c>
      <c r="Q249" s="1698"/>
      <c r="R249" s="1725"/>
      <c r="S249" s="1698"/>
      <c r="T249" s="1726" t="s">
        <v>1085</v>
      </c>
      <c r="U249" s="1698"/>
      <c r="V249" s="1698"/>
      <c r="W249" s="1698"/>
      <c r="X249" s="1698"/>
      <c r="Y249" s="1698"/>
      <c r="Z249" s="1698"/>
      <c r="AA249" s="1698"/>
      <c r="AB249" s="1725" t="s">
        <v>732</v>
      </c>
      <c r="AC249" s="1698"/>
      <c r="AD249" s="1698"/>
      <c r="AE249" s="1698"/>
      <c r="AF249" s="1698"/>
      <c r="AG249" s="1725" t="s">
        <v>733</v>
      </c>
      <c r="AH249" s="1698"/>
      <c r="AI249" s="1698"/>
      <c r="AJ249" s="1727" t="s">
        <v>417</v>
      </c>
      <c r="AK249" s="1728" t="s">
        <v>734</v>
      </c>
      <c r="AL249" s="1702"/>
      <c r="AM249" s="1702"/>
      <c r="AN249" s="1702"/>
      <c r="AO249" s="1702"/>
      <c r="AP249" s="1702"/>
      <c r="AQ249" s="1729">
        <v>100000000</v>
      </c>
      <c r="AR249" s="1720">
        <v>100000000</v>
      </c>
      <c r="AS249" s="1730">
        <v>0</v>
      </c>
      <c r="AT249" s="1730">
        <v>0</v>
      </c>
      <c r="AU249" s="1733">
        <v>0</v>
      </c>
      <c r="AV249" s="1729">
        <v>100000000</v>
      </c>
      <c r="AW249" s="1732">
        <v>0</v>
      </c>
      <c r="AX249" s="1730">
        <v>0</v>
      </c>
      <c r="AY249" s="1732">
        <v>0</v>
      </c>
      <c r="AZ249" s="1730">
        <v>0</v>
      </c>
      <c r="BA249" s="1730">
        <v>0</v>
      </c>
      <c r="BB249" s="1730">
        <v>0</v>
      </c>
      <c r="BC249" s="1730">
        <v>0</v>
      </c>
      <c r="BE249" s="1731">
        <f t="shared" si="9"/>
        <v>0</v>
      </c>
    </row>
    <row r="250" spans="1:57" s="1707" customFormat="1" ht="15" customHeight="1" x14ac:dyDescent="0.2">
      <c r="A250" s="1660" t="str">
        <f t="shared" si="10"/>
        <v>C250210003021110</v>
      </c>
      <c r="B250" s="1725" t="s">
        <v>453</v>
      </c>
      <c r="C250" s="1698"/>
      <c r="D250" s="1725" t="s">
        <v>1256</v>
      </c>
      <c r="E250" s="1698"/>
      <c r="F250" s="1725" t="s">
        <v>1258</v>
      </c>
      <c r="G250" s="1698"/>
      <c r="H250" s="1725" t="s">
        <v>748</v>
      </c>
      <c r="I250" s="1698"/>
      <c r="J250" s="1725" t="s">
        <v>739</v>
      </c>
      <c r="K250" s="1698"/>
      <c r="L250" s="1698"/>
      <c r="M250" s="1725" t="s">
        <v>741</v>
      </c>
      <c r="N250" s="1698"/>
      <c r="O250" s="1698"/>
      <c r="P250" s="1725" t="s">
        <v>433</v>
      </c>
      <c r="Q250" s="1698"/>
      <c r="R250" s="1725"/>
      <c r="S250" s="1698"/>
      <c r="T250" s="1726" t="s">
        <v>1071</v>
      </c>
      <c r="U250" s="1698"/>
      <c r="V250" s="1698"/>
      <c r="W250" s="1698"/>
      <c r="X250" s="1698"/>
      <c r="Y250" s="1698"/>
      <c r="Z250" s="1698"/>
      <c r="AA250" s="1698"/>
      <c r="AB250" s="1725" t="s">
        <v>732</v>
      </c>
      <c r="AC250" s="1698"/>
      <c r="AD250" s="1698"/>
      <c r="AE250" s="1698"/>
      <c r="AF250" s="1698"/>
      <c r="AG250" s="1725" t="s">
        <v>733</v>
      </c>
      <c r="AH250" s="1698"/>
      <c r="AI250" s="1698"/>
      <c r="AJ250" s="1727" t="s">
        <v>417</v>
      </c>
      <c r="AK250" s="1728" t="s">
        <v>734</v>
      </c>
      <c r="AL250" s="1702"/>
      <c r="AM250" s="1702"/>
      <c r="AN250" s="1702"/>
      <c r="AO250" s="1702"/>
      <c r="AP250" s="1702"/>
      <c r="AQ250" s="1730">
        <v>0</v>
      </c>
      <c r="AR250" s="1732">
        <v>0</v>
      </c>
      <c r="AS250" s="1730">
        <v>0</v>
      </c>
      <c r="AT250" s="1730">
        <v>0</v>
      </c>
      <c r="AU250" s="1733">
        <v>0</v>
      </c>
      <c r="AV250" s="1730">
        <v>0</v>
      </c>
      <c r="AW250" s="1732">
        <v>0</v>
      </c>
      <c r="AX250" s="1730">
        <v>0</v>
      </c>
      <c r="AY250" s="1732">
        <v>0</v>
      </c>
      <c r="AZ250" s="1730">
        <v>0</v>
      </c>
      <c r="BA250" s="1730">
        <v>0</v>
      </c>
      <c r="BB250" s="1730">
        <v>0</v>
      </c>
      <c r="BC250" s="1730">
        <v>0</v>
      </c>
      <c r="BE250" s="1731" t="e">
        <f t="shared" si="9"/>
        <v>#DIV/0!</v>
      </c>
    </row>
    <row r="251" spans="1:57" s="1707" customFormat="1" ht="12.75" x14ac:dyDescent="0.2">
      <c r="A251" s="1660" t="str">
        <f t="shared" si="10"/>
        <v>C250210003021210</v>
      </c>
      <c r="B251" s="1725" t="s">
        <v>453</v>
      </c>
      <c r="C251" s="1698"/>
      <c r="D251" s="1725" t="s">
        <v>1256</v>
      </c>
      <c r="E251" s="1698"/>
      <c r="F251" s="1725" t="s">
        <v>1258</v>
      </c>
      <c r="G251" s="1698"/>
      <c r="H251" s="1725" t="s">
        <v>748</v>
      </c>
      <c r="I251" s="1698"/>
      <c r="J251" s="1725" t="s">
        <v>739</v>
      </c>
      <c r="K251" s="1698"/>
      <c r="L251" s="1698"/>
      <c r="M251" s="1725" t="s">
        <v>741</v>
      </c>
      <c r="N251" s="1698"/>
      <c r="O251" s="1698"/>
      <c r="P251" s="1725" t="s">
        <v>751</v>
      </c>
      <c r="Q251" s="1698"/>
      <c r="R251" s="1725" t="s">
        <v>685</v>
      </c>
      <c r="S251" s="1698"/>
      <c r="T251" s="1726" t="s">
        <v>1260</v>
      </c>
      <c r="U251" s="1698"/>
      <c r="V251" s="1698"/>
      <c r="W251" s="1698"/>
      <c r="X251" s="1698"/>
      <c r="Y251" s="1698"/>
      <c r="Z251" s="1698"/>
      <c r="AA251" s="1698"/>
      <c r="AB251" s="1725" t="s">
        <v>732</v>
      </c>
      <c r="AC251" s="1698"/>
      <c r="AD251" s="1698"/>
      <c r="AE251" s="1698"/>
      <c r="AF251" s="1698"/>
      <c r="AG251" s="1725" t="s">
        <v>733</v>
      </c>
      <c r="AH251" s="1698"/>
      <c r="AI251" s="1698"/>
      <c r="AJ251" s="1727" t="s">
        <v>417</v>
      </c>
      <c r="AK251" s="1728" t="s">
        <v>734</v>
      </c>
      <c r="AL251" s="1702"/>
      <c r="AM251" s="1702"/>
      <c r="AN251" s="1702"/>
      <c r="AO251" s="1702"/>
      <c r="AP251" s="1702"/>
      <c r="AQ251" s="1729">
        <v>80000000</v>
      </c>
      <c r="AR251" s="1720">
        <v>80000000</v>
      </c>
      <c r="AS251" s="1730">
        <v>0</v>
      </c>
      <c r="AT251" s="1730">
        <v>0</v>
      </c>
      <c r="AU251" s="1733">
        <v>0</v>
      </c>
      <c r="AV251" s="1729">
        <v>80000000</v>
      </c>
      <c r="AW251" s="1732">
        <v>0</v>
      </c>
      <c r="AX251" s="1730">
        <v>0</v>
      </c>
      <c r="AY251" s="1732">
        <v>0</v>
      </c>
      <c r="AZ251" s="1730">
        <v>0</v>
      </c>
      <c r="BA251" s="1730">
        <v>0</v>
      </c>
      <c r="BB251" s="1730">
        <v>0</v>
      </c>
      <c r="BC251" s="1730">
        <v>0</v>
      </c>
      <c r="BE251" s="1731">
        <f t="shared" si="9"/>
        <v>0</v>
      </c>
    </row>
    <row r="252" spans="1:57" s="1799" customFormat="1" ht="12.75" x14ac:dyDescent="0.2">
      <c r="A252" s="1789" t="str">
        <f t="shared" si="10"/>
        <v>C25021000410</v>
      </c>
      <c r="B252" s="1790" t="s">
        <v>453</v>
      </c>
      <c r="C252" s="1791"/>
      <c r="D252" s="1790" t="s">
        <v>1256</v>
      </c>
      <c r="E252" s="1791"/>
      <c r="F252" s="1790" t="s">
        <v>1258</v>
      </c>
      <c r="G252" s="1791"/>
      <c r="H252" s="1790" t="s">
        <v>742</v>
      </c>
      <c r="I252" s="1791"/>
      <c r="J252" s="1790"/>
      <c r="K252" s="1791"/>
      <c r="L252" s="1791"/>
      <c r="M252" s="1790"/>
      <c r="N252" s="1791"/>
      <c r="O252" s="1791"/>
      <c r="P252" s="1790"/>
      <c r="Q252" s="1791"/>
      <c r="R252" s="1790"/>
      <c r="S252" s="1791"/>
      <c r="T252" s="1792" t="s">
        <v>807</v>
      </c>
      <c r="U252" s="1793"/>
      <c r="V252" s="1793"/>
      <c r="W252" s="1793"/>
      <c r="X252" s="1793"/>
      <c r="Y252" s="1793"/>
      <c r="Z252" s="1793"/>
      <c r="AA252" s="1793"/>
      <c r="AB252" s="1790" t="s">
        <v>732</v>
      </c>
      <c r="AC252" s="1791"/>
      <c r="AD252" s="1791"/>
      <c r="AE252" s="1791"/>
      <c r="AF252" s="1791"/>
      <c r="AG252" s="1790" t="s">
        <v>733</v>
      </c>
      <c r="AH252" s="1791"/>
      <c r="AI252" s="1791"/>
      <c r="AJ252" s="1794" t="s">
        <v>417</v>
      </c>
      <c r="AK252" s="1795" t="s">
        <v>734</v>
      </c>
      <c r="AL252" s="1796"/>
      <c r="AM252" s="1796"/>
      <c r="AN252" s="1796"/>
      <c r="AO252" s="1796"/>
      <c r="AP252" s="1796"/>
      <c r="AQ252" s="1797">
        <v>600000000</v>
      </c>
      <c r="AR252" s="1720">
        <v>600000000</v>
      </c>
      <c r="AS252" s="1798">
        <v>0</v>
      </c>
      <c r="AT252" s="1798">
        <v>0</v>
      </c>
      <c r="AU252" s="1722">
        <v>549686944</v>
      </c>
      <c r="AV252" s="1797">
        <v>50313056</v>
      </c>
      <c r="AW252" s="1720">
        <v>283849446</v>
      </c>
      <c r="AX252" s="1797">
        <v>265837498</v>
      </c>
      <c r="AY252" s="1720">
        <v>274516663</v>
      </c>
      <c r="AZ252" s="1797">
        <v>9332783</v>
      </c>
      <c r="BA252" s="1797">
        <v>274516663</v>
      </c>
      <c r="BB252" s="1798">
        <v>0</v>
      </c>
      <c r="BC252" s="1798">
        <v>0</v>
      </c>
      <c r="BE252" s="1800">
        <f t="shared" si="9"/>
        <v>0.9161449066666667</v>
      </c>
    </row>
    <row r="253" spans="1:57" s="1707" customFormat="1" ht="15" customHeight="1" x14ac:dyDescent="0.2">
      <c r="A253" s="1660" t="str">
        <f t="shared" si="10"/>
        <v>C250210004010</v>
      </c>
      <c r="B253" s="1697" t="s">
        <v>453</v>
      </c>
      <c r="C253" s="1698"/>
      <c r="D253" s="1697" t="s">
        <v>1256</v>
      </c>
      <c r="E253" s="1698"/>
      <c r="F253" s="1697" t="s">
        <v>1258</v>
      </c>
      <c r="G253" s="1698"/>
      <c r="H253" s="1697" t="s">
        <v>742</v>
      </c>
      <c r="I253" s="1698"/>
      <c r="J253" s="1697" t="s">
        <v>739</v>
      </c>
      <c r="K253" s="1698"/>
      <c r="L253" s="1698"/>
      <c r="M253" s="1697"/>
      <c r="N253" s="1698"/>
      <c r="O253" s="1698"/>
      <c r="P253" s="1697"/>
      <c r="Q253" s="1698"/>
      <c r="R253" s="1697"/>
      <c r="S253" s="1698"/>
      <c r="T253" s="1699" t="s">
        <v>807</v>
      </c>
      <c r="U253" s="1698"/>
      <c r="V253" s="1698"/>
      <c r="W253" s="1698"/>
      <c r="X253" s="1698"/>
      <c r="Y253" s="1698"/>
      <c r="Z253" s="1698"/>
      <c r="AA253" s="1698"/>
      <c r="AB253" s="1697" t="s">
        <v>732</v>
      </c>
      <c r="AC253" s="1698"/>
      <c r="AD253" s="1698"/>
      <c r="AE253" s="1698"/>
      <c r="AF253" s="1698"/>
      <c r="AG253" s="1697" t="s">
        <v>733</v>
      </c>
      <c r="AH253" s="1698"/>
      <c r="AI253" s="1698"/>
      <c r="AJ253" s="1700" t="s">
        <v>417</v>
      </c>
      <c r="AK253" s="1701" t="s">
        <v>734</v>
      </c>
      <c r="AL253" s="1702"/>
      <c r="AM253" s="1702"/>
      <c r="AN253" s="1702"/>
      <c r="AO253" s="1702"/>
      <c r="AP253" s="1702"/>
      <c r="AQ253" s="1703">
        <v>600000000</v>
      </c>
      <c r="AR253" s="1704">
        <v>600000000</v>
      </c>
      <c r="AS253" s="1705">
        <v>0</v>
      </c>
      <c r="AT253" s="1705">
        <v>0</v>
      </c>
      <c r="AU253" s="1706">
        <v>549686944</v>
      </c>
      <c r="AV253" s="1703">
        <v>50313056</v>
      </c>
      <c r="AW253" s="1704">
        <v>283849446</v>
      </c>
      <c r="AX253" s="1703">
        <v>265837498</v>
      </c>
      <c r="AY253" s="1704">
        <v>274516663</v>
      </c>
      <c r="AZ253" s="1703">
        <v>9332783</v>
      </c>
      <c r="BA253" s="1703">
        <v>274516663</v>
      </c>
      <c r="BB253" s="1705">
        <v>0</v>
      </c>
      <c r="BC253" s="1705">
        <v>0</v>
      </c>
      <c r="BE253" s="1708">
        <f t="shared" si="9"/>
        <v>0.9161449066666667</v>
      </c>
    </row>
    <row r="254" spans="1:57" s="1707" customFormat="1" ht="15" customHeight="1" x14ac:dyDescent="0.2">
      <c r="A254" s="1660" t="str">
        <f t="shared" si="10"/>
        <v>C2502100040210</v>
      </c>
      <c r="B254" s="1697" t="s">
        <v>453</v>
      </c>
      <c r="C254" s="1698"/>
      <c r="D254" s="1697" t="s">
        <v>1256</v>
      </c>
      <c r="E254" s="1698"/>
      <c r="F254" s="1697" t="s">
        <v>1258</v>
      </c>
      <c r="G254" s="1698"/>
      <c r="H254" s="1697" t="s">
        <v>742</v>
      </c>
      <c r="I254" s="1698"/>
      <c r="J254" s="1697" t="s">
        <v>739</v>
      </c>
      <c r="K254" s="1698"/>
      <c r="L254" s="1698"/>
      <c r="M254" s="1697" t="s">
        <v>741</v>
      </c>
      <c r="N254" s="1698"/>
      <c r="O254" s="1698"/>
      <c r="P254" s="1697"/>
      <c r="Q254" s="1698"/>
      <c r="R254" s="1697"/>
      <c r="S254" s="1698"/>
      <c r="T254" s="1699" t="s">
        <v>1058</v>
      </c>
      <c r="U254" s="1698"/>
      <c r="V254" s="1698"/>
      <c r="W254" s="1698"/>
      <c r="X254" s="1698"/>
      <c r="Y254" s="1698"/>
      <c r="Z254" s="1698"/>
      <c r="AA254" s="1698"/>
      <c r="AB254" s="1697" t="s">
        <v>732</v>
      </c>
      <c r="AC254" s="1698"/>
      <c r="AD254" s="1698"/>
      <c r="AE254" s="1698"/>
      <c r="AF254" s="1698"/>
      <c r="AG254" s="1697" t="s">
        <v>733</v>
      </c>
      <c r="AH254" s="1698"/>
      <c r="AI254" s="1698"/>
      <c r="AJ254" s="1700" t="s">
        <v>417</v>
      </c>
      <c r="AK254" s="1701" t="s">
        <v>734</v>
      </c>
      <c r="AL254" s="1702"/>
      <c r="AM254" s="1702"/>
      <c r="AN254" s="1702"/>
      <c r="AO254" s="1702"/>
      <c r="AP254" s="1702"/>
      <c r="AQ254" s="1703">
        <v>600000000</v>
      </c>
      <c r="AR254" s="1704">
        <v>600000000</v>
      </c>
      <c r="AS254" s="1705">
        <v>0</v>
      </c>
      <c r="AT254" s="1705">
        <v>0</v>
      </c>
      <c r="AU254" s="1706">
        <v>549686944</v>
      </c>
      <c r="AV254" s="1703">
        <v>50313056</v>
      </c>
      <c r="AW254" s="1704">
        <v>283849446</v>
      </c>
      <c r="AX254" s="1703">
        <v>265837498</v>
      </c>
      <c r="AY254" s="1704">
        <v>274516663</v>
      </c>
      <c r="AZ254" s="1703">
        <v>9332783</v>
      </c>
      <c r="BA254" s="1703">
        <v>274516663</v>
      </c>
      <c r="BB254" s="1705">
        <v>0</v>
      </c>
      <c r="BC254" s="1705">
        <v>0</v>
      </c>
      <c r="BE254" s="1708">
        <f t="shared" si="9"/>
        <v>0.9161449066666667</v>
      </c>
    </row>
    <row r="255" spans="1:57" s="1707" customFormat="1" ht="12.75" x14ac:dyDescent="0.2">
      <c r="A255" s="1660" t="str">
        <f t="shared" si="10"/>
        <v>C25021000402110</v>
      </c>
      <c r="B255" s="1725" t="s">
        <v>453</v>
      </c>
      <c r="C255" s="1698"/>
      <c r="D255" s="1725" t="s">
        <v>1256</v>
      </c>
      <c r="E255" s="1698"/>
      <c r="F255" s="1725" t="s">
        <v>1258</v>
      </c>
      <c r="G255" s="1698"/>
      <c r="H255" s="1725" t="s">
        <v>742</v>
      </c>
      <c r="I255" s="1698"/>
      <c r="J255" s="1725" t="s">
        <v>739</v>
      </c>
      <c r="K255" s="1698"/>
      <c r="L255" s="1698"/>
      <c r="M255" s="1725" t="s">
        <v>741</v>
      </c>
      <c r="N255" s="1698"/>
      <c r="O255" s="1698"/>
      <c r="P255" s="1725" t="s">
        <v>738</v>
      </c>
      <c r="Q255" s="1698"/>
      <c r="R255" s="1725"/>
      <c r="S255" s="1698"/>
      <c r="T255" s="1726" t="s">
        <v>1014</v>
      </c>
      <c r="U255" s="1698"/>
      <c r="V255" s="1698"/>
      <c r="W255" s="1698"/>
      <c r="X255" s="1698"/>
      <c r="Y255" s="1698"/>
      <c r="Z255" s="1698"/>
      <c r="AA255" s="1698"/>
      <c r="AB255" s="1725" t="s">
        <v>732</v>
      </c>
      <c r="AC255" s="1698"/>
      <c r="AD255" s="1698"/>
      <c r="AE255" s="1698"/>
      <c r="AF255" s="1698"/>
      <c r="AG255" s="1725" t="s">
        <v>733</v>
      </c>
      <c r="AH255" s="1698"/>
      <c r="AI255" s="1698"/>
      <c r="AJ255" s="1727" t="s">
        <v>417</v>
      </c>
      <c r="AK255" s="1728" t="s">
        <v>734</v>
      </c>
      <c r="AL255" s="1702"/>
      <c r="AM255" s="1702"/>
      <c r="AN255" s="1702"/>
      <c r="AO255" s="1702"/>
      <c r="AP255" s="1702"/>
      <c r="AQ255" s="1729">
        <v>289194899</v>
      </c>
      <c r="AR255" s="1720">
        <v>289194899</v>
      </c>
      <c r="AS255" s="1730">
        <v>0</v>
      </c>
      <c r="AT255" s="1730">
        <v>0</v>
      </c>
      <c r="AU255" s="1722">
        <v>279447199</v>
      </c>
      <c r="AV255" s="1729">
        <v>9747700</v>
      </c>
      <c r="AW255" s="1720">
        <v>147776159</v>
      </c>
      <c r="AX255" s="1729">
        <v>131671040</v>
      </c>
      <c r="AY255" s="1720">
        <v>147776159</v>
      </c>
      <c r="AZ255" s="1730">
        <v>0</v>
      </c>
      <c r="BA255" s="1729">
        <v>147776159</v>
      </c>
      <c r="BB255" s="1730">
        <v>0</v>
      </c>
      <c r="BC255" s="1730">
        <v>0</v>
      </c>
      <c r="BE255" s="1731">
        <f t="shared" si="9"/>
        <v>0.96629366550479856</v>
      </c>
    </row>
    <row r="256" spans="1:57" s="1707" customFormat="1" ht="12.75" x14ac:dyDescent="0.2">
      <c r="A256" s="1660" t="str">
        <f t="shared" si="10"/>
        <v>C25021000402210</v>
      </c>
      <c r="B256" s="1725" t="s">
        <v>453</v>
      </c>
      <c r="C256" s="1698"/>
      <c r="D256" s="1725" t="s">
        <v>1256</v>
      </c>
      <c r="E256" s="1698"/>
      <c r="F256" s="1725" t="s">
        <v>1258</v>
      </c>
      <c r="G256" s="1698"/>
      <c r="H256" s="1725" t="s">
        <v>742</v>
      </c>
      <c r="I256" s="1698"/>
      <c r="J256" s="1725" t="s">
        <v>739</v>
      </c>
      <c r="K256" s="1698"/>
      <c r="L256" s="1698"/>
      <c r="M256" s="1725" t="s">
        <v>741</v>
      </c>
      <c r="N256" s="1698"/>
      <c r="O256" s="1698"/>
      <c r="P256" s="1725" t="s">
        <v>741</v>
      </c>
      <c r="Q256" s="1698"/>
      <c r="R256" s="1725"/>
      <c r="S256" s="1698"/>
      <c r="T256" s="1726" t="s">
        <v>1051</v>
      </c>
      <c r="U256" s="1698"/>
      <c r="V256" s="1698"/>
      <c r="W256" s="1698"/>
      <c r="X256" s="1698"/>
      <c r="Y256" s="1698"/>
      <c r="Z256" s="1698"/>
      <c r="AA256" s="1698"/>
      <c r="AB256" s="1725" t="s">
        <v>732</v>
      </c>
      <c r="AC256" s="1698"/>
      <c r="AD256" s="1698"/>
      <c r="AE256" s="1698"/>
      <c r="AF256" s="1698"/>
      <c r="AG256" s="1725" t="s">
        <v>733</v>
      </c>
      <c r="AH256" s="1698"/>
      <c r="AI256" s="1698"/>
      <c r="AJ256" s="1727" t="s">
        <v>417</v>
      </c>
      <c r="AK256" s="1728" t="s">
        <v>734</v>
      </c>
      <c r="AL256" s="1702"/>
      <c r="AM256" s="1702"/>
      <c r="AN256" s="1702"/>
      <c r="AO256" s="1702"/>
      <c r="AP256" s="1702"/>
      <c r="AQ256" s="1729">
        <v>60000000</v>
      </c>
      <c r="AR256" s="1720">
        <v>60000000</v>
      </c>
      <c r="AS256" s="1730">
        <v>0</v>
      </c>
      <c r="AT256" s="1730">
        <v>0</v>
      </c>
      <c r="AU256" s="1722">
        <v>60000000</v>
      </c>
      <c r="AV256" s="1730">
        <v>0</v>
      </c>
      <c r="AW256" s="1732">
        <v>0</v>
      </c>
      <c r="AX256" s="1729">
        <v>60000000</v>
      </c>
      <c r="AY256" s="1732">
        <v>0</v>
      </c>
      <c r="AZ256" s="1730">
        <v>0</v>
      </c>
      <c r="BA256" s="1730">
        <v>0</v>
      </c>
      <c r="BB256" s="1730">
        <v>0</v>
      </c>
      <c r="BC256" s="1730">
        <v>0</v>
      </c>
      <c r="BE256" s="1731">
        <f t="shared" si="9"/>
        <v>1</v>
      </c>
    </row>
    <row r="257" spans="1:57" s="1707" customFormat="1" ht="12.75" x14ac:dyDescent="0.2">
      <c r="A257" s="1660" t="str">
        <f t="shared" si="10"/>
        <v>C25021000402310</v>
      </c>
      <c r="B257" s="1725" t="s">
        <v>453</v>
      </c>
      <c r="C257" s="1698"/>
      <c r="D257" s="1725" t="s">
        <v>1256</v>
      </c>
      <c r="E257" s="1698"/>
      <c r="F257" s="1725" t="s">
        <v>1258</v>
      </c>
      <c r="G257" s="1698"/>
      <c r="H257" s="1725" t="s">
        <v>742</v>
      </c>
      <c r="I257" s="1698"/>
      <c r="J257" s="1725" t="s">
        <v>739</v>
      </c>
      <c r="K257" s="1698"/>
      <c r="L257" s="1698"/>
      <c r="M257" s="1725" t="s">
        <v>741</v>
      </c>
      <c r="N257" s="1698"/>
      <c r="O257" s="1698"/>
      <c r="P257" s="1725" t="s">
        <v>748</v>
      </c>
      <c r="Q257" s="1698"/>
      <c r="R257" s="1725"/>
      <c r="S257" s="1698"/>
      <c r="T257" s="1726" t="s">
        <v>1054</v>
      </c>
      <c r="U257" s="1698"/>
      <c r="V257" s="1698"/>
      <c r="W257" s="1698"/>
      <c r="X257" s="1698"/>
      <c r="Y257" s="1698"/>
      <c r="Z257" s="1698"/>
      <c r="AA257" s="1698"/>
      <c r="AB257" s="1725" t="s">
        <v>732</v>
      </c>
      <c r="AC257" s="1698"/>
      <c r="AD257" s="1698"/>
      <c r="AE257" s="1698"/>
      <c r="AF257" s="1698"/>
      <c r="AG257" s="1725" t="s">
        <v>733</v>
      </c>
      <c r="AH257" s="1698"/>
      <c r="AI257" s="1698"/>
      <c r="AJ257" s="1727" t="s">
        <v>417</v>
      </c>
      <c r="AK257" s="1728" t="s">
        <v>734</v>
      </c>
      <c r="AL257" s="1702"/>
      <c r="AM257" s="1702"/>
      <c r="AN257" s="1702"/>
      <c r="AO257" s="1702"/>
      <c r="AP257" s="1702"/>
      <c r="AQ257" s="1729">
        <v>63800000</v>
      </c>
      <c r="AR257" s="1720">
        <v>63800000</v>
      </c>
      <c r="AS257" s="1730">
        <v>0</v>
      </c>
      <c r="AT257" s="1730">
        <v>0</v>
      </c>
      <c r="AU257" s="1722">
        <v>63800000</v>
      </c>
      <c r="AV257" s="1730">
        <v>0</v>
      </c>
      <c r="AW257" s="1720">
        <v>44908194</v>
      </c>
      <c r="AX257" s="1729">
        <v>18891806</v>
      </c>
      <c r="AY257" s="1720">
        <v>39776023</v>
      </c>
      <c r="AZ257" s="1729">
        <v>5132171</v>
      </c>
      <c r="BA257" s="1729">
        <v>39776023</v>
      </c>
      <c r="BB257" s="1730">
        <v>0</v>
      </c>
      <c r="BC257" s="1730">
        <v>0</v>
      </c>
      <c r="BE257" s="1731">
        <f t="shared" si="9"/>
        <v>1</v>
      </c>
    </row>
    <row r="258" spans="1:57" s="1707" customFormat="1" ht="15" customHeight="1" x14ac:dyDescent="0.2">
      <c r="A258" s="1660" t="str">
        <f t="shared" si="10"/>
        <v>C25021000402410</v>
      </c>
      <c r="B258" s="1725" t="s">
        <v>453</v>
      </c>
      <c r="C258" s="1698"/>
      <c r="D258" s="1725" t="s">
        <v>1256</v>
      </c>
      <c r="E258" s="1698"/>
      <c r="F258" s="1725" t="s">
        <v>1258</v>
      </c>
      <c r="G258" s="1698"/>
      <c r="H258" s="1725" t="s">
        <v>742</v>
      </c>
      <c r="I258" s="1698"/>
      <c r="J258" s="1725" t="s">
        <v>739</v>
      </c>
      <c r="K258" s="1698"/>
      <c r="L258" s="1698"/>
      <c r="M258" s="1725" t="s">
        <v>741</v>
      </c>
      <c r="N258" s="1698"/>
      <c r="O258" s="1698"/>
      <c r="P258" s="1725" t="s">
        <v>742</v>
      </c>
      <c r="Q258" s="1698"/>
      <c r="R258" s="1725"/>
      <c r="S258" s="1698"/>
      <c r="T258" s="1726" t="s">
        <v>437</v>
      </c>
      <c r="U258" s="1698"/>
      <c r="V258" s="1698"/>
      <c r="W258" s="1698"/>
      <c r="X258" s="1698"/>
      <c r="Y258" s="1698"/>
      <c r="Z258" s="1698"/>
      <c r="AA258" s="1698"/>
      <c r="AB258" s="1725" t="s">
        <v>732</v>
      </c>
      <c r="AC258" s="1698"/>
      <c r="AD258" s="1698"/>
      <c r="AE258" s="1698"/>
      <c r="AF258" s="1698"/>
      <c r="AG258" s="1725" t="s">
        <v>733</v>
      </c>
      <c r="AH258" s="1698"/>
      <c r="AI258" s="1698"/>
      <c r="AJ258" s="1727" t="s">
        <v>417</v>
      </c>
      <c r="AK258" s="1728" t="s">
        <v>734</v>
      </c>
      <c r="AL258" s="1702"/>
      <c r="AM258" s="1702"/>
      <c r="AN258" s="1702"/>
      <c r="AO258" s="1702"/>
      <c r="AP258" s="1702"/>
      <c r="AQ258" s="1729">
        <v>167005101</v>
      </c>
      <c r="AR258" s="1720">
        <v>167005101</v>
      </c>
      <c r="AS258" s="1730">
        <v>0</v>
      </c>
      <c r="AT258" s="1730">
        <v>0</v>
      </c>
      <c r="AU258" s="1722">
        <v>126439745</v>
      </c>
      <c r="AV258" s="1729">
        <v>40565356</v>
      </c>
      <c r="AW258" s="1720">
        <v>91165093</v>
      </c>
      <c r="AX258" s="1729">
        <v>35274652</v>
      </c>
      <c r="AY258" s="1720">
        <v>86964481</v>
      </c>
      <c r="AZ258" s="1729">
        <v>4200612</v>
      </c>
      <c r="BA258" s="1729">
        <v>86964481</v>
      </c>
      <c r="BB258" s="1730">
        <v>0</v>
      </c>
      <c r="BC258" s="1730">
        <v>0</v>
      </c>
      <c r="BE258" s="1731">
        <f t="shared" si="9"/>
        <v>0.75710109597191289</v>
      </c>
    </row>
    <row r="259" spans="1:57" s="1707" customFormat="1" ht="12.75" x14ac:dyDescent="0.2">
      <c r="A259" s="1660" t="str">
        <f t="shared" si="10"/>
        <v>C25021000402610</v>
      </c>
      <c r="B259" s="1725" t="s">
        <v>453</v>
      </c>
      <c r="C259" s="1698"/>
      <c r="D259" s="1725" t="s">
        <v>1256</v>
      </c>
      <c r="E259" s="1698"/>
      <c r="F259" s="1725" t="s">
        <v>1258</v>
      </c>
      <c r="G259" s="1698"/>
      <c r="H259" s="1725" t="s">
        <v>742</v>
      </c>
      <c r="I259" s="1698"/>
      <c r="J259" s="1725" t="s">
        <v>739</v>
      </c>
      <c r="K259" s="1698"/>
      <c r="L259" s="1698"/>
      <c r="M259" s="1725" t="s">
        <v>741</v>
      </c>
      <c r="N259" s="1698"/>
      <c r="O259" s="1698"/>
      <c r="P259" s="1725" t="s">
        <v>753</v>
      </c>
      <c r="Q259" s="1698"/>
      <c r="R259" s="1725"/>
      <c r="S259" s="1698"/>
      <c r="T259" s="1726" t="s">
        <v>1028</v>
      </c>
      <c r="U259" s="1698"/>
      <c r="V259" s="1698"/>
      <c r="W259" s="1698"/>
      <c r="X259" s="1698"/>
      <c r="Y259" s="1698"/>
      <c r="Z259" s="1698"/>
      <c r="AA259" s="1698"/>
      <c r="AB259" s="1725" t="s">
        <v>732</v>
      </c>
      <c r="AC259" s="1698"/>
      <c r="AD259" s="1698"/>
      <c r="AE259" s="1698"/>
      <c r="AF259" s="1698"/>
      <c r="AG259" s="1725" t="s">
        <v>733</v>
      </c>
      <c r="AH259" s="1698"/>
      <c r="AI259" s="1698"/>
      <c r="AJ259" s="1727" t="s">
        <v>417</v>
      </c>
      <c r="AK259" s="1728" t="s">
        <v>734</v>
      </c>
      <c r="AL259" s="1702"/>
      <c r="AM259" s="1702"/>
      <c r="AN259" s="1702"/>
      <c r="AO259" s="1702"/>
      <c r="AP259" s="1702"/>
      <c r="AQ259" s="1729">
        <v>20000000</v>
      </c>
      <c r="AR259" s="1720">
        <v>20000000</v>
      </c>
      <c r="AS259" s="1730">
        <v>0</v>
      </c>
      <c r="AT259" s="1730">
        <v>0</v>
      </c>
      <c r="AU259" s="1722">
        <v>20000000</v>
      </c>
      <c r="AV259" s="1730">
        <v>0</v>
      </c>
      <c r="AW259" s="1732">
        <v>0</v>
      </c>
      <c r="AX259" s="1729">
        <v>20000000</v>
      </c>
      <c r="AY259" s="1732">
        <v>0</v>
      </c>
      <c r="AZ259" s="1730">
        <v>0</v>
      </c>
      <c r="BA259" s="1730">
        <v>0</v>
      </c>
      <c r="BB259" s="1730">
        <v>0</v>
      </c>
      <c r="BC259" s="1730">
        <v>0</v>
      </c>
      <c r="BE259" s="1731">
        <f t="shared" si="9"/>
        <v>1</v>
      </c>
    </row>
    <row r="260" spans="1:57" s="1707" customFormat="1" ht="15" customHeight="1" x14ac:dyDescent="0.2">
      <c r="A260" s="1660" t="str">
        <f t="shared" si="10"/>
        <v>C250210004021110</v>
      </c>
      <c r="B260" s="1725" t="s">
        <v>453</v>
      </c>
      <c r="C260" s="1698"/>
      <c r="D260" s="1725" t="s">
        <v>1256</v>
      </c>
      <c r="E260" s="1698"/>
      <c r="F260" s="1725" t="s">
        <v>1258</v>
      </c>
      <c r="G260" s="1698"/>
      <c r="H260" s="1725" t="s">
        <v>742</v>
      </c>
      <c r="I260" s="1698"/>
      <c r="J260" s="1725" t="s">
        <v>739</v>
      </c>
      <c r="K260" s="1698"/>
      <c r="L260" s="1698"/>
      <c r="M260" s="1725" t="s">
        <v>741</v>
      </c>
      <c r="N260" s="1698"/>
      <c r="O260" s="1698"/>
      <c r="P260" s="1725" t="s">
        <v>433</v>
      </c>
      <c r="Q260" s="1698"/>
      <c r="R260" s="1725"/>
      <c r="S260" s="1698"/>
      <c r="T260" s="1726" t="s">
        <v>1071</v>
      </c>
      <c r="U260" s="1698"/>
      <c r="V260" s="1698"/>
      <c r="W260" s="1698"/>
      <c r="X260" s="1698"/>
      <c r="Y260" s="1698"/>
      <c r="Z260" s="1698"/>
      <c r="AA260" s="1698"/>
      <c r="AB260" s="1725" t="s">
        <v>732</v>
      </c>
      <c r="AC260" s="1698"/>
      <c r="AD260" s="1698"/>
      <c r="AE260" s="1698"/>
      <c r="AF260" s="1698"/>
      <c r="AG260" s="1725" t="s">
        <v>733</v>
      </c>
      <c r="AH260" s="1698"/>
      <c r="AI260" s="1698"/>
      <c r="AJ260" s="1727" t="s">
        <v>417</v>
      </c>
      <c r="AK260" s="1728" t="s">
        <v>734</v>
      </c>
      <c r="AL260" s="1702"/>
      <c r="AM260" s="1702"/>
      <c r="AN260" s="1702"/>
      <c r="AO260" s="1702"/>
      <c r="AP260" s="1702"/>
      <c r="AQ260" s="1730">
        <v>0</v>
      </c>
      <c r="AR260" s="1732">
        <v>0</v>
      </c>
      <c r="AS260" s="1730">
        <v>0</v>
      </c>
      <c r="AT260" s="1730">
        <v>0</v>
      </c>
      <c r="AU260" s="1733">
        <v>0</v>
      </c>
      <c r="AV260" s="1730">
        <v>0</v>
      </c>
      <c r="AW260" s="1732">
        <v>0</v>
      </c>
      <c r="AX260" s="1730">
        <v>0</v>
      </c>
      <c r="AY260" s="1732">
        <v>0</v>
      </c>
      <c r="AZ260" s="1730">
        <v>0</v>
      </c>
      <c r="BA260" s="1730">
        <v>0</v>
      </c>
      <c r="BB260" s="1730">
        <v>0</v>
      </c>
      <c r="BC260" s="1730">
        <v>0</v>
      </c>
      <c r="BE260" s="1731" t="e">
        <f t="shared" si="9"/>
        <v>#DIV/0!</v>
      </c>
    </row>
    <row r="261" spans="1:57" s="1799" customFormat="1" ht="22.5" customHeight="1" x14ac:dyDescent="0.2">
      <c r="A261" s="1789" t="str">
        <f t="shared" si="10"/>
        <v>C25021000510</v>
      </c>
      <c r="B261" s="1790" t="s">
        <v>453</v>
      </c>
      <c r="C261" s="1791"/>
      <c r="D261" s="1790" t="s">
        <v>1256</v>
      </c>
      <c r="E261" s="1791"/>
      <c r="F261" s="1790" t="s">
        <v>1258</v>
      </c>
      <c r="G261" s="1791"/>
      <c r="H261" s="1790" t="s">
        <v>743</v>
      </c>
      <c r="I261" s="1791"/>
      <c r="J261" s="1790"/>
      <c r="K261" s="1791"/>
      <c r="L261" s="1791"/>
      <c r="M261" s="1790"/>
      <c r="N261" s="1791"/>
      <c r="O261" s="1791"/>
      <c r="P261" s="1790"/>
      <c r="Q261" s="1791"/>
      <c r="R261" s="1790"/>
      <c r="S261" s="1791"/>
      <c r="T261" s="1792" t="s">
        <v>1109</v>
      </c>
      <c r="U261" s="1793"/>
      <c r="V261" s="1793"/>
      <c r="W261" s="1793"/>
      <c r="X261" s="1793"/>
      <c r="Y261" s="1793"/>
      <c r="Z261" s="1793"/>
      <c r="AA261" s="1793"/>
      <c r="AB261" s="1790" t="s">
        <v>732</v>
      </c>
      <c r="AC261" s="1791"/>
      <c r="AD261" s="1791"/>
      <c r="AE261" s="1791"/>
      <c r="AF261" s="1791"/>
      <c r="AG261" s="1790" t="s">
        <v>733</v>
      </c>
      <c r="AH261" s="1791"/>
      <c r="AI261" s="1791"/>
      <c r="AJ261" s="1794" t="s">
        <v>417</v>
      </c>
      <c r="AK261" s="1795" t="s">
        <v>734</v>
      </c>
      <c r="AL261" s="1796"/>
      <c r="AM261" s="1796"/>
      <c r="AN261" s="1796"/>
      <c r="AO261" s="1796"/>
      <c r="AP261" s="1796"/>
      <c r="AQ261" s="1797">
        <v>900000000</v>
      </c>
      <c r="AR261" s="1720">
        <v>900000000</v>
      </c>
      <c r="AS261" s="1798">
        <v>0</v>
      </c>
      <c r="AT261" s="1798">
        <v>0</v>
      </c>
      <c r="AU261" s="1722">
        <v>872934303</v>
      </c>
      <c r="AV261" s="1797">
        <v>27065697</v>
      </c>
      <c r="AW261" s="1720">
        <v>577890926</v>
      </c>
      <c r="AX261" s="1797">
        <v>295043377</v>
      </c>
      <c r="AY261" s="1720">
        <v>571020052</v>
      </c>
      <c r="AZ261" s="1797">
        <v>6870874</v>
      </c>
      <c r="BA261" s="1797">
        <v>571020052</v>
      </c>
      <c r="BB261" s="1798">
        <v>0</v>
      </c>
      <c r="BC261" s="1798">
        <v>0</v>
      </c>
      <c r="BE261" s="1800">
        <f t="shared" si="9"/>
        <v>0.96992700333333337</v>
      </c>
    </row>
    <row r="262" spans="1:57" s="1707" customFormat="1" ht="15" customHeight="1" x14ac:dyDescent="0.2">
      <c r="A262" s="1660" t="str">
        <f t="shared" si="10"/>
        <v>C250210005010</v>
      </c>
      <c r="B262" s="1697" t="s">
        <v>453</v>
      </c>
      <c r="C262" s="1698"/>
      <c r="D262" s="1697" t="s">
        <v>1256</v>
      </c>
      <c r="E262" s="1698"/>
      <c r="F262" s="1697" t="s">
        <v>1258</v>
      </c>
      <c r="G262" s="1698"/>
      <c r="H262" s="1697" t="s">
        <v>743</v>
      </c>
      <c r="I262" s="1698"/>
      <c r="J262" s="1697" t="s">
        <v>739</v>
      </c>
      <c r="K262" s="1698"/>
      <c r="L262" s="1698"/>
      <c r="M262" s="1697"/>
      <c r="N262" s="1698"/>
      <c r="O262" s="1698"/>
      <c r="P262" s="1697"/>
      <c r="Q262" s="1698"/>
      <c r="R262" s="1697"/>
      <c r="S262" s="1698"/>
      <c r="T262" s="1699" t="s">
        <v>1109</v>
      </c>
      <c r="U262" s="1698"/>
      <c r="V262" s="1698"/>
      <c r="W262" s="1698"/>
      <c r="X262" s="1698"/>
      <c r="Y262" s="1698"/>
      <c r="Z262" s="1698"/>
      <c r="AA262" s="1698"/>
      <c r="AB262" s="1697" t="s">
        <v>732</v>
      </c>
      <c r="AC262" s="1698"/>
      <c r="AD262" s="1698"/>
      <c r="AE262" s="1698"/>
      <c r="AF262" s="1698"/>
      <c r="AG262" s="1697" t="s">
        <v>733</v>
      </c>
      <c r="AH262" s="1698"/>
      <c r="AI262" s="1698"/>
      <c r="AJ262" s="1700" t="s">
        <v>417</v>
      </c>
      <c r="AK262" s="1701" t="s">
        <v>734</v>
      </c>
      <c r="AL262" s="1702"/>
      <c r="AM262" s="1702"/>
      <c r="AN262" s="1702"/>
      <c r="AO262" s="1702"/>
      <c r="AP262" s="1702"/>
      <c r="AQ262" s="1703">
        <v>900000000</v>
      </c>
      <c r="AR262" s="1704">
        <v>900000000</v>
      </c>
      <c r="AS262" s="1705">
        <v>0</v>
      </c>
      <c r="AT262" s="1705">
        <v>0</v>
      </c>
      <c r="AU262" s="1706">
        <v>872934303</v>
      </c>
      <c r="AV262" s="1703">
        <v>27065697</v>
      </c>
      <c r="AW262" s="1704">
        <v>577890926</v>
      </c>
      <c r="AX262" s="1703">
        <v>295043377</v>
      </c>
      <c r="AY262" s="1704">
        <v>571020052</v>
      </c>
      <c r="AZ262" s="1703">
        <v>6870874</v>
      </c>
      <c r="BA262" s="1703">
        <v>571020052</v>
      </c>
      <c r="BB262" s="1705">
        <v>0</v>
      </c>
      <c r="BC262" s="1705">
        <v>0</v>
      </c>
      <c r="BE262" s="1708">
        <f t="shared" si="9"/>
        <v>0.96992700333333337</v>
      </c>
    </row>
    <row r="263" spans="1:57" s="1707" customFormat="1" ht="15" customHeight="1" x14ac:dyDescent="0.2">
      <c r="A263" s="1660" t="str">
        <f t="shared" si="10"/>
        <v>C2502100050210</v>
      </c>
      <c r="B263" s="1697" t="s">
        <v>453</v>
      </c>
      <c r="C263" s="1698"/>
      <c r="D263" s="1697" t="s">
        <v>1256</v>
      </c>
      <c r="E263" s="1698"/>
      <c r="F263" s="1697" t="s">
        <v>1258</v>
      </c>
      <c r="G263" s="1698"/>
      <c r="H263" s="1697" t="s">
        <v>743</v>
      </c>
      <c r="I263" s="1698"/>
      <c r="J263" s="1697" t="s">
        <v>739</v>
      </c>
      <c r="K263" s="1698"/>
      <c r="L263" s="1698"/>
      <c r="M263" s="1697" t="s">
        <v>741</v>
      </c>
      <c r="N263" s="1698"/>
      <c r="O263" s="1698"/>
      <c r="P263" s="1697"/>
      <c r="Q263" s="1698"/>
      <c r="R263" s="1697"/>
      <c r="S263" s="1698"/>
      <c r="T263" s="1699" t="s">
        <v>1058</v>
      </c>
      <c r="U263" s="1698"/>
      <c r="V263" s="1698"/>
      <c r="W263" s="1698"/>
      <c r="X263" s="1698"/>
      <c r="Y263" s="1698"/>
      <c r="Z263" s="1698"/>
      <c r="AA263" s="1698"/>
      <c r="AB263" s="1697" t="s">
        <v>732</v>
      </c>
      <c r="AC263" s="1698"/>
      <c r="AD263" s="1698"/>
      <c r="AE263" s="1698"/>
      <c r="AF263" s="1698"/>
      <c r="AG263" s="1697" t="s">
        <v>733</v>
      </c>
      <c r="AH263" s="1698"/>
      <c r="AI263" s="1698"/>
      <c r="AJ263" s="1700" t="s">
        <v>417</v>
      </c>
      <c r="AK263" s="1701" t="s">
        <v>734</v>
      </c>
      <c r="AL263" s="1702"/>
      <c r="AM263" s="1702"/>
      <c r="AN263" s="1702"/>
      <c r="AO263" s="1702"/>
      <c r="AP263" s="1702"/>
      <c r="AQ263" s="1703">
        <v>900000000</v>
      </c>
      <c r="AR263" s="1704">
        <v>900000000</v>
      </c>
      <c r="AS263" s="1705">
        <v>0</v>
      </c>
      <c r="AT263" s="1705">
        <v>0</v>
      </c>
      <c r="AU263" s="1706">
        <v>872934303</v>
      </c>
      <c r="AV263" s="1703">
        <v>27065697</v>
      </c>
      <c r="AW263" s="1704">
        <v>577890926</v>
      </c>
      <c r="AX263" s="1703">
        <v>295043377</v>
      </c>
      <c r="AY263" s="1704">
        <v>571020052</v>
      </c>
      <c r="AZ263" s="1703">
        <v>6870874</v>
      </c>
      <c r="BA263" s="1703">
        <v>571020052</v>
      </c>
      <c r="BB263" s="1705">
        <v>0</v>
      </c>
      <c r="BC263" s="1705">
        <v>0</v>
      </c>
      <c r="BE263" s="1708">
        <f t="shared" si="9"/>
        <v>0.96992700333333337</v>
      </c>
    </row>
    <row r="264" spans="1:57" s="1707" customFormat="1" ht="12.75" x14ac:dyDescent="0.2">
      <c r="A264" s="1660" t="str">
        <f t="shared" si="10"/>
        <v>C25021000502110</v>
      </c>
      <c r="B264" s="1725" t="s">
        <v>453</v>
      </c>
      <c r="C264" s="1698"/>
      <c r="D264" s="1725" t="s">
        <v>1256</v>
      </c>
      <c r="E264" s="1698"/>
      <c r="F264" s="1725" t="s">
        <v>1258</v>
      </c>
      <c r="G264" s="1698"/>
      <c r="H264" s="1725" t="s">
        <v>743</v>
      </c>
      <c r="I264" s="1698"/>
      <c r="J264" s="1725" t="s">
        <v>739</v>
      </c>
      <c r="K264" s="1698"/>
      <c r="L264" s="1698"/>
      <c r="M264" s="1725" t="s">
        <v>741</v>
      </c>
      <c r="N264" s="1698"/>
      <c r="O264" s="1698"/>
      <c r="P264" s="1725" t="s">
        <v>738</v>
      </c>
      <c r="Q264" s="1698"/>
      <c r="R264" s="1725"/>
      <c r="S264" s="1698"/>
      <c r="T264" s="1726" t="s">
        <v>1014</v>
      </c>
      <c r="U264" s="1698"/>
      <c r="V264" s="1698"/>
      <c r="W264" s="1698"/>
      <c r="X264" s="1698"/>
      <c r="Y264" s="1698"/>
      <c r="Z264" s="1698"/>
      <c r="AA264" s="1698"/>
      <c r="AB264" s="1725" t="s">
        <v>732</v>
      </c>
      <c r="AC264" s="1698"/>
      <c r="AD264" s="1698"/>
      <c r="AE264" s="1698"/>
      <c r="AF264" s="1698"/>
      <c r="AG264" s="1725" t="s">
        <v>733</v>
      </c>
      <c r="AH264" s="1698"/>
      <c r="AI264" s="1698"/>
      <c r="AJ264" s="1727" t="s">
        <v>417</v>
      </c>
      <c r="AK264" s="1728" t="s">
        <v>734</v>
      </c>
      <c r="AL264" s="1702"/>
      <c r="AM264" s="1702"/>
      <c r="AN264" s="1702"/>
      <c r="AO264" s="1702"/>
      <c r="AP264" s="1702"/>
      <c r="AQ264" s="1729">
        <v>373820000</v>
      </c>
      <c r="AR264" s="1720">
        <v>373820000</v>
      </c>
      <c r="AS264" s="1730">
        <v>0</v>
      </c>
      <c r="AT264" s="1730">
        <v>0</v>
      </c>
      <c r="AU264" s="1722">
        <v>372933333</v>
      </c>
      <c r="AV264" s="1729">
        <v>886667</v>
      </c>
      <c r="AW264" s="1720">
        <v>264213333</v>
      </c>
      <c r="AX264" s="1729">
        <v>108720000</v>
      </c>
      <c r="AY264" s="1720">
        <v>264213333</v>
      </c>
      <c r="AZ264" s="1730">
        <v>0</v>
      </c>
      <c r="BA264" s="1729">
        <v>264213333</v>
      </c>
      <c r="BB264" s="1730">
        <v>0</v>
      </c>
      <c r="BC264" s="1730">
        <v>0</v>
      </c>
      <c r="BE264" s="1731">
        <f t="shared" si="9"/>
        <v>0.99762809105986838</v>
      </c>
    </row>
    <row r="265" spans="1:57" s="1707" customFormat="1" ht="12.75" x14ac:dyDescent="0.2">
      <c r="A265" s="1660" t="str">
        <f t="shared" si="10"/>
        <v>C25021000502210</v>
      </c>
      <c r="B265" s="1725" t="s">
        <v>453</v>
      </c>
      <c r="C265" s="1698"/>
      <c r="D265" s="1725" t="s">
        <v>1256</v>
      </c>
      <c r="E265" s="1698"/>
      <c r="F265" s="1725" t="s">
        <v>1258</v>
      </c>
      <c r="G265" s="1698"/>
      <c r="H265" s="1725" t="s">
        <v>743</v>
      </c>
      <c r="I265" s="1698"/>
      <c r="J265" s="1725" t="s">
        <v>739</v>
      </c>
      <c r="K265" s="1698"/>
      <c r="L265" s="1698"/>
      <c r="M265" s="1725" t="s">
        <v>741</v>
      </c>
      <c r="N265" s="1698"/>
      <c r="O265" s="1698"/>
      <c r="P265" s="1725" t="s">
        <v>741</v>
      </c>
      <c r="Q265" s="1698"/>
      <c r="R265" s="1725"/>
      <c r="S265" s="1698"/>
      <c r="T265" s="1726" t="s">
        <v>1051</v>
      </c>
      <c r="U265" s="1698"/>
      <c r="V265" s="1698"/>
      <c r="W265" s="1698"/>
      <c r="X265" s="1698"/>
      <c r="Y265" s="1698"/>
      <c r="Z265" s="1698"/>
      <c r="AA265" s="1698"/>
      <c r="AB265" s="1725" t="s">
        <v>732</v>
      </c>
      <c r="AC265" s="1698"/>
      <c r="AD265" s="1698"/>
      <c r="AE265" s="1698"/>
      <c r="AF265" s="1698"/>
      <c r="AG265" s="1725" t="s">
        <v>733</v>
      </c>
      <c r="AH265" s="1698"/>
      <c r="AI265" s="1698"/>
      <c r="AJ265" s="1727" t="s">
        <v>417</v>
      </c>
      <c r="AK265" s="1728" t="s">
        <v>734</v>
      </c>
      <c r="AL265" s="1702"/>
      <c r="AM265" s="1702"/>
      <c r="AN265" s="1702"/>
      <c r="AO265" s="1702"/>
      <c r="AP265" s="1702"/>
      <c r="AQ265" s="1729">
        <v>154000000</v>
      </c>
      <c r="AR265" s="1720">
        <v>154000000</v>
      </c>
      <c r="AS265" s="1730">
        <v>0</v>
      </c>
      <c r="AT265" s="1730">
        <v>0</v>
      </c>
      <c r="AU265" s="1722">
        <v>154000000</v>
      </c>
      <c r="AV265" s="1730">
        <v>0</v>
      </c>
      <c r="AW265" s="1720">
        <v>58091264</v>
      </c>
      <c r="AX265" s="1729">
        <v>95908736</v>
      </c>
      <c r="AY265" s="1720">
        <v>58091264</v>
      </c>
      <c r="AZ265" s="1730">
        <v>0</v>
      </c>
      <c r="BA265" s="1729">
        <v>58091264</v>
      </c>
      <c r="BB265" s="1730">
        <v>0</v>
      </c>
      <c r="BC265" s="1730">
        <v>0</v>
      </c>
      <c r="BE265" s="1731">
        <f t="shared" si="9"/>
        <v>1</v>
      </c>
    </row>
    <row r="266" spans="1:57" s="1707" customFormat="1" ht="15" customHeight="1" x14ac:dyDescent="0.2">
      <c r="A266" s="1660" t="str">
        <f t="shared" si="10"/>
        <v>C25021000502310</v>
      </c>
      <c r="B266" s="1725" t="s">
        <v>453</v>
      </c>
      <c r="C266" s="1698"/>
      <c r="D266" s="1725" t="s">
        <v>1256</v>
      </c>
      <c r="E266" s="1698"/>
      <c r="F266" s="1725" t="s">
        <v>1258</v>
      </c>
      <c r="G266" s="1698"/>
      <c r="H266" s="1725" t="s">
        <v>743</v>
      </c>
      <c r="I266" s="1698"/>
      <c r="J266" s="1725" t="s">
        <v>739</v>
      </c>
      <c r="K266" s="1698"/>
      <c r="L266" s="1698"/>
      <c r="M266" s="1725" t="s">
        <v>741</v>
      </c>
      <c r="N266" s="1698"/>
      <c r="O266" s="1698"/>
      <c r="P266" s="1725" t="s">
        <v>748</v>
      </c>
      <c r="Q266" s="1698"/>
      <c r="R266" s="1725"/>
      <c r="S266" s="1698"/>
      <c r="T266" s="1726" t="s">
        <v>1054</v>
      </c>
      <c r="U266" s="1698"/>
      <c r="V266" s="1698"/>
      <c r="W266" s="1698"/>
      <c r="X266" s="1698"/>
      <c r="Y266" s="1698"/>
      <c r="Z266" s="1698"/>
      <c r="AA266" s="1698"/>
      <c r="AB266" s="1725" t="s">
        <v>732</v>
      </c>
      <c r="AC266" s="1698"/>
      <c r="AD266" s="1698"/>
      <c r="AE266" s="1698"/>
      <c r="AF266" s="1698"/>
      <c r="AG266" s="1725" t="s">
        <v>733</v>
      </c>
      <c r="AH266" s="1698"/>
      <c r="AI266" s="1698"/>
      <c r="AJ266" s="1727" t="s">
        <v>417</v>
      </c>
      <c r="AK266" s="1728" t="s">
        <v>734</v>
      </c>
      <c r="AL266" s="1702"/>
      <c r="AM266" s="1702"/>
      <c r="AN266" s="1702"/>
      <c r="AO266" s="1702"/>
      <c r="AP266" s="1702"/>
      <c r="AQ266" s="1729">
        <v>75000000</v>
      </c>
      <c r="AR266" s="1720">
        <v>75000000</v>
      </c>
      <c r="AS266" s="1730">
        <v>0</v>
      </c>
      <c r="AT266" s="1730">
        <v>0</v>
      </c>
      <c r="AU266" s="1722">
        <v>75000000</v>
      </c>
      <c r="AV266" s="1730">
        <v>0</v>
      </c>
      <c r="AW266" s="1720">
        <v>54976892</v>
      </c>
      <c r="AX266" s="1729">
        <v>20023108</v>
      </c>
      <c r="AY266" s="1720">
        <v>54976892</v>
      </c>
      <c r="AZ266" s="1730">
        <v>0</v>
      </c>
      <c r="BA266" s="1729">
        <v>54976892</v>
      </c>
      <c r="BB266" s="1730">
        <v>0</v>
      </c>
      <c r="BC266" s="1730">
        <v>0</v>
      </c>
      <c r="BE266" s="1731">
        <f t="shared" si="9"/>
        <v>1</v>
      </c>
    </row>
    <row r="267" spans="1:57" s="1707" customFormat="1" ht="12.75" x14ac:dyDescent="0.2">
      <c r="A267" s="1660" t="str">
        <f t="shared" si="10"/>
        <v>C25021000502410</v>
      </c>
      <c r="B267" s="1725" t="s">
        <v>453</v>
      </c>
      <c r="C267" s="1698"/>
      <c r="D267" s="1725" t="s">
        <v>1256</v>
      </c>
      <c r="E267" s="1698"/>
      <c r="F267" s="1725" t="s">
        <v>1258</v>
      </c>
      <c r="G267" s="1698"/>
      <c r="H267" s="1725" t="s">
        <v>743</v>
      </c>
      <c r="I267" s="1698"/>
      <c r="J267" s="1725" t="s">
        <v>739</v>
      </c>
      <c r="K267" s="1698"/>
      <c r="L267" s="1698"/>
      <c r="M267" s="1725" t="s">
        <v>741</v>
      </c>
      <c r="N267" s="1698"/>
      <c r="O267" s="1698"/>
      <c r="P267" s="1725" t="s">
        <v>742</v>
      </c>
      <c r="Q267" s="1698"/>
      <c r="R267" s="1725"/>
      <c r="S267" s="1698"/>
      <c r="T267" s="1726" t="s">
        <v>437</v>
      </c>
      <c r="U267" s="1698"/>
      <c r="V267" s="1698"/>
      <c r="W267" s="1698"/>
      <c r="X267" s="1698"/>
      <c r="Y267" s="1698"/>
      <c r="Z267" s="1698"/>
      <c r="AA267" s="1698"/>
      <c r="AB267" s="1725" t="s">
        <v>732</v>
      </c>
      <c r="AC267" s="1698"/>
      <c r="AD267" s="1698"/>
      <c r="AE267" s="1698"/>
      <c r="AF267" s="1698"/>
      <c r="AG267" s="1725" t="s">
        <v>733</v>
      </c>
      <c r="AH267" s="1698"/>
      <c r="AI267" s="1698"/>
      <c r="AJ267" s="1727" t="s">
        <v>417</v>
      </c>
      <c r="AK267" s="1728" t="s">
        <v>734</v>
      </c>
      <c r="AL267" s="1702"/>
      <c r="AM267" s="1702"/>
      <c r="AN267" s="1702"/>
      <c r="AO267" s="1702"/>
      <c r="AP267" s="1702"/>
      <c r="AQ267" s="1729">
        <v>297180000</v>
      </c>
      <c r="AR267" s="1720">
        <v>297180000</v>
      </c>
      <c r="AS267" s="1730">
        <v>0</v>
      </c>
      <c r="AT267" s="1730">
        <v>0</v>
      </c>
      <c r="AU267" s="1722">
        <v>271000970</v>
      </c>
      <c r="AV267" s="1729">
        <v>26179030</v>
      </c>
      <c r="AW267" s="1720">
        <v>200609437</v>
      </c>
      <c r="AX267" s="1729">
        <v>70391533</v>
      </c>
      <c r="AY267" s="1720">
        <v>193738563</v>
      </c>
      <c r="AZ267" s="1729">
        <v>6870874</v>
      </c>
      <c r="BA267" s="1729">
        <v>193738563</v>
      </c>
      <c r="BB267" s="1730">
        <v>0</v>
      </c>
      <c r="BC267" s="1730">
        <v>0</v>
      </c>
      <c r="BE267" s="1731">
        <f t="shared" si="9"/>
        <v>0.91190850662897904</v>
      </c>
    </row>
    <row r="268" spans="1:57" s="1707" customFormat="1" ht="15" customHeight="1" x14ac:dyDescent="0.2">
      <c r="A268" s="1660" t="str">
        <f t="shared" si="10"/>
        <v>C25021000502610</v>
      </c>
      <c r="B268" s="1725" t="s">
        <v>453</v>
      </c>
      <c r="C268" s="1698"/>
      <c r="D268" s="1725" t="s">
        <v>1256</v>
      </c>
      <c r="E268" s="1698"/>
      <c r="F268" s="1725" t="s">
        <v>1258</v>
      </c>
      <c r="G268" s="1698"/>
      <c r="H268" s="1725" t="s">
        <v>743</v>
      </c>
      <c r="I268" s="1698"/>
      <c r="J268" s="1725" t="s">
        <v>739</v>
      </c>
      <c r="K268" s="1698"/>
      <c r="L268" s="1698"/>
      <c r="M268" s="1725" t="s">
        <v>741</v>
      </c>
      <c r="N268" s="1698"/>
      <c r="O268" s="1698"/>
      <c r="P268" s="1725" t="s">
        <v>753</v>
      </c>
      <c r="Q268" s="1698"/>
      <c r="R268" s="1725"/>
      <c r="S268" s="1698"/>
      <c r="T268" s="1726" t="s">
        <v>1028</v>
      </c>
      <c r="U268" s="1698"/>
      <c r="V268" s="1698"/>
      <c r="W268" s="1698"/>
      <c r="X268" s="1698"/>
      <c r="Y268" s="1698"/>
      <c r="Z268" s="1698"/>
      <c r="AA268" s="1698"/>
      <c r="AB268" s="1725" t="s">
        <v>732</v>
      </c>
      <c r="AC268" s="1698"/>
      <c r="AD268" s="1698"/>
      <c r="AE268" s="1698"/>
      <c r="AF268" s="1698"/>
      <c r="AG268" s="1725" t="s">
        <v>733</v>
      </c>
      <c r="AH268" s="1698"/>
      <c r="AI268" s="1698"/>
      <c r="AJ268" s="1727" t="s">
        <v>417</v>
      </c>
      <c r="AK268" s="1728" t="s">
        <v>734</v>
      </c>
      <c r="AL268" s="1702"/>
      <c r="AM268" s="1702"/>
      <c r="AN268" s="1702"/>
      <c r="AO268" s="1702"/>
      <c r="AP268" s="1702"/>
      <c r="AQ268" s="1730">
        <v>0</v>
      </c>
      <c r="AR268" s="1732">
        <v>0</v>
      </c>
      <c r="AS268" s="1730">
        <v>0</v>
      </c>
      <c r="AT268" s="1730">
        <v>0</v>
      </c>
      <c r="AU268" s="1733">
        <v>0</v>
      </c>
      <c r="AV268" s="1730">
        <v>0</v>
      </c>
      <c r="AW268" s="1732">
        <v>0</v>
      </c>
      <c r="AX268" s="1730">
        <v>0</v>
      </c>
      <c r="AY268" s="1732">
        <v>0</v>
      </c>
      <c r="AZ268" s="1730">
        <v>0</v>
      </c>
      <c r="BA268" s="1730">
        <v>0</v>
      </c>
      <c r="BB268" s="1730">
        <v>0</v>
      </c>
      <c r="BC268" s="1730">
        <v>0</v>
      </c>
      <c r="BE268" s="1731" t="e">
        <f t="shared" si="9"/>
        <v>#DIV/0!</v>
      </c>
    </row>
    <row r="269" spans="1:57" s="1707" customFormat="1" ht="15" customHeight="1" x14ac:dyDescent="0.2">
      <c r="A269" s="1660" t="str">
        <f t="shared" si="10"/>
        <v>C250210005021110</v>
      </c>
      <c r="B269" s="1725" t="s">
        <v>453</v>
      </c>
      <c r="C269" s="1698"/>
      <c r="D269" s="1725" t="s">
        <v>1256</v>
      </c>
      <c r="E269" s="1698"/>
      <c r="F269" s="1725" t="s">
        <v>1258</v>
      </c>
      <c r="G269" s="1698"/>
      <c r="H269" s="1725" t="s">
        <v>743</v>
      </c>
      <c r="I269" s="1698"/>
      <c r="J269" s="1725" t="s">
        <v>739</v>
      </c>
      <c r="K269" s="1698"/>
      <c r="L269" s="1698"/>
      <c r="M269" s="1725" t="s">
        <v>741</v>
      </c>
      <c r="N269" s="1698"/>
      <c r="O269" s="1698"/>
      <c r="P269" s="1725" t="s">
        <v>433</v>
      </c>
      <c r="Q269" s="1698"/>
      <c r="R269" s="1725"/>
      <c r="S269" s="1698"/>
      <c r="T269" s="1726" t="s">
        <v>1071</v>
      </c>
      <c r="U269" s="1698"/>
      <c r="V269" s="1698"/>
      <c r="W269" s="1698"/>
      <c r="X269" s="1698"/>
      <c r="Y269" s="1698"/>
      <c r="Z269" s="1698"/>
      <c r="AA269" s="1698"/>
      <c r="AB269" s="1725" t="s">
        <v>732</v>
      </c>
      <c r="AC269" s="1698"/>
      <c r="AD269" s="1698"/>
      <c r="AE269" s="1698"/>
      <c r="AF269" s="1698"/>
      <c r="AG269" s="1725" t="s">
        <v>733</v>
      </c>
      <c r="AH269" s="1698"/>
      <c r="AI269" s="1698"/>
      <c r="AJ269" s="1727" t="s">
        <v>417</v>
      </c>
      <c r="AK269" s="1728" t="s">
        <v>734</v>
      </c>
      <c r="AL269" s="1702"/>
      <c r="AM269" s="1702"/>
      <c r="AN269" s="1702"/>
      <c r="AO269" s="1702"/>
      <c r="AP269" s="1702"/>
      <c r="AQ269" s="1730">
        <v>0</v>
      </c>
      <c r="AR269" s="1732">
        <v>0</v>
      </c>
      <c r="AS269" s="1730">
        <v>0</v>
      </c>
      <c r="AT269" s="1730">
        <v>0</v>
      </c>
      <c r="AU269" s="1733">
        <v>0</v>
      </c>
      <c r="AV269" s="1730">
        <v>0</v>
      </c>
      <c r="AW269" s="1732">
        <v>0</v>
      </c>
      <c r="AX269" s="1730">
        <v>0</v>
      </c>
      <c r="AY269" s="1732">
        <v>0</v>
      </c>
      <c r="AZ269" s="1730">
        <v>0</v>
      </c>
      <c r="BA269" s="1730">
        <v>0</v>
      </c>
      <c r="BB269" s="1730">
        <v>0</v>
      </c>
      <c r="BC269" s="1730">
        <v>0</v>
      </c>
      <c r="BE269" s="1731" t="e">
        <f t="shared" si="9"/>
        <v>#DIV/0!</v>
      </c>
    </row>
    <row r="270" spans="1:57" s="1799" customFormat="1" ht="26.25" customHeight="1" x14ac:dyDescent="0.2">
      <c r="A270" s="1789" t="str">
        <f t="shared" si="10"/>
        <v>C25021000610</v>
      </c>
      <c r="B270" s="1790" t="s">
        <v>453</v>
      </c>
      <c r="C270" s="1791"/>
      <c r="D270" s="1790" t="s">
        <v>1256</v>
      </c>
      <c r="E270" s="1791"/>
      <c r="F270" s="1790" t="s">
        <v>1258</v>
      </c>
      <c r="G270" s="1791"/>
      <c r="H270" s="1790" t="s">
        <v>753</v>
      </c>
      <c r="I270" s="1791"/>
      <c r="J270" s="1790"/>
      <c r="K270" s="1791"/>
      <c r="L270" s="1791"/>
      <c r="M270" s="1790"/>
      <c r="N270" s="1791"/>
      <c r="O270" s="1791"/>
      <c r="P270" s="1790"/>
      <c r="Q270" s="1791"/>
      <c r="R270" s="1790"/>
      <c r="S270" s="1791"/>
      <c r="T270" s="1792" t="s">
        <v>1124</v>
      </c>
      <c r="U270" s="1793"/>
      <c r="V270" s="1793"/>
      <c r="W270" s="1793"/>
      <c r="X270" s="1793"/>
      <c r="Y270" s="1793"/>
      <c r="Z270" s="1793"/>
      <c r="AA270" s="1793"/>
      <c r="AB270" s="1790" t="s">
        <v>732</v>
      </c>
      <c r="AC270" s="1791"/>
      <c r="AD270" s="1791"/>
      <c r="AE270" s="1791"/>
      <c r="AF270" s="1791"/>
      <c r="AG270" s="1790" t="s">
        <v>733</v>
      </c>
      <c r="AH270" s="1791"/>
      <c r="AI270" s="1791"/>
      <c r="AJ270" s="1794" t="s">
        <v>417</v>
      </c>
      <c r="AK270" s="1795" t="s">
        <v>734</v>
      </c>
      <c r="AL270" s="1796"/>
      <c r="AM270" s="1796"/>
      <c r="AN270" s="1796"/>
      <c r="AO270" s="1796"/>
      <c r="AP270" s="1796"/>
      <c r="AQ270" s="1797">
        <v>4000000000</v>
      </c>
      <c r="AR270" s="1720">
        <v>3930240275</v>
      </c>
      <c r="AS270" s="1797">
        <v>69759725</v>
      </c>
      <c r="AT270" s="1798">
        <v>0</v>
      </c>
      <c r="AU270" s="1722">
        <v>3195858526</v>
      </c>
      <c r="AV270" s="1797">
        <v>734381749</v>
      </c>
      <c r="AW270" s="1720">
        <v>2047964509</v>
      </c>
      <c r="AX270" s="1797">
        <v>1147894017</v>
      </c>
      <c r="AY270" s="1720">
        <v>1983834686</v>
      </c>
      <c r="AZ270" s="1797">
        <v>64129823</v>
      </c>
      <c r="BA270" s="1797">
        <v>1983834686</v>
      </c>
      <c r="BB270" s="1798">
        <v>0</v>
      </c>
      <c r="BC270" s="1797">
        <v>1555129</v>
      </c>
      <c r="BE270" s="1800">
        <f t="shared" si="9"/>
        <v>0.79896463149999997</v>
      </c>
    </row>
    <row r="271" spans="1:57" s="1707" customFormat="1" ht="15" customHeight="1" x14ac:dyDescent="0.2">
      <c r="A271" s="1660" t="str">
        <f t="shared" si="10"/>
        <v>C250210006010</v>
      </c>
      <c r="B271" s="1697" t="s">
        <v>453</v>
      </c>
      <c r="C271" s="1698"/>
      <c r="D271" s="1697" t="s">
        <v>1256</v>
      </c>
      <c r="E271" s="1698"/>
      <c r="F271" s="1697" t="s">
        <v>1258</v>
      </c>
      <c r="G271" s="1698"/>
      <c r="H271" s="1697" t="s">
        <v>753</v>
      </c>
      <c r="I271" s="1698"/>
      <c r="J271" s="1697" t="s">
        <v>739</v>
      </c>
      <c r="K271" s="1698"/>
      <c r="L271" s="1698"/>
      <c r="M271" s="1697"/>
      <c r="N271" s="1698"/>
      <c r="O271" s="1698"/>
      <c r="P271" s="1697"/>
      <c r="Q271" s="1698"/>
      <c r="R271" s="1697"/>
      <c r="S271" s="1698"/>
      <c r="T271" s="1699" t="s">
        <v>1124</v>
      </c>
      <c r="U271" s="1698"/>
      <c r="V271" s="1698"/>
      <c r="W271" s="1698"/>
      <c r="X271" s="1698"/>
      <c r="Y271" s="1698"/>
      <c r="Z271" s="1698"/>
      <c r="AA271" s="1698"/>
      <c r="AB271" s="1697" t="s">
        <v>732</v>
      </c>
      <c r="AC271" s="1698"/>
      <c r="AD271" s="1698"/>
      <c r="AE271" s="1698"/>
      <c r="AF271" s="1698"/>
      <c r="AG271" s="1697" t="s">
        <v>733</v>
      </c>
      <c r="AH271" s="1698"/>
      <c r="AI271" s="1698"/>
      <c r="AJ271" s="1700" t="s">
        <v>417</v>
      </c>
      <c r="AK271" s="1701" t="s">
        <v>734</v>
      </c>
      <c r="AL271" s="1702"/>
      <c r="AM271" s="1702"/>
      <c r="AN271" s="1702"/>
      <c r="AO271" s="1702"/>
      <c r="AP271" s="1702"/>
      <c r="AQ271" s="1703">
        <v>4000000000</v>
      </c>
      <c r="AR271" s="1704">
        <v>3930240275</v>
      </c>
      <c r="AS271" s="1703">
        <v>69759725</v>
      </c>
      <c r="AT271" s="1705">
        <v>0</v>
      </c>
      <c r="AU271" s="1706">
        <v>3195858526</v>
      </c>
      <c r="AV271" s="1703">
        <v>734381749</v>
      </c>
      <c r="AW271" s="1704">
        <v>2047964509</v>
      </c>
      <c r="AX271" s="1703">
        <v>1147894017</v>
      </c>
      <c r="AY271" s="1704">
        <v>1983834686</v>
      </c>
      <c r="AZ271" s="1703">
        <v>64129823</v>
      </c>
      <c r="BA271" s="1703">
        <v>1983834686</v>
      </c>
      <c r="BB271" s="1705">
        <v>0</v>
      </c>
      <c r="BC271" s="1703">
        <v>1555129</v>
      </c>
      <c r="BE271" s="1708">
        <f t="shared" si="9"/>
        <v>0.79896463149999997</v>
      </c>
    </row>
    <row r="272" spans="1:57" s="1707" customFormat="1" ht="15" customHeight="1" x14ac:dyDescent="0.2">
      <c r="A272" s="1660" t="str">
        <f t="shared" si="10"/>
        <v>C2502100060110</v>
      </c>
      <c r="B272" s="1697" t="s">
        <v>453</v>
      </c>
      <c r="C272" s="1698"/>
      <c r="D272" s="1697" t="s">
        <v>1256</v>
      </c>
      <c r="E272" s="1698"/>
      <c r="F272" s="1697" t="s">
        <v>1258</v>
      </c>
      <c r="G272" s="1698"/>
      <c r="H272" s="1697" t="s">
        <v>753</v>
      </c>
      <c r="I272" s="1698"/>
      <c r="J272" s="1697" t="s">
        <v>739</v>
      </c>
      <c r="K272" s="1698"/>
      <c r="L272" s="1698"/>
      <c r="M272" s="1697" t="s">
        <v>738</v>
      </c>
      <c r="N272" s="1698"/>
      <c r="O272" s="1698"/>
      <c r="P272" s="1697"/>
      <c r="Q272" s="1698"/>
      <c r="R272" s="1697"/>
      <c r="S272" s="1698"/>
      <c r="T272" s="1699" t="s">
        <v>1046</v>
      </c>
      <c r="U272" s="1698"/>
      <c r="V272" s="1698"/>
      <c r="W272" s="1698"/>
      <c r="X272" s="1698"/>
      <c r="Y272" s="1698"/>
      <c r="Z272" s="1698"/>
      <c r="AA272" s="1698"/>
      <c r="AB272" s="1697" t="s">
        <v>732</v>
      </c>
      <c r="AC272" s="1698"/>
      <c r="AD272" s="1698"/>
      <c r="AE272" s="1698"/>
      <c r="AF272" s="1698"/>
      <c r="AG272" s="1697" t="s">
        <v>733</v>
      </c>
      <c r="AH272" s="1698"/>
      <c r="AI272" s="1698"/>
      <c r="AJ272" s="1700" t="s">
        <v>417</v>
      </c>
      <c r="AK272" s="1701" t="s">
        <v>734</v>
      </c>
      <c r="AL272" s="1702"/>
      <c r="AM272" s="1702"/>
      <c r="AN272" s="1702"/>
      <c r="AO272" s="1702"/>
      <c r="AP272" s="1702"/>
      <c r="AQ272" s="1703">
        <v>4000000000</v>
      </c>
      <c r="AR272" s="1704">
        <v>3930240275</v>
      </c>
      <c r="AS272" s="1703">
        <v>69759725</v>
      </c>
      <c r="AT272" s="1705">
        <v>0</v>
      </c>
      <c r="AU272" s="1706">
        <v>3195858526</v>
      </c>
      <c r="AV272" s="1703">
        <v>734381749</v>
      </c>
      <c r="AW272" s="1704">
        <v>2047964509</v>
      </c>
      <c r="AX272" s="1703">
        <v>1147894017</v>
      </c>
      <c r="AY272" s="1704">
        <v>1983834686</v>
      </c>
      <c r="AZ272" s="1703">
        <v>64129823</v>
      </c>
      <c r="BA272" s="1703">
        <v>1983834686</v>
      </c>
      <c r="BB272" s="1705">
        <v>0</v>
      </c>
      <c r="BC272" s="1703">
        <v>1555129</v>
      </c>
      <c r="BE272" s="1708">
        <f t="shared" si="9"/>
        <v>0.79896463149999997</v>
      </c>
    </row>
    <row r="273" spans="1:57" s="1707" customFormat="1" ht="12.75" x14ac:dyDescent="0.2">
      <c r="A273" s="1660" t="str">
        <f t="shared" si="10"/>
        <v>C25021000601110</v>
      </c>
      <c r="B273" s="1725" t="s">
        <v>453</v>
      </c>
      <c r="C273" s="1698"/>
      <c r="D273" s="1725" t="s">
        <v>1256</v>
      </c>
      <c r="E273" s="1698"/>
      <c r="F273" s="1725" t="s">
        <v>1258</v>
      </c>
      <c r="G273" s="1698"/>
      <c r="H273" s="1725" t="s">
        <v>753</v>
      </c>
      <c r="I273" s="1698"/>
      <c r="J273" s="1725" t="s">
        <v>739</v>
      </c>
      <c r="K273" s="1698"/>
      <c r="L273" s="1698"/>
      <c r="M273" s="1725" t="s">
        <v>738</v>
      </c>
      <c r="N273" s="1698"/>
      <c r="O273" s="1698"/>
      <c r="P273" s="1725" t="s">
        <v>738</v>
      </c>
      <c r="Q273" s="1698"/>
      <c r="R273" s="1725"/>
      <c r="S273" s="1698"/>
      <c r="T273" s="1726" t="s">
        <v>1014</v>
      </c>
      <c r="U273" s="1698"/>
      <c r="V273" s="1698"/>
      <c r="W273" s="1698"/>
      <c r="X273" s="1698"/>
      <c r="Y273" s="1698"/>
      <c r="Z273" s="1698"/>
      <c r="AA273" s="1698"/>
      <c r="AB273" s="1725" t="s">
        <v>732</v>
      </c>
      <c r="AC273" s="1698"/>
      <c r="AD273" s="1698"/>
      <c r="AE273" s="1698"/>
      <c r="AF273" s="1698"/>
      <c r="AG273" s="1725" t="s">
        <v>733</v>
      </c>
      <c r="AH273" s="1698"/>
      <c r="AI273" s="1698"/>
      <c r="AJ273" s="1727" t="s">
        <v>417</v>
      </c>
      <c r="AK273" s="1728" t="s">
        <v>734</v>
      </c>
      <c r="AL273" s="1702"/>
      <c r="AM273" s="1702"/>
      <c r="AN273" s="1702"/>
      <c r="AO273" s="1702"/>
      <c r="AP273" s="1702"/>
      <c r="AQ273" s="1729">
        <v>1103992633</v>
      </c>
      <c r="AR273" s="1720">
        <v>1103992633</v>
      </c>
      <c r="AS273" s="1730">
        <v>0</v>
      </c>
      <c r="AT273" s="1730">
        <v>0</v>
      </c>
      <c r="AU273" s="1722">
        <v>811529500</v>
      </c>
      <c r="AV273" s="1729">
        <v>292463133</v>
      </c>
      <c r="AW273" s="1720">
        <v>556286000</v>
      </c>
      <c r="AX273" s="1729">
        <v>255243500</v>
      </c>
      <c r="AY273" s="1720">
        <v>556286000</v>
      </c>
      <c r="AZ273" s="1730">
        <v>0</v>
      </c>
      <c r="BA273" s="1729">
        <v>556286000</v>
      </c>
      <c r="BB273" s="1730">
        <v>0</v>
      </c>
      <c r="BC273" s="1730">
        <v>0</v>
      </c>
      <c r="BE273" s="1731">
        <f t="shared" si="9"/>
        <v>0.7350859740746114</v>
      </c>
    </row>
    <row r="274" spans="1:57" s="1707" customFormat="1" ht="12.75" x14ac:dyDescent="0.2">
      <c r="A274" s="1660" t="str">
        <f t="shared" si="10"/>
        <v>C25021000601210</v>
      </c>
      <c r="B274" s="1725" t="s">
        <v>453</v>
      </c>
      <c r="C274" s="1698"/>
      <c r="D274" s="1725" t="s">
        <v>1256</v>
      </c>
      <c r="E274" s="1698"/>
      <c r="F274" s="1725" t="s">
        <v>1258</v>
      </c>
      <c r="G274" s="1698"/>
      <c r="H274" s="1725" t="s">
        <v>753</v>
      </c>
      <c r="I274" s="1698"/>
      <c r="J274" s="1725" t="s">
        <v>739</v>
      </c>
      <c r="K274" s="1698"/>
      <c r="L274" s="1698"/>
      <c r="M274" s="1725" t="s">
        <v>738</v>
      </c>
      <c r="N274" s="1698"/>
      <c r="O274" s="1698"/>
      <c r="P274" s="1725" t="s">
        <v>741</v>
      </c>
      <c r="Q274" s="1698"/>
      <c r="R274" s="1725"/>
      <c r="S274" s="1698"/>
      <c r="T274" s="1726" t="s">
        <v>1051</v>
      </c>
      <c r="U274" s="1698"/>
      <c r="V274" s="1698"/>
      <c r="W274" s="1698"/>
      <c r="X274" s="1698"/>
      <c r="Y274" s="1698"/>
      <c r="Z274" s="1698"/>
      <c r="AA274" s="1698"/>
      <c r="AB274" s="1725" t="s">
        <v>732</v>
      </c>
      <c r="AC274" s="1698"/>
      <c r="AD274" s="1698"/>
      <c r="AE274" s="1698"/>
      <c r="AF274" s="1698"/>
      <c r="AG274" s="1725" t="s">
        <v>733</v>
      </c>
      <c r="AH274" s="1698"/>
      <c r="AI274" s="1698"/>
      <c r="AJ274" s="1727" t="s">
        <v>417</v>
      </c>
      <c r="AK274" s="1728" t="s">
        <v>734</v>
      </c>
      <c r="AL274" s="1702"/>
      <c r="AM274" s="1702"/>
      <c r="AN274" s="1702"/>
      <c r="AO274" s="1702"/>
      <c r="AP274" s="1702"/>
      <c r="AQ274" s="1729">
        <v>534700000</v>
      </c>
      <c r="AR274" s="1720">
        <v>534700000</v>
      </c>
      <c r="AS274" s="1730">
        <v>0</v>
      </c>
      <c r="AT274" s="1730">
        <v>0</v>
      </c>
      <c r="AU274" s="1722">
        <v>534700000</v>
      </c>
      <c r="AV274" s="1730">
        <v>0</v>
      </c>
      <c r="AW274" s="1720">
        <v>81421877</v>
      </c>
      <c r="AX274" s="1729">
        <v>453278123</v>
      </c>
      <c r="AY274" s="1720">
        <v>81421877</v>
      </c>
      <c r="AZ274" s="1730">
        <v>0</v>
      </c>
      <c r="BA274" s="1729">
        <v>81421877</v>
      </c>
      <c r="BB274" s="1730">
        <v>0</v>
      </c>
      <c r="BC274" s="1730">
        <v>0</v>
      </c>
      <c r="BE274" s="1731">
        <f t="shared" si="9"/>
        <v>1</v>
      </c>
    </row>
    <row r="275" spans="1:57" s="1707" customFormat="1" ht="12.75" x14ac:dyDescent="0.2">
      <c r="A275" s="1660" t="str">
        <f t="shared" si="10"/>
        <v>C25021000601310</v>
      </c>
      <c r="B275" s="1725" t="s">
        <v>453</v>
      </c>
      <c r="C275" s="1698"/>
      <c r="D275" s="1725" t="s">
        <v>1256</v>
      </c>
      <c r="E275" s="1698"/>
      <c r="F275" s="1725" t="s">
        <v>1258</v>
      </c>
      <c r="G275" s="1698"/>
      <c r="H275" s="1725" t="s">
        <v>753</v>
      </c>
      <c r="I275" s="1698"/>
      <c r="J275" s="1725" t="s">
        <v>739</v>
      </c>
      <c r="K275" s="1698"/>
      <c r="L275" s="1698"/>
      <c r="M275" s="1725" t="s">
        <v>738</v>
      </c>
      <c r="N275" s="1698"/>
      <c r="O275" s="1698"/>
      <c r="P275" s="1725" t="s">
        <v>748</v>
      </c>
      <c r="Q275" s="1698"/>
      <c r="R275" s="1725"/>
      <c r="S275" s="1698"/>
      <c r="T275" s="1726" t="s">
        <v>1054</v>
      </c>
      <c r="U275" s="1698"/>
      <c r="V275" s="1698"/>
      <c r="W275" s="1698"/>
      <c r="X275" s="1698"/>
      <c r="Y275" s="1698"/>
      <c r="Z275" s="1698"/>
      <c r="AA275" s="1698"/>
      <c r="AB275" s="1725" t="s">
        <v>732</v>
      </c>
      <c r="AC275" s="1698"/>
      <c r="AD275" s="1698"/>
      <c r="AE275" s="1698"/>
      <c r="AF275" s="1698"/>
      <c r="AG275" s="1725" t="s">
        <v>733</v>
      </c>
      <c r="AH275" s="1698"/>
      <c r="AI275" s="1698"/>
      <c r="AJ275" s="1727" t="s">
        <v>417</v>
      </c>
      <c r="AK275" s="1728" t="s">
        <v>734</v>
      </c>
      <c r="AL275" s="1702"/>
      <c r="AM275" s="1702"/>
      <c r="AN275" s="1702"/>
      <c r="AO275" s="1702"/>
      <c r="AP275" s="1702"/>
      <c r="AQ275" s="1729">
        <v>390000000</v>
      </c>
      <c r="AR275" s="1720">
        <v>390000000</v>
      </c>
      <c r="AS275" s="1730">
        <v>0</v>
      </c>
      <c r="AT275" s="1730">
        <v>0</v>
      </c>
      <c r="AU275" s="1722">
        <v>390000000</v>
      </c>
      <c r="AV275" s="1730">
        <v>0</v>
      </c>
      <c r="AW275" s="1720">
        <v>141081416</v>
      </c>
      <c r="AX275" s="1729">
        <v>248918584</v>
      </c>
      <c r="AY275" s="1720">
        <v>101690434</v>
      </c>
      <c r="AZ275" s="1729">
        <v>39390982</v>
      </c>
      <c r="BA275" s="1729">
        <v>101690434</v>
      </c>
      <c r="BB275" s="1730">
        <v>0</v>
      </c>
      <c r="BC275" s="1730">
        <v>0</v>
      </c>
      <c r="BE275" s="1731">
        <f t="shared" si="9"/>
        <v>1</v>
      </c>
    </row>
    <row r="276" spans="1:57" s="1707" customFormat="1" ht="16.5" customHeight="1" x14ac:dyDescent="0.2">
      <c r="A276" s="1660" t="str">
        <f t="shared" si="10"/>
        <v>C25021000601410</v>
      </c>
      <c r="B276" s="1725" t="s">
        <v>453</v>
      </c>
      <c r="C276" s="1698"/>
      <c r="D276" s="1725" t="s">
        <v>1256</v>
      </c>
      <c r="E276" s="1698"/>
      <c r="F276" s="1725" t="s">
        <v>1258</v>
      </c>
      <c r="G276" s="1698"/>
      <c r="H276" s="1725" t="s">
        <v>753</v>
      </c>
      <c r="I276" s="1698"/>
      <c r="J276" s="1725" t="s">
        <v>739</v>
      </c>
      <c r="K276" s="1698"/>
      <c r="L276" s="1698"/>
      <c r="M276" s="1725" t="s">
        <v>738</v>
      </c>
      <c r="N276" s="1698"/>
      <c r="O276" s="1698"/>
      <c r="P276" s="1725" t="s">
        <v>742</v>
      </c>
      <c r="Q276" s="1698"/>
      <c r="R276" s="1725"/>
      <c r="S276" s="1698"/>
      <c r="T276" s="1726" t="s">
        <v>437</v>
      </c>
      <c r="U276" s="1698"/>
      <c r="V276" s="1698"/>
      <c r="W276" s="1698"/>
      <c r="X276" s="1698"/>
      <c r="Y276" s="1698"/>
      <c r="Z276" s="1698"/>
      <c r="AA276" s="1698"/>
      <c r="AB276" s="1725" t="s">
        <v>732</v>
      </c>
      <c r="AC276" s="1698"/>
      <c r="AD276" s="1698"/>
      <c r="AE276" s="1698"/>
      <c r="AF276" s="1698"/>
      <c r="AG276" s="1725" t="s">
        <v>733</v>
      </c>
      <c r="AH276" s="1698"/>
      <c r="AI276" s="1698"/>
      <c r="AJ276" s="1727" t="s">
        <v>417</v>
      </c>
      <c r="AK276" s="1728" t="s">
        <v>734</v>
      </c>
      <c r="AL276" s="1702"/>
      <c r="AM276" s="1702"/>
      <c r="AN276" s="1702"/>
      <c r="AO276" s="1702"/>
      <c r="AP276" s="1702"/>
      <c r="AQ276" s="1729">
        <v>1634547642</v>
      </c>
      <c r="AR276" s="1720">
        <v>1571547642</v>
      </c>
      <c r="AS276" s="1729">
        <v>63000000</v>
      </c>
      <c r="AT276" s="1730">
        <v>0</v>
      </c>
      <c r="AU276" s="1722">
        <v>1459629026</v>
      </c>
      <c r="AV276" s="1729">
        <v>111918616</v>
      </c>
      <c r="AW276" s="1720">
        <v>1269175216</v>
      </c>
      <c r="AX276" s="1729">
        <v>190453810</v>
      </c>
      <c r="AY276" s="1720">
        <v>1244436375</v>
      </c>
      <c r="AZ276" s="1729">
        <v>24738841</v>
      </c>
      <c r="BA276" s="1729">
        <v>1244436375</v>
      </c>
      <c r="BB276" s="1730">
        <v>0</v>
      </c>
      <c r="BC276" s="1729">
        <v>1555129</v>
      </c>
      <c r="BE276" s="1731">
        <f t="shared" si="9"/>
        <v>0.89298652941925083</v>
      </c>
    </row>
    <row r="277" spans="1:57" s="1707" customFormat="1" ht="12.75" x14ac:dyDescent="0.2">
      <c r="A277" s="1660" t="str">
        <f t="shared" si="10"/>
        <v>C25021000601710</v>
      </c>
      <c r="B277" s="1725" t="s">
        <v>453</v>
      </c>
      <c r="C277" s="1698"/>
      <c r="D277" s="1725" t="s">
        <v>1256</v>
      </c>
      <c r="E277" s="1698"/>
      <c r="F277" s="1725" t="s">
        <v>1258</v>
      </c>
      <c r="G277" s="1698"/>
      <c r="H277" s="1725" t="s">
        <v>753</v>
      </c>
      <c r="I277" s="1698"/>
      <c r="J277" s="1725" t="s">
        <v>739</v>
      </c>
      <c r="K277" s="1698"/>
      <c r="L277" s="1698"/>
      <c r="M277" s="1725" t="s">
        <v>738</v>
      </c>
      <c r="N277" s="1698"/>
      <c r="O277" s="1698"/>
      <c r="P277" s="1725" t="s">
        <v>754</v>
      </c>
      <c r="Q277" s="1698"/>
      <c r="R277" s="1725"/>
      <c r="S277" s="1698"/>
      <c r="T277" s="1726" t="s">
        <v>1139</v>
      </c>
      <c r="U277" s="1698"/>
      <c r="V277" s="1698"/>
      <c r="W277" s="1698"/>
      <c r="X277" s="1698"/>
      <c r="Y277" s="1698"/>
      <c r="Z277" s="1698"/>
      <c r="AA277" s="1698"/>
      <c r="AB277" s="1725" t="s">
        <v>732</v>
      </c>
      <c r="AC277" s="1698"/>
      <c r="AD277" s="1698"/>
      <c r="AE277" s="1698"/>
      <c r="AF277" s="1698"/>
      <c r="AG277" s="1725" t="s">
        <v>733</v>
      </c>
      <c r="AH277" s="1698"/>
      <c r="AI277" s="1698"/>
      <c r="AJ277" s="1727" t="s">
        <v>417</v>
      </c>
      <c r="AK277" s="1728" t="s">
        <v>734</v>
      </c>
      <c r="AL277" s="1702"/>
      <c r="AM277" s="1702"/>
      <c r="AN277" s="1702"/>
      <c r="AO277" s="1702"/>
      <c r="AP277" s="1702"/>
      <c r="AQ277" s="1729">
        <v>196759725</v>
      </c>
      <c r="AR277" s="1720">
        <v>190000000</v>
      </c>
      <c r="AS277" s="1729">
        <v>6759725</v>
      </c>
      <c r="AT277" s="1730">
        <v>0</v>
      </c>
      <c r="AU277" s="1733">
        <v>0</v>
      </c>
      <c r="AV277" s="1729">
        <v>190000000</v>
      </c>
      <c r="AW277" s="1732">
        <v>0</v>
      </c>
      <c r="AX277" s="1730">
        <v>0</v>
      </c>
      <c r="AY277" s="1732">
        <v>0</v>
      </c>
      <c r="AZ277" s="1730">
        <v>0</v>
      </c>
      <c r="BA277" s="1730">
        <v>0</v>
      </c>
      <c r="BB277" s="1730">
        <v>0</v>
      </c>
      <c r="BC277" s="1730">
        <v>0</v>
      </c>
      <c r="BE277" s="1731">
        <f t="shared" si="9"/>
        <v>0</v>
      </c>
    </row>
    <row r="278" spans="1:57" s="1707" customFormat="1" ht="12.75" x14ac:dyDescent="0.2">
      <c r="A278" s="1660" t="str">
        <f t="shared" si="10"/>
        <v>C250210006011210</v>
      </c>
      <c r="B278" s="1725" t="s">
        <v>453</v>
      </c>
      <c r="C278" s="1698"/>
      <c r="D278" s="1725" t="s">
        <v>1256</v>
      </c>
      <c r="E278" s="1698"/>
      <c r="F278" s="1725" t="s">
        <v>1258</v>
      </c>
      <c r="G278" s="1698"/>
      <c r="H278" s="1725" t="s">
        <v>753</v>
      </c>
      <c r="I278" s="1698"/>
      <c r="J278" s="1725" t="s">
        <v>739</v>
      </c>
      <c r="K278" s="1698"/>
      <c r="L278" s="1698"/>
      <c r="M278" s="1725" t="s">
        <v>738</v>
      </c>
      <c r="N278" s="1698"/>
      <c r="O278" s="1698"/>
      <c r="P278" s="1725" t="s">
        <v>751</v>
      </c>
      <c r="Q278" s="1698"/>
      <c r="R278" s="1725" t="s">
        <v>685</v>
      </c>
      <c r="S278" s="1698"/>
      <c r="T278" s="1726" t="s">
        <v>1260</v>
      </c>
      <c r="U278" s="1698"/>
      <c r="V278" s="1698"/>
      <c r="W278" s="1698"/>
      <c r="X278" s="1698"/>
      <c r="Y278" s="1698"/>
      <c r="Z278" s="1698"/>
      <c r="AA278" s="1698"/>
      <c r="AB278" s="1725" t="s">
        <v>732</v>
      </c>
      <c r="AC278" s="1698"/>
      <c r="AD278" s="1698"/>
      <c r="AE278" s="1698"/>
      <c r="AF278" s="1698"/>
      <c r="AG278" s="1725" t="s">
        <v>733</v>
      </c>
      <c r="AH278" s="1698"/>
      <c r="AI278" s="1698"/>
      <c r="AJ278" s="1727" t="s">
        <v>417</v>
      </c>
      <c r="AK278" s="1728" t="s">
        <v>734</v>
      </c>
      <c r="AL278" s="1702"/>
      <c r="AM278" s="1702"/>
      <c r="AN278" s="1702"/>
      <c r="AO278" s="1702"/>
      <c r="AP278" s="1702"/>
      <c r="AQ278" s="1729">
        <v>140000000</v>
      </c>
      <c r="AR278" s="1720">
        <v>140000000</v>
      </c>
      <c r="AS278" s="1730">
        <v>0</v>
      </c>
      <c r="AT278" s="1730">
        <v>0</v>
      </c>
      <c r="AU278" s="1733">
        <v>0</v>
      </c>
      <c r="AV278" s="1729">
        <v>140000000</v>
      </c>
      <c r="AW278" s="1732">
        <v>0</v>
      </c>
      <c r="AX278" s="1730">
        <v>0</v>
      </c>
      <c r="AY278" s="1732">
        <v>0</v>
      </c>
      <c r="AZ278" s="1730">
        <v>0</v>
      </c>
      <c r="BA278" s="1730">
        <v>0</v>
      </c>
      <c r="BB278" s="1730">
        <v>0</v>
      </c>
      <c r="BC278" s="1730">
        <v>0</v>
      </c>
      <c r="BE278" s="1731">
        <f t="shared" si="9"/>
        <v>0</v>
      </c>
    </row>
    <row r="279" spans="1:57" s="1799" customFormat="1" ht="25.5" customHeight="1" x14ac:dyDescent="0.2">
      <c r="A279" s="1789" t="str">
        <f t="shared" si="10"/>
        <v>C25021000710</v>
      </c>
      <c r="B279" s="1790" t="s">
        <v>453</v>
      </c>
      <c r="C279" s="1791"/>
      <c r="D279" s="1790" t="s">
        <v>1256</v>
      </c>
      <c r="E279" s="1791"/>
      <c r="F279" s="1790" t="s">
        <v>1258</v>
      </c>
      <c r="G279" s="1791"/>
      <c r="H279" s="1790" t="s">
        <v>754</v>
      </c>
      <c r="I279" s="1791"/>
      <c r="J279" s="1790"/>
      <c r="K279" s="1791"/>
      <c r="L279" s="1791"/>
      <c r="M279" s="1790"/>
      <c r="N279" s="1791"/>
      <c r="O279" s="1791"/>
      <c r="P279" s="1790"/>
      <c r="Q279" s="1791"/>
      <c r="R279" s="1790"/>
      <c r="S279" s="1791"/>
      <c r="T279" s="1792" t="s">
        <v>1141</v>
      </c>
      <c r="U279" s="1793"/>
      <c r="V279" s="1793"/>
      <c r="W279" s="1793"/>
      <c r="X279" s="1793"/>
      <c r="Y279" s="1793"/>
      <c r="Z279" s="1793"/>
      <c r="AA279" s="1793"/>
      <c r="AB279" s="1790" t="s">
        <v>732</v>
      </c>
      <c r="AC279" s="1791"/>
      <c r="AD279" s="1791"/>
      <c r="AE279" s="1791"/>
      <c r="AF279" s="1791"/>
      <c r="AG279" s="1790" t="s">
        <v>733</v>
      </c>
      <c r="AH279" s="1791"/>
      <c r="AI279" s="1791"/>
      <c r="AJ279" s="1794" t="s">
        <v>417</v>
      </c>
      <c r="AK279" s="1795" t="s">
        <v>734</v>
      </c>
      <c r="AL279" s="1796"/>
      <c r="AM279" s="1796"/>
      <c r="AN279" s="1796"/>
      <c r="AO279" s="1796"/>
      <c r="AP279" s="1796"/>
      <c r="AQ279" s="1797">
        <v>4700000000</v>
      </c>
      <c r="AR279" s="1720">
        <v>4088112331</v>
      </c>
      <c r="AS279" s="1797">
        <v>611887669</v>
      </c>
      <c r="AT279" s="1798">
        <v>0</v>
      </c>
      <c r="AU279" s="1722">
        <v>3901920475</v>
      </c>
      <c r="AV279" s="1797">
        <v>186191856</v>
      </c>
      <c r="AW279" s="1720">
        <v>2197675339</v>
      </c>
      <c r="AX279" s="1797">
        <v>1704245136</v>
      </c>
      <c r="AY279" s="1720">
        <v>2172132039</v>
      </c>
      <c r="AZ279" s="1797">
        <v>25543300</v>
      </c>
      <c r="BA279" s="1797">
        <v>2172132039</v>
      </c>
      <c r="BB279" s="1798">
        <v>0</v>
      </c>
      <c r="BC279" s="1798">
        <v>0</v>
      </c>
      <c r="BE279" s="1800">
        <f t="shared" si="9"/>
        <v>0.83019584574468086</v>
      </c>
    </row>
    <row r="280" spans="1:57" s="1707" customFormat="1" ht="15" customHeight="1" x14ac:dyDescent="0.2">
      <c r="A280" s="1660" t="str">
        <f t="shared" si="10"/>
        <v>C250210007010</v>
      </c>
      <c r="B280" s="1697" t="s">
        <v>453</v>
      </c>
      <c r="C280" s="1698"/>
      <c r="D280" s="1697" t="s">
        <v>1256</v>
      </c>
      <c r="E280" s="1698"/>
      <c r="F280" s="1697" t="s">
        <v>1258</v>
      </c>
      <c r="G280" s="1698"/>
      <c r="H280" s="1697" t="s">
        <v>754</v>
      </c>
      <c r="I280" s="1698"/>
      <c r="J280" s="1697" t="s">
        <v>739</v>
      </c>
      <c r="K280" s="1698"/>
      <c r="L280" s="1698"/>
      <c r="M280" s="1697"/>
      <c r="N280" s="1698"/>
      <c r="O280" s="1698"/>
      <c r="P280" s="1697"/>
      <c r="Q280" s="1698"/>
      <c r="R280" s="1697"/>
      <c r="S280" s="1698"/>
      <c r="T280" s="1699" t="s">
        <v>1141</v>
      </c>
      <c r="U280" s="1698"/>
      <c r="V280" s="1698"/>
      <c r="W280" s="1698"/>
      <c r="X280" s="1698"/>
      <c r="Y280" s="1698"/>
      <c r="Z280" s="1698"/>
      <c r="AA280" s="1698"/>
      <c r="AB280" s="1697" t="s">
        <v>732</v>
      </c>
      <c r="AC280" s="1698"/>
      <c r="AD280" s="1698"/>
      <c r="AE280" s="1698"/>
      <c r="AF280" s="1698"/>
      <c r="AG280" s="1697" t="s">
        <v>733</v>
      </c>
      <c r="AH280" s="1698"/>
      <c r="AI280" s="1698"/>
      <c r="AJ280" s="1700" t="s">
        <v>417</v>
      </c>
      <c r="AK280" s="1701" t="s">
        <v>734</v>
      </c>
      <c r="AL280" s="1702"/>
      <c r="AM280" s="1702"/>
      <c r="AN280" s="1702"/>
      <c r="AO280" s="1702"/>
      <c r="AP280" s="1702"/>
      <c r="AQ280" s="1703">
        <v>4700000000</v>
      </c>
      <c r="AR280" s="1704">
        <v>4088112331</v>
      </c>
      <c r="AS280" s="1703">
        <v>611887669</v>
      </c>
      <c r="AT280" s="1705">
        <v>0</v>
      </c>
      <c r="AU280" s="1706">
        <v>3901920475</v>
      </c>
      <c r="AV280" s="1703">
        <v>186191856</v>
      </c>
      <c r="AW280" s="1704">
        <v>2197675339</v>
      </c>
      <c r="AX280" s="1703">
        <v>1704245136</v>
      </c>
      <c r="AY280" s="1704">
        <v>2172132039</v>
      </c>
      <c r="AZ280" s="1703">
        <v>25543300</v>
      </c>
      <c r="BA280" s="1703">
        <v>2172132039</v>
      </c>
      <c r="BB280" s="1705">
        <v>0</v>
      </c>
      <c r="BC280" s="1705">
        <v>0</v>
      </c>
      <c r="BE280" s="1708">
        <f t="shared" si="9"/>
        <v>0.83019584574468086</v>
      </c>
    </row>
    <row r="281" spans="1:57" s="1707" customFormat="1" ht="15" customHeight="1" x14ac:dyDescent="0.2">
      <c r="A281" s="1660" t="str">
        <f t="shared" si="10"/>
        <v>C2502100070210</v>
      </c>
      <c r="B281" s="1697" t="s">
        <v>453</v>
      </c>
      <c r="C281" s="1698"/>
      <c r="D281" s="1697" t="s">
        <v>1256</v>
      </c>
      <c r="E281" s="1698"/>
      <c r="F281" s="1697" t="s">
        <v>1258</v>
      </c>
      <c r="G281" s="1698"/>
      <c r="H281" s="1697" t="s">
        <v>754</v>
      </c>
      <c r="I281" s="1698"/>
      <c r="J281" s="1697" t="s">
        <v>739</v>
      </c>
      <c r="K281" s="1698"/>
      <c r="L281" s="1698"/>
      <c r="M281" s="1697" t="s">
        <v>741</v>
      </c>
      <c r="N281" s="1698"/>
      <c r="O281" s="1698"/>
      <c r="P281" s="1697"/>
      <c r="Q281" s="1698"/>
      <c r="R281" s="1697"/>
      <c r="S281" s="1698"/>
      <c r="T281" s="1699" t="s">
        <v>1058</v>
      </c>
      <c r="U281" s="1698"/>
      <c r="V281" s="1698"/>
      <c r="W281" s="1698"/>
      <c r="X281" s="1698"/>
      <c r="Y281" s="1698"/>
      <c r="Z281" s="1698"/>
      <c r="AA281" s="1698"/>
      <c r="AB281" s="1697" t="s">
        <v>732</v>
      </c>
      <c r="AC281" s="1698"/>
      <c r="AD281" s="1698"/>
      <c r="AE281" s="1698"/>
      <c r="AF281" s="1698"/>
      <c r="AG281" s="1697" t="s">
        <v>733</v>
      </c>
      <c r="AH281" s="1698"/>
      <c r="AI281" s="1698"/>
      <c r="AJ281" s="1700" t="s">
        <v>417</v>
      </c>
      <c r="AK281" s="1701" t="s">
        <v>734</v>
      </c>
      <c r="AL281" s="1702"/>
      <c r="AM281" s="1702"/>
      <c r="AN281" s="1702"/>
      <c r="AO281" s="1702"/>
      <c r="AP281" s="1702"/>
      <c r="AQ281" s="1703">
        <v>4700000000</v>
      </c>
      <c r="AR281" s="1704">
        <v>4088112331</v>
      </c>
      <c r="AS281" s="1703">
        <v>611887669</v>
      </c>
      <c r="AT281" s="1705">
        <v>0</v>
      </c>
      <c r="AU281" s="1706">
        <v>3901920475</v>
      </c>
      <c r="AV281" s="1703">
        <v>186191856</v>
      </c>
      <c r="AW281" s="1704">
        <v>2197675339</v>
      </c>
      <c r="AX281" s="1703">
        <v>1704245136</v>
      </c>
      <c r="AY281" s="1704">
        <v>2172132039</v>
      </c>
      <c r="AZ281" s="1703">
        <v>25543300</v>
      </c>
      <c r="BA281" s="1703">
        <v>2172132039</v>
      </c>
      <c r="BB281" s="1705">
        <v>0</v>
      </c>
      <c r="BC281" s="1705">
        <v>0</v>
      </c>
      <c r="BE281" s="1708">
        <f t="shared" si="9"/>
        <v>0.83019584574468086</v>
      </c>
    </row>
    <row r="282" spans="1:57" s="1707" customFormat="1" ht="16.5" customHeight="1" x14ac:dyDescent="0.2">
      <c r="A282" s="1660" t="str">
        <f t="shared" si="10"/>
        <v>C25021000702110</v>
      </c>
      <c r="B282" s="1725" t="s">
        <v>453</v>
      </c>
      <c r="C282" s="1698"/>
      <c r="D282" s="1725" t="s">
        <v>1256</v>
      </c>
      <c r="E282" s="1698"/>
      <c r="F282" s="1725" t="s">
        <v>1258</v>
      </c>
      <c r="G282" s="1698"/>
      <c r="H282" s="1725" t="s">
        <v>754</v>
      </c>
      <c r="I282" s="1698"/>
      <c r="J282" s="1725" t="s">
        <v>739</v>
      </c>
      <c r="K282" s="1698"/>
      <c r="L282" s="1698"/>
      <c r="M282" s="1725" t="s">
        <v>741</v>
      </c>
      <c r="N282" s="1698"/>
      <c r="O282" s="1698"/>
      <c r="P282" s="1725" t="s">
        <v>738</v>
      </c>
      <c r="Q282" s="1698"/>
      <c r="R282" s="1725"/>
      <c r="S282" s="1698"/>
      <c r="T282" s="1726" t="s">
        <v>1014</v>
      </c>
      <c r="U282" s="1698"/>
      <c r="V282" s="1698"/>
      <c r="W282" s="1698"/>
      <c r="X282" s="1698"/>
      <c r="Y282" s="1698"/>
      <c r="Z282" s="1698"/>
      <c r="AA282" s="1698"/>
      <c r="AB282" s="1725" t="s">
        <v>732</v>
      </c>
      <c r="AC282" s="1698"/>
      <c r="AD282" s="1698"/>
      <c r="AE282" s="1698"/>
      <c r="AF282" s="1698"/>
      <c r="AG282" s="1725" t="s">
        <v>733</v>
      </c>
      <c r="AH282" s="1698"/>
      <c r="AI282" s="1698"/>
      <c r="AJ282" s="1727" t="s">
        <v>417</v>
      </c>
      <c r="AK282" s="1728" t="s">
        <v>734</v>
      </c>
      <c r="AL282" s="1702"/>
      <c r="AM282" s="1702"/>
      <c r="AN282" s="1702"/>
      <c r="AO282" s="1702"/>
      <c r="AP282" s="1702"/>
      <c r="AQ282" s="1729">
        <v>2393000000</v>
      </c>
      <c r="AR282" s="1720">
        <v>2046112331</v>
      </c>
      <c r="AS282" s="1729">
        <v>346887669</v>
      </c>
      <c r="AT282" s="1730">
        <v>0</v>
      </c>
      <c r="AU282" s="1722">
        <v>2024145663</v>
      </c>
      <c r="AV282" s="1729">
        <v>21966668</v>
      </c>
      <c r="AW282" s="1720">
        <v>1464108318</v>
      </c>
      <c r="AX282" s="1729">
        <v>560037345</v>
      </c>
      <c r="AY282" s="1720">
        <v>1464108318</v>
      </c>
      <c r="AZ282" s="1730">
        <v>0</v>
      </c>
      <c r="BA282" s="1729">
        <v>1464108318</v>
      </c>
      <c r="BB282" s="1730">
        <v>0</v>
      </c>
      <c r="BC282" s="1730">
        <v>0</v>
      </c>
      <c r="BE282" s="1731">
        <f t="shared" si="9"/>
        <v>0.8458611211867948</v>
      </c>
    </row>
    <row r="283" spans="1:57" s="1707" customFormat="1" ht="12.75" x14ac:dyDescent="0.2">
      <c r="A283" s="1660" t="str">
        <f t="shared" si="10"/>
        <v>C25021000702210</v>
      </c>
      <c r="B283" s="1725" t="s">
        <v>453</v>
      </c>
      <c r="C283" s="1698"/>
      <c r="D283" s="1725" t="s">
        <v>1256</v>
      </c>
      <c r="E283" s="1698"/>
      <c r="F283" s="1725" t="s">
        <v>1258</v>
      </c>
      <c r="G283" s="1698"/>
      <c r="H283" s="1725" t="s">
        <v>754</v>
      </c>
      <c r="I283" s="1698"/>
      <c r="J283" s="1725" t="s">
        <v>739</v>
      </c>
      <c r="K283" s="1698"/>
      <c r="L283" s="1698"/>
      <c r="M283" s="1725" t="s">
        <v>741</v>
      </c>
      <c r="N283" s="1698"/>
      <c r="O283" s="1698"/>
      <c r="P283" s="1725" t="s">
        <v>741</v>
      </c>
      <c r="Q283" s="1698"/>
      <c r="R283" s="1725"/>
      <c r="S283" s="1698"/>
      <c r="T283" s="1726" t="s">
        <v>1051</v>
      </c>
      <c r="U283" s="1698"/>
      <c r="V283" s="1698"/>
      <c r="W283" s="1698"/>
      <c r="X283" s="1698"/>
      <c r="Y283" s="1698"/>
      <c r="Z283" s="1698"/>
      <c r="AA283" s="1698"/>
      <c r="AB283" s="1725" t="s">
        <v>732</v>
      </c>
      <c r="AC283" s="1698"/>
      <c r="AD283" s="1698"/>
      <c r="AE283" s="1698"/>
      <c r="AF283" s="1698"/>
      <c r="AG283" s="1725" t="s">
        <v>733</v>
      </c>
      <c r="AH283" s="1698"/>
      <c r="AI283" s="1698"/>
      <c r="AJ283" s="1727" t="s">
        <v>417</v>
      </c>
      <c r="AK283" s="1728" t="s">
        <v>734</v>
      </c>
      <c r="AL283" s="1702"/>
      <c r="AM283" s="1702"/>
      <c r="AN283" s="1702"/>
      <c r="AO283" s="1702"/>
      <c r="AP283" s="1702"/>
      <c r="AQ283" s="1729">
        <v>841000000</v>
      </c>
      <c r="AR283" s="1720">
        <v>841000000</v>
      </c>
      <c r="AS283" s="1730">
        <v>0</v>
      </c>
      <c r="AT283" s="1730">
        <v>0</v>
      </c>
      <c r="AU283" s="1722">
        <v>841000000</v>
      </c>
      <c r="AV283" s="1730">
        <v>0</v>
      </c>
      <c r="AW283" s="1720">
        <v>144117565</v>
      </c>
      <c r="AX283" s="1729">
        <v>696882435</v>
      </c>
      <c r="AY283" s="1720">
        <v>144117565</v>
      </c>
      <c r="AZ283" s="1730">
        <v>0</v>
      </c>
      <c r="BA283" s="1729">
        <v>144117565</v>
      </c>
      <c r="BB283" s="1730">
        <v>0</v>
      </c>
      <c r="BC283" s="1730">
        <v>0</v>
      </c>
      <c r="BE283" s="1731">
        <f t="shared" si="9"/>
        <v>1</v>
      </c>
    </row>
    <row r="284" spans="1:57" s="1707" customFormat="1" ht="12.75" x14ac:dyDescent="0.2">
      <c r="A284" s="1660" t="str">
        <f t="shared" si="10"/>
        <v>C25021000702310</v>
      </c>
      <c r="B284" s="1725" t="s">
        <v>453</v>
      </c>
      <c r="C284" s="1698"/>
      <c r="D284" s="1725" t="s">
        <v>1256</v>
      </c>
      <c r="E284" s="1698"/>
      <c r="F284" s="1725" t="s">
        <v>1258</v>
      </c>
      <c r="G284" s="1698"/>
      <c r="H284" s="1725" t="s">
        <v>754</v>
      </c>
      <c r="I284" s="1698"/>
      <c r="J284" s="1725" t="s">
        <v>739</v>
      </c>
      <c r="K284" s="1698"/>
      <c r="L284" s="1698"/>
      <c r="M284" s="1725" t="s">
        <v>741</v>
      </c>
      <c r="N284" s="1698"/>
      <c r="O284" s="1698"/>
      <c r="P284" s="1725" t="s">
        <v>748</v>
      </c>
      <c r="Q284" s="1698"/>
      <c r="R284" s="1725"/>
      <c r="S284" s="1698"/>
      <c r="T284" s="1726" t="s">
        <v>1054</v>
      </c>
      <c r="U284" s="1698"/>
      <c r="V284" s="1698"/>
      <c r="W284" s="1698"/>
      <c r="X284" s="1698"/>
      <c r="Y284" s="1698"/>
      <c r="Z284" s="1698"/>
      <c r="AA284" s="1698"/>
      <c r="AB284" s="1725" t="s">
        <v>732</v>
      </c>
      <c r="AC284" s="1698"/>
      <c r="AD284" s="1698"/>
      <c r="AE284" s="1698"/>
      <c r="AF284" s="1698"/>
      <c r="AG284" s="1725" t="s">
        <v>733</v>
      </c>
      <c r="AH284" s="1698"/>
      <c r="AI284" s="1698"/>
      <c r="AJ284" s="1727" t="s">
        <v>417</v>
      </c>
      <c r="AK284" s="1728" t="s">
        <v>734</v>
      </c>
      <c r="AL284" s="1702"/>
      <c r="AM284" s="1702"/>
      <c r="AN284" s="1702"/>
      <c r="AO284" s="1702"/>
      <c r="AP284" s="1702"/>
      <c r="AQ284" s="1729">
        <v>508000000</v>
      </c>
      <c r="AR284" s="1720">
        <v>508000000</v>
      </c>
      <c r="AS284" s="1730">
        <v>0</v>
      </c>
      <c r="AT284" s="1730">
        <v>0</v>
      </c>
      <c r="AU284" s="1722">
        <v>450200000</v>
      </c>
      <c r="AV284" s="1729">
        <v>57800000</v>
      </c>
      <c r="AW284" s="1720">
        <v>149414558</v>
      </c>
      <c r="AX284" s="1729">
        <v>300785442</v>
      </c>
      <c r="AY284" s="1720">
        <v>136495932</v>
      </c>
      <c r="AZ284" s="1729">
        <v>12918626</v>
      </c>
      <c r="BA284" s="1729">
        <v>136495932</v>
      </c>
      <c r="BB284" s="1730">
        <v>0</v>
      </c>
      <c r="BC284" s="1730">
        <v>0</v>
      </c>
      <c r="BE284" s="1731">
        <f t="shared" ref="BE284:BE347" si="11">+AU284/AQ284</f>
        <v>0.88622047244094493</v>
      </c>
    </row>
    <row r="285" spans="1:57" s="1707" customFormat="1" ht="12.75" x14ac:dyDescent="0.2">
      <c r="A285" s="1660" t="str">
        <f t="shared" si="10"/>
        <v>C25021000702410</v>
      </c>
      <c r="B285" s="1725" t="s">
        <v>453</v>
      </c>
      <c r="C285" s="1698"/>
      <c r="D285" s="1725" t="s">
        <v>1256</v>
      </c>
      <c r="E285" s="1698"/>
      <c r="F285" s="1725" t="s">
        <v>1258</v>
      </c>
      <c r="G285" s="1698"/>
      <c r="H285" s="1725" t="s">
        <v>754</v>
      </c>
      <c r="I285" s="1698"/>
      <c r="J285" s="1725" t="s">
        <v>739</v>
      </c>
      <c r="K285" s="1698"/>
      <c r="L285" s="1698"/>
      <c r="M285" s="1725" t="s">
        <v>741</v>
      </c>
      <c r="N285" s="1698"/>
      <c r="O285" s="1698"/>
      <c r="P285" s="1725" t="s">
        <v>742</v>
      </c>
      <c r="Q285" s="1698"/>
      <c r="R285" s="1725"/>
      <c r="S285" s="1698"/>
      <c r="T285" s="1726" t="s">
        <v>437</v>
      </c>
      <c r="U285" s="1698"/>
      <c r="V285" s="1698"/>
      <c r="W285" s="1698"/>
      <c r="X285" s="1698"/>
      <c r="Y285" s="1698"/>
      <c r="Z285" s="1698"/>
      <c r="AA285" s="1698"/>
      <c r="AB285" s="1725" t="s">
        <v>732</v>
      </c>
      <c r="AC285" s="1698"/>
      <c r="AD285" s="1698"/>
      <c r="AE285" s="1698"/>
      <c r="AF285" s="1698"/>
      <c r="AG285" s="1725" t="s">
        <v>733</v>
      </c>
      <c r="AH285" s="1698"/>
      <c r="AI285" s="1698"/>
      <c r="AJ285" s="1727" t="s">
        <v>417</v>
      </c>
      <c r="AK285" s="1728" t="s">
        <v>734</v>
      </c>
      <c r="AL285" s="1702"/>
      <c r="AM285" s="1702"/>
      <c r="AN285" s="1702"/>
      <c r="AO285" s="1702"/>
      <c r="AP285" s="1702"/>
      <c r="AQ285" s="1729">
        <v>693000000</v>
      </c>
      <c r="AR285" s="1720">
        <v>693000000</v>
      </c>
      <c r="AS285" s="1730">
        <v>0</v>
      </c>
      <c r="AT285" s="1730">
        <v>0</v>
      </c>
      <c r="AU285" s="1722">
        <v>586574812</v>
      </c>
      <c r="AV285" s="1729">
        <v>106425188</v>
      </c>
      <c r="AW285" s="1720">
        <v>440034898</v>
      </c>
      <c r="AX285" s="1729">
        <v>146539914</v>
      </c>
      <c r="AY285" s="1720">
        <v>427410224</v>
      </c>
      <c r="AZ285" s="1729">
        <v>12624674</v>
      </c>
      <c r="BA285" s="1729">
        <v>427410224</v>
      </c>
      <c r="BB285" s="1730">
        <v>0</v>
      </c>
      <c r="BC285" s="1730">
        <v>0</v>
      </c>
      <c r="BE285" s="1731">
        <f t="shared" si="11"/>
        <v>0.84642830014430015</v>
      </c>
    </row>
    <row r="286" spans="1:57" s="1707" customFormat="1" ht="15" customHeight="1" x14ac:dyDescent="0.2">
      <c r="A286" s="1660" t="str">
        <f t="shared" si="10"/>
        <v>C25021000702610</v>
      </c>
      <c r="B286" s="1725" t="s">
        <v>453</v>
      </c>
      <c r="C286" s="1698"/>
      <c r="D286" s="1725" t="s">
        <v>1256</v>
      </c>
      <c r="E286" s="1698"/>
      <c r="F286" s="1725" t="s">
        <v>1258</v>
      </c>
      <c r="G286" s="1698"/>
      <c r="H286" s="1725" t="s">
        <v>754</v>
      </c>
      <c r="I286" s="1698"/>
      <c r="J286" s="1725" t="s">
        <v>739</v>
      </c>
      <c r="K286" s="1698"/>
      <c r="L286" s="1698"/>
      <c r="M286" s="1725" t="s">
        <v>741</v>
      </c>
      <c r="N286" s="1698"/>
      <c r="O286" s="1698"/>
      <c r="P286" s="1725" t="s">
        <v>753</v>
      </c>
      <c r="Q286" s="1698"/>
      <c r="R286" s="1725"/>
      <c r="S286" s="1698"/>
      <c r="T286" s="1726" t="s">
        <v>1028</v>
      </c>
      <c r="U286" s="1698"/>
      <c r="V286" s="1698"/>
      <c r="W286" s="1698"/>
      <c r="X286" s="1698"/>
      <c r="Y286" s="1698"/>
      <c r="Z286" s="1698"/>
      <c r="AA286" s="1698"/>
      <c r="AB286" s="1725" t="s">
        <v>732</v>
      </c>
      <c r="AC286" s="1698"/>
      <c r="AD286" s="1698"/>
      <c r="AE286" s="1698"/>
      <c r="AF286" s="1698"/>
      <c r="AG286" s="1725" t="s">
        <v>733</v>
      </c>
      <c r="AH286" s="1698"/>
      <c r="AI286" s="1698"/>
      <c r="AJ286" s="1727" t="s">
        <v>417</v>
      </c>
      <c r="AK286" s="1728" t="s">
        <v>734</v>
      </c>
      <c r="AL286" s="1702"/>
      <c r="AM286" s="1702"/>
      <c r="AN286" s="1702"/>
      <c r="AO286" s="1702"/>
      <c r="AP286" s="1702"/>
      <c r="AQ286" s="1729">
        <v>75000000</v>
      </c>
      <c r="AR286" s="1732">
        <v>0</v>
      </c>
      <c r="AS286" s="1729">
        <v>75000000</v>
      </c>
      <c r="AT286" s="1730">
        <v>0</v>
      </c>
      <c r="AU286" s="1733">
        <v>0</v>
      </c>
      <c r="AV286" s="1730">
        <v>0</v>
      </c>
      <c r="AW286" s="1732">
        <v>0</v>
      </c>
      <c r="AX286" s="1730">
        <v>0</v>
      </c>
      <c r="AY286" s="1732">
        <v>0</v>
      </c>
      <c r="AZ286" s="1730">
        <v>0</v>
      </c>
      <c r="BA286" s="1730">
        <v>0</v>
      </c>
      <c r="BB286" s="1730">
        <v>0</v>
      </c>
      <c r="BC286" s="1730">
        <v>0</v>
      </c>
      <c r="BE286" s="1731">
        <f t="shared" si="11"/>
        <v>0</v>
      </c>
    </row>
    <row r="287" spans="1:57" s="1707" customFormat="1" ht="12.75" x14ac:dyDescent="0.2">
      <c r="A287" s="1660" t="str">
        <f t="shared" si="10"/>
        <v>C250210007021110</v>
      </c>
      <c r="B287" s="1725" t="s">
        <v>453</v>
      </c>
      <c r="C287" s="1698"/>
      <c r="D287" s="1725" t="s">
        <v>1256</v>
      </c>
      <c r="E287" s="1698"/>
      <c r="F287" s="1725" t="s">
        <v>1258</v>
      </c>
      <c r="G287" s="1698"/>
      <c r="H287" s="1725" t="s">
        <v>754</v>
      </c>
      <c r="I287" s="1698"/>
      <c r="J287" s="1725" t="s">
        <v>739</v>
      </c>
      <c r="K287" s="1698"/>
      <c r="L287" s="1698"/>
      <c r="M287" s="1725" t="s">
        <v>741</v>
      </c>
      <c r="N287" s="1698"/>
      <c r="O287" s="1698"/>
      <c r="P287" s="1725" t="s">
        <v>433</v>
      </c>
      <c r="Q287" s="1698"/>
      <c r="R287" s="1725"/>
      <c r="S287" s="1698"/>
      <c r="T287" s="1726" t="s">
        <v>1071</v>
      </c>
      <c r="U287" s="1698"/>
      <c r="V287" s="1698"/>
      <c r="W287" s="1698"/>
      <c r="X287" s="1698"/>
      <c r="Y287" s="1698"/>
      <c r="Z287" s="1698"/>
      <c r="AA287" s="1698"/>
      <c r="AB287" s="1725" t="s">
        <v>732</v>
      </c>
      <c r="AC287" s="1698"/>
      <c r="AD287" s="1698"/>
      <c r="AE287" s="1698"/>
      <c r="AF287" s="1698"/>
      <c r="AG287" s="1725" t="s">
        <v>733</v>
      </c>
      <c r="AH287" s="1698"/>
      <c r="AI287" s="1698"/>
      <c r="AJ287" s="1727" t="s">
        <v>417</v>
      </c>
      <c r="AK287" s="1728" t="s">
        <v>734</v>
      </c>
      <c r="AL287" s="1702"/>
      <c r="AM287" s="1702"/>
      <c r="AN287" s="1702"/>
      <c r="AO287" s="1702"/>
      <c r="AP287" s="1702"/>
      <c r="AQ287" s="1729">
        <v>190000000</v>
      </c>
      <c r="AR287" s="1732">
        <v>0</v>
      </c>
      <c r="AS287" s="1729">
        <v>190000000</v>
      </c>
      <c r="AT287" s="1730">
        <v>0</v>
      </c>
      <c r="AU287" s="1733">
        <v>0</v>
      </c>
      <c r="AV287" s="1730">
        <v>0</v>
      </c>
      <c r="AW287" s="1732">
        <v>0</v>
      </c>
      <c r="AX287" s="1730">
        <v>0</v>
      </c>
      <c r="AY287" s="1732">
        <v>0</v>
      </c>
      <c r="AZ287" s="1730">
        <v>0</v>
      </c>
      <c r="BA287" s="1730">
        <v>0</v>
      </c>
      <c r="BB287" s="1730">
        <v>0</v>
      </c>
      <c r="BC287" s="1730">
        <v>0</v>
      </c>
      <c r="BE287" s="1731">
        <f t="shared" si="11"/>
        <v>0</v>
      </c>
    </row>
    <row r="288" spans="1:57" s="1799" customFormat="1" ht="27" customHeight="1" x14ac:dyDescent="0.2">
      <c r="A288" s="1789" t="str">
        <f t="shared" si="10"/>
        <v>C25021000810</v>
      </c>
      <c r="B288" s="1801" t="s">
        <v>453</v>
      </c>
      <c r="C288" s="1791"/>
      <c r="D288" s="1801" t="s">
        <v>1256</v>
      </c>
      <c r="E288" s="1791"/>
      <c r="F288" s="1801" t="s">
        <v>1258</v>
      </c>
      <c r="G288" s="1791"/>
      <c r="H288" s="1801" t="s">
        <v>755</v>
      </c>
      <c r="I288" s="1791"/>
      <c r="J288" s="1801" t="s">
        <v>685</v>
      </c>
      <c r="K288" s="1791"/>
      <c r="L288" s="1791"/>
      <c r="M288" s="1801" t="s">
        <v>685</v>
      </c>
      <c r="N288" s="1791"/>
      <c r="O288" s="1791"/>
      <c r="P288" s="1801" t="s">
        <v>685</v>
      </c>
      <c r="Q288" s="1791"/>
      <c r="R288" s="1801" t="s">
        <v>685</v>
      </c>
      <c r="S288" s="1791"/>
      <c r="T288" s="1802" t="s">
        <v>1157</v>
      </c>
      <c r="U288" s="1793"/>
      <c r="V288" s="1793"/>
      <c r="W288" s="1793"/>
      <c r="X288" s="1793"/>
      <c r="Y288" s="1793"/>
      <c r="Z288" s="1793"/>
      <c r="AA288" s="1793"/>
      <c r="AB288" s="1801" t="s">
        <v>732</v>
      </c>
      <c r="AC288" s="1791"/>
      <c r="AD288" s="1791"/>
      <c r="AE288" s="1791"/>
      <c r="AF288" s="1791"/>
      <c r="AG288" s="1801" t="s">
        <v>733</v>
      </c>
      <c r="AH288" s="1791"/>
      <c r="AI288" s="1791"/>
      <c r="AJ288" s="1803" t="s">
        <v>417</v>
      </c>
      <c r="AK288" s="1804" t="s">
        <v>734</v>
      </c>
      <c r="AL288" s="1796"/>
      <c r="AM288" s="1796"/>
      <c r="AN288" s="1796"/>
      <c r="AO288" s="1796"/>
      <c r="AP288" s="1796"/>
      <c r="AQ288" s="1805">
        <v>400000000</v>
      </c>
      <c r="AR288" s="1704">
        <v>398697451</v>
      </c>
      <c r="AS288" s="1805">
        <v>1302549</v>
      </c>
      <c r="AT288" s="1806">
        <v>0</v>
      </c>
      <c r="AU288" s="1706">
        <v>38008600</v>
      </c>
      <c r="AV288" s="1805">
        <v>360688851</v>
      </c>
      <c r="AW288" s="1709">
        <v>0</v>
      </c>
      <c r="AX288" s="1805">
        <v>38008600</v>
      </c>
      <c r="AY288" s="1709">
        <v>0</v>
      </c>
      <c r="AZ288" s="1806">
        <v>0</v>
      </c>
      <c r="BA288" s="1806">
        <v>0</v>
      </c>
      <c r="BB288" s="1806">
        <v>0</v>
      </c>
      <c r="BC288" s="1806">
        <v>0</v>
      </c>
      <c r="BE288" s="1807">
        <f t="shared" si="11"/>
        <v>9.5021499999999995E-2</v>
      </c>
    </row>
    <row r="289" spans="1:57" s="1707" customFormat="1" ht="15" customHeight="1" x14ac:dyDescent="0.2">
      <c r="A289" s="1660" t="str">
        <f t="shared" si="10"/>
        <v>C250210008010</v>
      </c>
      <c r="B289" s="1697" t="s">
        <v>453</v>
      </c>
      <c r="C289" s="1698"/>
      <c r="D289" s="1697" t="s">
        <v>1256</v>
      </c>
      <c r="E289" s="1698"/>
      <c r="F289" s="1697" t="s">
        <v>1258</v>
      </c>
      <c r="G289" s="1698"/>
      <c r="H289" s="1697" t="s">
        <v>755</v>
      </c>
      <c r="I289" s="1698"/>
      <c r="J289" s="1697" t="s">
        <v>739</v>
      </c>
      <c r="K289" s="1698"/>
      <c r="L289" s="1698"/>
      <c r="M289" s="1697" t="s">
        <v>685</v>
      </c>
      <c r="N289" s="1698"/>
      <c r="O289" s="1698"/>
      <c r="P289" s="1697" t="s">
        <v>685</v>
      </c>
      <c r="Q289" s="1698"/>
      <c r="R289" s="1697" t="s">
        <v>685</v>
      </c>
      <c r="S289" s="1698"/>
      <c r="T289" s="1699" t="s">
        <v>1157</v>
      </c>
      <c r="U289" s="1698"/>
      <c r="V289" s="1698"/>
      <c r="W289" s="1698"/>
      <c r="X289" s="1698"/>
      <c r="Y289" s="1698"/>
      <c r="Z289" s="1698"/>
      <c r="AA289" s="1698"/>
      <c r="AB289" s="1697" t="s">
        <v>732</v>
      </c>
      <c r="AC289" s="1698"/>
      <c r="AD289" s="1698"/>
      <c r="AE289" s="1698"/>
      <c r="AF289" s="1698"/>
      <c r="AG289" s="1697" t="s">
        <v>733</v>
      </c>
      <c r="AH289" s="1698"/>
      <c r="AI289" s="1698"/>
      <c r="AJ289" s="1700" t="s">
        <v>417</v>
      </c>
      <c r="AK289" s="1701" t="s">
        <v>734</v>
      </c>
      <c r="AL289" s="1702"/>
      <c r="AM289" s="1702"/>
      <c r="AN289" s="1702"/>
      <c r="AO289" s="1702"/>
      <c r="AP289" s="1702"/>
      <c r="AQ289" s="1703">
        <v>400000000</v>
      </c>
      <c r="AR289" s="1704">
        <v>398697451</v>
      </c>
      <c r="AS289" s="1703">
        <v>1302549</v>
      </c>
      <c r="AT289" s="1705">
        <v>0</v>
      </c>
      <c r="AU289" s="1706">
        <v>38008600</v>
      </c>
      <c r="AV289" s="1703">
        <v>360688851</v>
      </c>
      <c r="AW289" s="1709">
        <v>0</v>
      </c>
      <c r="AX289" s="1703">
        <v>38008600</v>
      </c>
      <c r="AY289" s="1709">
        <v>0</v>
      </c>
      <c r="AZ289" s="1705">
        <v>0</v>
      </c>
      <c r="BA289" s="1705">
        <v>0</v>
      </c>
      <c r="BB289" s="1705">
        <v>0</v>
      </c>
      <c r="BC289" s="1705">
        <v>0</v>
      </c>
      <c r="BE289" s="1708">
        <f t="shared" si="11"/>
        <v>9.5021499999999995E-2</v>
      </c>
    </row>
    <row r="290" spans="1:57" s="1707" customFormat="1" ht="15" customHeight="1" x14ac:dyDescent="0.2">
      <c r="A290" s="1660" t="str">
        <f t="shared" ref="A290:A353" si="12">+B290&amp;D290&amp;F290&amp;H290&amp;J290&amp;M290&amp;P290&amp;R290&amp;AJ290</f>
        <v>C2502100080210</v>
      </c>
      <c r="B290" s="1697" t="s">
        <v>453</v>
      </c>
      <c r="C290" s="1698"/>
      <c r="D290" s="1697" t="s">
        <v>1256</v>
      </c>
      <c r="E290" s="1698"/>
      <c r="F290" s="1697" t="s">
        <v>1258</v>
      </c>
      <c r="G290" s="1698"/>
      <c r="H290" s="1697" t="s">
        <v>755</v>
      </c>
      <c r="I290" s="1698"/>
      <c r="J290" s="1697" t="s">
        <v>739</v>
      </c>
      <c r="K290" s="1698"/>
      <c r="L290" s="1698"/>
      <c r="M290" s="1697" t="s">
        <v>741</v>
      </c>
      <c r="N290" s="1698"/>
      <c r="O290" s="1698"/>
      <c r="P290" s="1697" t="s">
        <v>685</v>
      </c>
      <c r="Q290" s="1698"/>
      <c r="R290" s="1697" t="s">
        <v>685</v>
      </c>
      <c r="S290" s="1698"/>
      <c r="T290" s="1699" t="s">
        <v>1058</v>
      </c>
      <c r="U290" s="1698"/>
      <c r="V290" s="1698"/>
      <c r="W290" s="1698"/>
      <c r="X290" s="1698"/>
      <c r="Y290" s="1698"/>
      <c r="Z290" s="1698"/>
      <c r="AA290" s="1698"/>
      <c r="AB290" s="1697" t="s">
        <v>732</v>
      </c>
      <c r="AC290" s="1698"/>
      <c r="AD290" s="1698"/>
      <c r="AE290" s="1698"/>
      <c r="AF290" s="1698"/>
      <c r="AG290" s="1697" t="s">
        <v>733</v>
      </c>
      <c r="AH290" s="1698"/>
      <c r="AI290" s="1698"/>
      <c r="AJ290" s="1700" t="s">
        <v>417</v>
      </c>
      <c r="AK290" s="1701" t="s">
        <v>734</v>
      </c>
      <c r="AL290" s="1702"/>
      <c r="AM290" s="1702"/>
      <c r="AN290" s="1702"/>
      <c r="AO290" s="1702"/>
      <c r="AP290" s="1702"/>
      <c r="AQ290" s="1703">
        <v>400000000</v>
      </c>
      <c r="AR290" s="1704">
        <v>398697451</v>
      </c>
      <c r="AS290" s="1703">
        <v>1302549</v>
      </c>
      <c r="AT290" s="1705">
        <v>0</v>
      </c>
      <c r="AU290" s="1706">
        <v>38008600</v>
      </c>
      <c r="AV290" s="1703">
        <v>360688851</v>
      </c>
      <c r="AW290" s="1709">
        <v>0</v>
      </c>
      <c r="AX290" s="1703">
        <v>38008600</v>
      </c>
      <c r="AY290" s="1709">
        <v>0</v>
      </c>
      <c r="AZ290" s="1705">
        <v>0</v>
      </c>
      <c r="BA290" s="1705">
        <v>0</v>
      </c>
      <c r="BB290" s="1705">
        <v>0</v>
      </c>
      <c r="BC290" s="1705">
        <v>0</v>
      </c>
      <c r="BE290" s="1708">
        <f t="shared" si="11"/>
        <v>9.5021499999999995E-2</v>
      </c>
    </row>
    <row r="291" spans="1:57" s="1707" customFormat="1" ht="12.75" x14ac:dyDescent="0.2">
      <c r="A291" s="1660" t="str">
        <f t="shared" si="12"/>
        <v>C250210008021010</v>
      </c>
      <c r="B291" s="1725" t="s">
        <v>453</v>
      </c>
      <c r="C291" s="1698"/>
      <c r="D291" s="1725" t="s">
        <v>1256</v>
      </c>
      <c r="E291" s="1698"/>
      <c r="F291" s="1725" t="s">
        <v>1258</v>
      </c>
      <c r="G291" s="1698"/>
      <c r="H291" s="1725" t="s">
        <v>755</v>
      </c>
      <c r="I291" s="1698"/>
      <c r="J291" s="1725" t="s">
        <v>739</v>
      </c>
      <c r="K291" s="1698"/>
      <c r="L291" s="1698"/>
      <c r="M291" s="1725" t="s">
        <v>741</v>
      </c>
      <c r="N291" s="1698"/>
      <c r="O291" s="1698"/>
      <c r="P291" s="1725" t="s">
        <v>417</v>
      </c>
      <c r="Q291" s="1698"/>
      <c r="R291" s="1725" t="s">
        <v>685</v>
      </c>
      <c r="S291" s="1698"/>
      <c r="T291" s="1726" t="s">
        <v>1261</v>
      </c>
      <c r="U291" s="1698"/>
      <c r="V291" s="1698"/>
      <c r="W291" s="1698"/>
      <c r="X291" s="1698"/>
      <c r="Y291" s="1698"/>
      <c r="Z291" s="1698"/>
      <c r="AA291" s="1698"/>
      <c r="AB291" s="1725" t="s">
        <v>732</v>
      </c>
      <c r="AC291" s="1698"/>
      <c r="AD291" s="1698"/>
      <c r="AE291" s="1698"/>
      <c r="AF291" s="1698"/>
      <c r="AG291" s="1725" t="s">
        <v>733</v>
      </c>
      <c r="AH291" s="1698"/>
      <c r="AI291" s="1698"/>
      <c r="AJ291" s="1727" t="s">
        <v>417</v>
      </c>
      <c r="AK291" s="1728" t="s">
        <v>734</v>
      </c>
      <c r="AL291" s="1702"/>
      <c r="AM291" s="1702"/>
      <c r="AN291" s="1702"/>
      <c r="AO291" s="1702"/>
      <c r="AP291" s="1702"/>
      <c r="AQ291" s="1729">
        <v>361979000</v>
      </c>
      <c r="AR291" s="1720">
        <v>360676951</v>
      </c>
      <c r="AS291" s="1729">
        <v>1302049</v>
      </c>
      <c r="AT291" s="1730">
        <v>0</v>
      </c>
      <c r="AU291" s="1733">
        <v>0</v>
      </c>
      <c r="AV291" s="1729">
        <v>360676951</v>
      </c>
      <c r="AW291" s="1732">
        <v>0</v>
      </c>
      <c r="AX291" s="1730">
        <v>0</v>
      </c>
      <c r="AY291" s="1732">
        <v>0</v>
      </c>
      <c r="AZ291" s="1730">
        <v>0</v>
      </c>
      <c r="BA291" s="1730">
        <v>0</v>
      </c>
      <c r="BB291" s="1730">
        <v>0</v>
      </c>
      <c r="BC291" s="1730">
        <v>0</v>
      </c>
      <c r="BE291" s="1731">
        <f t="shared" si="11"/>
        <v>0</v>
      </c>
    </row>
    <row r="292" spans="1:57" s="1707" customFormat="1" ht="12.75" x14ac:dyDescent="0.2">
      <c r="A292" s="1660" t="str">
        <f t="shared" si="12"/>
        <v>C250210008021110</v>
      </c>
      <c r="B292" s="1725" t="s">
        <v>453</v>
      </c>
      <c r="C292" s="1698"/>
      <c r="D292" s="1725" t="s">
        <v>1256</v>
      </c>
      <c r="E292" s="1698"/>
      <c r="F292" s="1725" t="s">
        <v>1258</v>
      </c>
      <c r="G292" s="1698"/>
      <c r="H292" s="1725" t="s">
        <v>755</v>
      </c>
      <c r="I292" s="1698"/>
      <c r="J292" s="1725" t="s">
        <v>739</v>
      </c>
      <c r="K292" s="1698"/>
      <c r="L292" s="1698"/>
      <c r="M292" s="1725" t="s">
        <v>741</v>
      </c>
      <c r="N292" s="1698"/>
      <c r="O292" s="1698"/>
      <c r="P292" s="1725" t="s">
        <v>433</v>
      </c>
      <c r="Q292" s="1698"/>
      <c r="R292" s="1725" t="s">
        <v>685</v>
      </c>
      <c r="S292" s="1698"/>
      <c r="T292" s="1726" t="s">
        <v>1071</v>
      </c>
      <c r="U292" s="1698"/>
      <c r="V292" s="1698"/>
      <c r="W292" s="1698"/>
      <c r="X292" s="1698"/>
      <c r="Y292" s="1698"/>
      <c r="Z292" s="1698"/>
      <c r="AA292" s="1698"/>
      <c r="AB292" s="1725" t="s">
        <v>732</v>
      </c>
      <c r="AC292" s="1698"/>
      <c r="AD292" s="1698"/>
      <c r="AE292" s="1698"/>
      <c r="AF292" s="1698"/>
      <c r="AG292" s="1725" t="s">
        <v>733</v>
      </c>
      <c r="AH292" s="1698"/>
      <c r="AI292" s="1698"/>
      <c r="AJ292" s="1727" t="s">
        <v>417</v>
      </c>
      <c r="AK292" s="1728" t="s">
        <v>734</v>
      </c>
      <c r="AL292" s="1702"/>
      <c r="AM292" s="1702"/>
      <c r="AN292" s="1702"/>
      <c r="AO292" s="1702"/>
      <c r="AP292" s="1702"/>
      <c r="AQ292" s="1729">
        <v>38021000</v>
      </c>
      <c r="AR292" s="1720">
        <v>38020500</v>
      </c>
      <c r="AS292" s="1730">
        <v>500</v>
      </c>
      <c r="AT292" s="1730">
        <v>0</v>
      </c>
      <c r="AU292" s="1722">
        <v>38008600</v>
      </c>
      <c r="AV292" s="1729">
        <v>11900</v>
      </c>
      <c r="AW292" s="1732">
        <v>0</v>
      </c>
      <c r="AX292" s="1729">
        <v>38008600</v>
      </c>
      <c r="AY292" s="1732">
        <v>0</v>
      </c>
      <c r="AZ292" s="1730">
        <v>0</v>
      </c>
      <c r="BA292" s="1730">
        <v>0</v>
      </c>
      <c r="BB292" s="1730">
        <v>0</v>
      </c>
      <c r="BC292" s="1730">
        <v>0</v>
      </c>
      <c r="BE292" s="1731">
        <f t="shared" si="11"/>
        <v>0.99967386444333395</v>
      </c>
    </row>
    <row r="293" spans="1:57" s="1707" customFormat="1" ht="12.75" x14ac:dyDescent="0.2">
      <c r="A293" s="1660" t="str">
        <f t="shared" si="12"/>
        <v>C2502100080310</v>
      </c>
      <c r="B293" s="1697" t="s">
        <v>453</v>
      </c>
      <c r="C293" s="1698"/>
      <c r="D293" s="1697" t="s">
        <v>1256</v>
      </c>
      <c r="E293" s="1698"/>
      <c r="F293" s="1697" t="s">
        <v>1258</v>
      </c>
      <c r="G293" s="1698"/>
      <c r="H293" s="1697" t="s">
        <v>755</v>
      </c>
      <c r="I293" s="1698"/>
      <c r="J293" s="1697" t="s">
        <v>739</v>
      </c>
      <c r="K293" s="1698"/>
      <c r="L293" s="1698"/>
      <c r="M293" s="1697" t="s">
        <v>748</v>
      </c>
      <c r="N293" s="1698"/>
      <c r="O293" s="1698"/>
      <c r="P293" s="1697" t="s">
        <v>685</v>
      </c>
      <c r="Q293" s="1698"/>
      <c r="R293" s="1697" t="s">
        <v>685</v>
      </c>
      <c r="S293" s="1698"/>
      <c r="T293" s="1699" t="s">
        <v>1262</v>
      </c>
      <c r="U293" s="1698"/>
      <c r="V293" s="1698"/>
      <c r="W293" s="1698"/>
      <c r="X293" s="1698"/>
      <c r="Y293" s="1698"/>
      <c r="Z293" s="1698"/>
      <c r="AA293" s="1698"/>
      <c r="AB293" s="1697" t="s">
        <v>732</v>
      </c>
      <c r="AC293" s="1698"/>
      <c r="AD293" s="1698"/>
      <c r="AE293" s="1698"/>
      <c r="AF293" s="1698"/>
      <c r="AG293" s="1697" t="s">
        <v>733</v>
      </c>
      <c r="AH293" s="1698"/>
      <c r="AI293" s="1698"/>
      <c r="AJ293" s="1700" t="s">
        <v>417</v>
      </c>
      <c r="AK293" s="1701" t="s">
        <v>734</v>
      </c>
      <c r="AL293" s="1702"/>
      <c r="AM293" s="1702"/>
      <c r="AN293" s="1702"/>
      <c r="AO293" s="1702"/>
      <c r="AP293" s="1702"/>
      <c r="AQ293" s="1705">
        <v>0</v>
      </c>
      <c r="AR293" s="1709">
        <v>0</v>
      </c>
      <c r="AS293" s="1705">
        <v>0</v>
      </c>
      <c r="AT293" s="1705">
        <v>0</v>
      </c>
      <c r="AU293" s="1747">
        <v>0</v>
      </c>
      <c r="AV293" s="1705">
        <v>0</v>
      </c>
      <c r="AW293" s="1709">
        <v>0</v>
      </c>
      <c r="AX293" s="1705">
        <v>0</v>
      </c>
      <c r="AY293" s="1709">
        <v>0</v>
      </c>
      <c r="AZ293" s="1705">
        <v>0</v>
      </c>
      <c r="BA293" s="1705">
        <v>0</v>
      </c>
      <c r="BB293" s="1705">
        <v>0</v>
      </c>
      <c r="BC293" s="1705">
        <v>0</v>
      </c>
      <c r="BE293" s="1708" t="e">
        <f t="shared" si="11"/>
        <v>#DIV/0!</v>
      </c>
    </row>
    <row r="294" spans="1:57" s="1707" customFormat="1" ht="15" customHeight="1" x14ac:dyDescent="0.2">
      <c r="A294" s="1660" t="str">
        <f t="shared" si="12"/>
        <v>C250210008031010</v>
      </c>
      <c r="B294" s="1725" t="s">
        <v>453</v>
      </c>
      <c r="C294" s="1698"/>
      <c r="D294" s="1725" t="s">
        <v>1256</v>
      </c>
      <c r="E294" s="1698"/>
      <c r="F294" s="1725" t="s">
        <v>1258</v>
      </c>
      <c r="G294" s="1698"/>
      <c r="H294" s="1725" t="s">
        <v>755</v>
      </c>
      <c r="I294" s="1698"/>
      <c r="J294" s="1725" t="s">
        <v>739</v>
      </c>
      <c r="K294" s="1698"/>
      <c r="L294" s="1698"/>
      <c r="M294" s="1725" t="s">
        <v>748</v>
      </c>
      <c r="N294" s="1698"/>
      <c r="O294" s="1698"/>
      <c r="P294" s="1725" t="s">
        <v>417</v>
      </c>
      <c r="Q294" s="1698"/>
      <c r="R294" s="1725" t="s">
        <v>685</v>
      </c>
      <c r="S294" s="1698"/>
      <c r="T294" s="1726" t="s">
        <v>1261</v>
      </c>
      <c r="U294" s="1698"/>
      <c r="V294" s="1698"/>
      <c r="W294" s="1698"/>
      <c r="X294" s="1698"/>
      <c r="Y294" s="1698"/>
      <c r="Z294" s="1698"/>
      <c r="AA294" s="1698"/>
      <c r="AB294" s="1725" t="s">
        <v>732</v>
      </c>
      <c r="AC294" s="1698"/>
      <c r="AD294" s="1698"/>
      <c r="AE294" s="1698"/>
      <c r="AF294" s="1698"/>
      <c r="AG294" s="1725" t="s">
        <v>733</v>
      </c>
      <c r="AH294" s="1698"/>
      <c r="AI294" s="1698"/>
      <c r="AJ294" s="1727" t="s">
        <v>417</v>
      </c>
      <c r="AK294" s="1728" t="s">
        <v>734</v>
      </c>
      <c r="AL294" s="1702"/>
      <c r="AM294" s="1702"/>
      <c r="AN294" s="1702"/>
      <c r="AO294" s="1702"/>
      <c r="AP294" s="1702"/>
      <c r="AQ294" s="1730">
        <v>0</v>
      </c>
      <c r="AR294" s="1732">
        <v>0</v>
      </c>
      <c r="AS294" s="1730">
        <v>0</v>
      </c>
      <c r="AT294" s="1730">
        <v>0</v>
      </c>
      <c r="AU294" s="1733">
        <v>0</v>
      </c>
      <c r="AV294" s="1730">
        <v>0</v>
      </c>
      <c r="AW294" s="1732">
        <v>0</v>
      </c>
      <c r="AX294" s="1730">
        <v>0</v>
      </c>
      <c r="AY294" s="1732">
        <v>0</v>
      </c>
      <c r="AZ294" s="1730">
        <v>0</v>
      </c>
      <c r="BA294" s="1730">
        <v>0</v>
      </c>
      <c r="BB294" s="1730">
        <v>0</v>
      </c>
      <c r="BC294" s="1730">
        <v>0</v>
      </c>
      <c r="BE294" s="1731" t="e">
        <f t="shared" si="11"/>
        <v>#DIV/0!</v>
      </c>
    </row>
    <row r="295" spans="1:57" s="1707" customFormat="1" ht="15" customHeight="1" x14ac:dyDescent="0.2">
      <c r="A295" s="1660" t="str">
        <f t="shared" si="12"/>
        <v>C250210008031110</v>
      </c>
      <c r="B295" s="1725" t="s">
        <v>453</v>
      </c>
      <c r="C295" s="1698"/>
      <c r="D295" s="1725" t="s">
        <v>1256</v>
      </c>
      <c r="E295" s="1698"/>
      <c r="F295" s="1725" t="s">
        <v>1258</v>
      </c>
      <c r="G295" s="1698"/>
      <c r="H295" s="1725" t="s">
        <v>755</v>
      </c>
      <c r="I295" s="1698"/>
      <c r="J295" s="1725" t="s">
        <v>739</v>
      </c>
      <c r="K295" s="1698"/>
      <c r="L295" s="1698"/>
      <c r="M295" s="1725" t="s">
        <v>748</v>
      </c>
      <c r="N295" s="1698"/>
      <c r="O295" s="1698"/>
      <c r="P295" s="1725" t="s">
        <v>433</v>
      </c>
      <c r="Q295" s="1698"/>
      <c r="R295" s="1725" t="s">
        <v>685</v>
      </c>
      <c r="S295" s="1698"/>
      <c r="T295" s="1726" t="s">
        <v>1071</v>
      </c>
      <c r="U295" s="1698"/>
      <c r="V295" s="1698"/>
      <c r="W295" s="1698"/>
      <c r="X295" s="1698"/>
      <c r="Y295" s="1698"/>
      <c r="Z295" s="1698"/>
      <c r="AA295" s="1698"/>
      <c r="AB295" s="1725" t="s">
        <v>732</v>
      </c>
      <c r="AC295" s="1698"/>
      <c r="AD295" s="1698"/>
      <c r="AE295" s="1698"/>
      <c r="AF295" s="1698"/>
      <c r="AG295" s="1725" t="s">
        <v>733</v>
      </c>
      <c r="AH295" s="1698"/>
      <c r="AI295" s="1698"/>
      <c r="AJ295" s="1727" t="s">
        <v>417</v>
      </c>
      <c r="AK295" s="1728" t="s">
        <v>734</v>
      </c>
      <c r="AL295" s="1702"/>
      <c r="AM295" s="1702"/>
      <c r="AN295" s="1702"/>
      <c r="AO295" s="1702"/>
      <c r="AP295" s="1702"/>
      <c r="AQ295" s="1730">
        <v>0</v>
      </c>
      <c r="AR295" s="1732">
        <v>0</v>
      </c>
      <c r="AS295" s="1730">
        <v>0</v>
      </c>
      <c r="AT295" s="1730">
        <v>0</v>
      </c>
      <c r="AU295" s="1733">
        <v>0</v>
      </c>
      <c r="AV295" s="1730">
        <v>0</v>
      </c>
      <c r="AW295" s="1732">
        <v>0</v>
      </c>
      <c r="AX295" s="1730">
        <v>0</v>
      </c>
      <c r="AY295" s="1732">
        <v>0</v>
      </c>
      <c r="AZ295" s="1730">
        <v>0</v>
      </c>
      <c r="BA295" s="1730">
        <v>0</v>
      </c>
      <c r="BB295" s="1730">
        <v>0</v>
      </c>
      <c r="BC295" s="1730">
        <v>0</v>
      </c>
      <c r="BE295" s="1731" t="e">
        <f t="shared" si="11"/>
        <v>#DIV/0!</v>
      </c>
    </row>
    <row r="296" spans="1:57" s="1707" customFormat="1" ht="15" customHeight="1" x14ac:dyDescent="0.2">
      <c r="A296" s="1660" t="str">
        <f t="shared" si="12"/>
        <v>C250210009010</v>
      </c>
      <c r="B296" s="1697" t="s">
        <v>453</v>
      </c>
      <c r="C296" s="1698"/>
      <c r="D296" s="1697" t="s">
        <v>1256</v>
      </c>
      <c r="E296" s="1698"/>
      <c r="F296" s="1697" t="s">
        <v>1258</v>
      </c>
      <c r="G296" s="1698"/>
      <c r="H296" s="1697" t="s">
        <v>747</v>
      </c>
      <c r="I296" s="1698"/>
      <c r="J296" s="1697" t="s">
        <v>739</v>
      </c>
      <c r="K296" s="1698"/>
      <c r="L296" s="1698"/>
      <c r="M296" s="1697"/>
      <c r="N296" s="1698"/>
      <c r="O296" s="1698"/>
      <c r="P296" s="1697"/>
      <c r="Q296" s="1698"/>
      <c r="R296" s="1697"/>
      <c r="S296" s="1698"/>
      <c r="T296" s="1699" t="s">
        <v>1168</v>
      </c>
      <c r="U296" s="1698"/>
      <c r="V296" s="1698"/>
      <c r="W296" s="1698"/>
      <c r="X296" s="1698"/>
      <c r="Y296" s="1698"/>
      <c r="Z296" s="1698"/>
      <c r="AA296" s="1698"/>
      <c r="AB296" s="1697" t="s">
        <v>732</v>
      </c>
      <c r="AC296" s="1698"/>
      <c r="AD296" s="1698"/>
      <c r="AE296" s="1698"/>
      <c r="AF296" s="1698"/>
      <c r="AG296" s="1697" t="s">
        <v>733</v>
      </c>
      <c r="AH296" s="1698"/>
      <c r="AI296" s="1698"/>
      <c r="AJ296" s="1700" t="s">
        <v>417</v>
      </c>
      <c r="AK296" s="1701" t="s">
        <v>734</v>
      </c>
      <c r="AL296" s="1702"/>
      <c r="AM296" s="1702"/>
      <c r="AN296" s="1702"/>
      <c r="AO296" s="1702"/>
      <c r="AP296" s="1702"/>
      <c r="AQ296" s="1703">
        <v>300000000</v>
      </c>
      <c r="AR296" s="1704">
        <v>295733333</v>
      </c>
      <c r="AS296" s="1703">
        <v>4266667</v>
      </c>
      <c r="AT296" s="1705">
        <v>0</v>
      </c>
      <c r="AU296" s="1706">
        <v>173339994</v>
      </c>
      <c r="AV296" s="1703">
        <v>122393339</v>
      </c>
      <c r="AW296" s="1704">
        <v>5445000</v>
      </c>
      <c r="AX296" s="1703">
        <v>167894994</v>
      </c>
      <c r="AY296" s="1704">
        <v>4402000</v>
      </c>
      <c r="AZ296" s="1703">
        <v>1043000</v>
      </c>
      <c r="BA296" s="1703">
        <v>4402000</v>
      </c>
      <c r="BB296" s="1705">
        <v>0</v>
      </c>
      <c r="BC296" s="1705">
        <v>0</v>
      </c>
      <c r="BE296" s="1708">
        <f t="shared" si="11"/>
        <v>0.57779997999999999</v>
      </c>
    </row>
    <row r="297" spans="1:57" s="1799" customFormat="1" ht="15" customHeight="1" x14ac:dyDescent="0.2">
      <c r="A297" s="1789" t="str">
        <f t="shared" si="12"/>
        <v>C25021000910</v>
      </c>
      <c r="B297" s="1801" t="s">
        <v>453</v>
      </c>
      <c r="C297" s="1791"/>
      <c r="D297" s="1801" t="s">
        <v>1256</v>
      </c>
      <c r="E297" s="1791"/>
      <c r="F297" s="1801" t="s">
        <v>1258</v>
      </c>
      <c r="G297" s="1791"/>
      <c r="H297" s="1801" t="s">
        <v>747</v>
      </c>
      <c r="I297" s="1791"/>
      <c r="J297" s="1801" t="s">
        <v>685</v>
      </c>
      <c r="K297" s="1791"/>
      <c r="L297" s="1791"/>
      <c r="M297" s="1801" t="s">
        <v>685</v>
      </c>
      <c r="N297" s="1791"/>
      <c r="O297" s="1791"/>
      <c r="P297" s="1801" t="s">
        <v>685</v>
      </c>
      <c r="Q297" s="1791"/>
      <c r="R297" s="1801" t="s">
        <v>685</v>
      </c>
      <c r="S297" s="1791"/>
      <c r="T297" s="1802" t="s">
        <v>1168</v>
      </c>
      <c r="U297" s="1793"/>
      <c r="V297" s="1793"/>
      <c r="W297" s="1793"/>
      <c r="X297" s="1793"/>
      <c r="Y297" s="1793"/>
      <c r="Z297" s="1793"/>
      <c r="AA297" s="1793"/>
      <c r="AB297" s="1801" t="s">
        <v>732</v>
      </c>
      <c r="AC297" s="1791"/>
      <c r="AD297" s="1791"/>
      <c r="AE297" s="1791"/>
      <c r="AF297" s="1791"/>
      <c r="AG297" s="1801" t="s">
        <v>733</v>
      </c>
      <c r="AH297" s="1791"/>
      <c r="AI297" s="1791"/>
      <c r="AJ297" s="1803" t="s">
        <v>417</v>
      </c>
      <c r="AK297" s="1804" t="s">
        <v>734</v>
      </c>
      <c r="AL297" s="1796"/>
      <c r="AM297" s="1796"/>
      <c r="AN297" s="1796"/>
      <c r="AO297" s="1796"/>
      <c r="AP297" s="1796"/>
      <c r="AQ297" s="1805">
        <v>300000000</v>
      </c>
      <c r="AR297" s="1704">
        <v>295733333</v>
      </c>
      <c r="AS297" s="1805">
        <v>4266667</v>
      </c>
      <c r="AT297" s="1806">
        <v>0</v>
      </c>
      <c r="AU297" s="1706">
        <v>173339994</v>
      </c>
      <c r="AV297" s="1805">
        <v>122393339</v>
      </c>
      <c r="AW297" s="1704">
        <v>5445000</v>
      </c>
      <c r="AX297" s="1805">
        <v>167894994</v>
      </c>
      <c r="AY297" s="1704">
        <v>4402000</v>
      </c>
      <c r="AZ297" s="1805">
        <v>1043000</v>
      </c>
      <c r="BA297" s="1805">
        <v>4402000</v>
      </c>
      <c r="BB297" s="1806">
        <v>0</v>
      </c>
      <c r="BC297" s="1806">
        <v>0</v>
      </c>
      <c r="BE297" s="1807">
        <f t="shared" si="11"/>
        <v>0.57779997999999999</v>
      </c>
    </row>
    <row r="298" spans="1:57" s="1707" customFormat="1" ht="15" customHeight="1" x14ac:dyDescent="0.2">
      <c r="A298" s="1660" t="str">
        <f t="shared" si="12"/>
        <v>C2502100090210</v>
      </c>
      <c r="B298" s="1697" t="s">
        <v>453</v>
      </c>
      <c r="C298" s="1698"/>
      <c r="D298" s="1697" t="s">
        <v>1256</v>
      </c>
      <c r="E298" s="1698"/>
      <c r="F298" s="1697" t="s">
        <v>1258</v>
      </c>
      <c r="G298" s="1698"/>
      <c r="H298" s="1697" t="s">
        <v>747</v>
      </c>
      <c r="I298" s="1698"/>
      <c r="J298" s="1697" t="s">
        <v>739</v>
      </c>
      <c r="K298" s="1698"/>
      <c r="L298" s="1698"/>
      <c r="M298" s="1697" t="s">
        <v>741</v>
      </c>
      <c r="N298" s="1698"/>
      <c r="O298" s="1698"/>
      <c r="P298" s="1697"/>
      <c r="Q298" s="1698"/>
      <c r="R298" s="1697"/>
      <c r="S298" s="1698"/>
      <c r="T298" s="1699" t="s">
        <v>1058</v>
      </c>
      <c r="U298" s="1698"/>
      <c r="V298" s="1698"/>
      <c r="W298" s="1698"/>
      <c r="X298" s="1698"/>
      <c r="Y298" s="1698"/>
      <c r="Z298" s="1698"/>
      <c r="AA298" s="1698"/>
      <c r="AB298" s="1697" t="s">
        <v>732</v>
      </c>
      <c r="AC298" s="1698"/>
      <c r="AD298" s="1698"/>
      <c r="AE298" s="1698"/>
      <c r="AF298" s="1698"/>
      <c r="AG298" s="1697" t="s">
        <v>733</v>
      </c>
      <c r="AH298" s="1698"/>
      <c r="AI298" s="1698"/>
      <c r="AJ298" s="1700" t="s">
        <v>417</v>
      </c>
      <c r="AK298" s="1701" t="s">
        <v>734</v>
      </c>
      <c r="AL298" s="1702"/>
      <c r="AM298" s="1702"/>
      <c r="AN298" s="1702"/>
      <c r="AO298" s="1702"/>
      <c r="AP298" s="1702"/>
      <c r="AQ298" s="1703">
        <v>300000000</v>
      </c>
      <c r="AR298" s="1704">
        <v>295733333</v>
      </c>
      <c r="AS298" s="1703">
        <v>4266667</v>
      </c>
      <c r="AT298" s="1705">
        <v>0</v>
      </c>
      <c r="AU298" s="1706">
        <v>173339994</v>
      </c>
      <c r="AV298" s="1703">
        <v>122393339</v>
      </c>
      <c r="AW298" s="1704">
        <v>5445000</v>
      </c>
      <c r="AX298" s="1703">
        <v>167894994</v>
      </c>
      <c r="AY298" s="1704">
        <v>4402000</v>
      </c>
      <c r="AZ298" s="1703">
        <v>1043000</v>
      </c>
      <c r="BA298" s="1703">
        <v>4402000</v>
      </c>
      <c r="BB298" s="1705">
        <v>0</v>
      </c>
      <c r="BC298" s="1705">
        <v>0</v>
      </c>
      <c r="BE298" s="1708">
        <f t="shared" si="11"/>
        <v>0.57779997999999999</v>
      </c>
    </row>
    <row r="299" spans="1:57" s="1707" customFormat="1" ht="12.75" x14ac:dyDescent="0.2">
      <c r="A299" s="1660" t="str">
        <f t="shared" si="12"/>
        <v>C25021000902110</v>
      </c>
      <c r="B299" s="1725" t="s">
        <v>453</v>
      </c>
      <c r="C299" s="1698"/>
      <c r="D299" s="1725" t="s">
        <v>1256</v>
      </c>
      <c r="E299" s="1698"/>
      <c r="F299" s="1725" t="s">
        <v>1258</v>
      </c>
      <c r="G299" s="1698"/>
      <c r="H299" s="1725" t="s">
        <v>747</v>
      </c>
      <c r="I299" s="1698"/>
      <c r="J299" s="1725" t="s">
        <v>739</v>
      </c>
      <c r="K299" s="1698"/>
      <c r="L299" s="1698"/>
      <c r="M299" s="1725" t="s">
        <v>741</v>
      </c>
      <c r="N299" s="1698"/>
      <c r="O299" s="1698"/>
      <c r="P299" s="1725" t="s">
        <v>738</v>
      </c>
      <c r="Q299" s="1698"/>
      <c r="R299" s="1725"/>
      <c r="S299" s="1698"/>
      <c r="T299" s="1726" t="s">
        <v>1014</v>
      </c>
      <c r="U299" s="1698"/>
      <c r="V299" s="1698"/>
      <c r="W299" s="1698"/>
      <c r="X299" s="1698"/>
      <c r="Y299" s="1698"/>
      <c r="Z299" s="1698"/>
      <c r="AA299" s="1698"/>
      <c r="AB299" s="1725" t="s">
        <v>732</v>
      </c>
      <c r="AC299" s="1698"/>
      <c r="AD299" s="1698"/>
      <c r="AE299" s="1698"/>
      <c r="AF299" s="1698"/>
      <c r="AG299" s="1725" t="s">
        <v>733</v>
      </c>
      <c r="AH299" s="1698"/>
      <c r="AI299" s="1698"/>
      <c r="AJ299" s="1727" t="s">
        <v>417</v>
      </c>
      <c r="AK299" s="1728" t="s">
        <v>734</v>
      </c>
      <c r="AL299" s="1702"/>
      <c r="AM299" s="1702"/>
      <c r="AN299" s="1702"/>
      <c r="AO299" s="1702"/>
      <c r="AP299" s="1702"/>
      <c r="AQ299" s="1729">
        <v>88800000</v>
      </c>
      <c r="AR299" s="1720">
        <v>84533333</v>
      </c>
      <c r="AS299" s="1729">
        <v>4266667</v>
      </c>
      <c r="AT299" s="1730">
        <v>0</v>
      </c>
      <c r="AU299" s="1733">
        <v>0</v>
      </c>
      <c r="AV299" s="1729">
        <v>84533333</v>
      </c>
      <c r="AW299" s="1732">
        <v>0</v>
      </c>
      <c r="AX299" s="1730">
        <v>0</v>
      </c>
      <c r="AY299" s="1732">
        <v>0</v>
      </c>
      <c r="AZ299" s="1730">
        <v>0</v>
      </c>
      <c r="BA299" s="1730">
        <v>0</v>
      </c>
      <c r="BB299" s="1730">
        <v>0</v>
      </c>
      <c r="BC299" s="1730">
        <v>0</v>
      </c>
      <c r="BE299" s="1731">
        <f t="shared" si="11"/>
        <v>0</v>
      </c>
    </row>
    <row r="300" spans="1:57" s="1707" customFormat="1" ht="12.75" x14ac:dyDescent="0.2">
      <c r="A300" s="1660" t="str">
        <f t="shared" si="12"/>
        <v>C25021000902210</v>
      </c>
      <c r="B300" s="1725" t="s">
        <v>453</v>
      </c>
      <c r="C300" s="1698"/>
      <c r="D300" s="1725" t="s">
        <v>1256</v>
      </c>
      <c r="E300" s="1698"/>
      <c r="F300" s="1725" t="s">
        <v>1258</v>
      </c>
      <c r="G300" s="1698"/>
      <c r="H300" s="1725" t="s">
        <v>747</v>
      </c>
      <c r="I300" s="1698"/>
      <c r="J300" s="1725" t="s">
        <v>739</v>
      </c>
      <c r="K300" s="1698"/>
      <c r="L300" s="1698"/>
      <c r="M300" s="1725" t="s">
        <v>741</v>
      </c>
      <c r="N300" s="1698"/>
      <c r="O300" s="1698"/>
      <c r="P300" s="1725" t="s">
        <v>741</v>
      </c>
      <c r="Q300" s="1698"/>
      <c r="R300" s="1725"/>
      <c r="S300" s="1698"/>
      <c r="T300" s="1726" t="s">
        <v>1051</v>
      </c>
      <c r="U300" s="1698"/>
      <c r="V300" s="1698"/>
      <c r="W300" s="1698"/>
      <c r="X300" s="1698"/>
      <c r="Y300" s="1698"/>
      <c r="Z300" s="1698"/>
      <c r="AA300" s="1698"/>
      <c r="AB300" s="1725" t="s">
        <v>732</v>
      </c>
      <c r="AC300" s="1698"/>
      <c r="AD300" s="1698"/>
      <c r="AE300" s="1698"/>
      <c r="AF300" s="1698"/>
      <c r="AG300" s="1725" t="s">
        <v>733</v>
      </c>
      <c r="AH300" s="1698"/>
      <c r="AI300" s="1698"/>
      <c r="AJ300" s="1727" t="s">
        <v>417</v>
      </c>
      <c r="AK300" s="1728" t="s">
        <v>734</v>
      </c>
      <c r="AL300" s="1702"/>
      <c r="AM300" s="1702"/>
      <c r="AN300" s="1702"/>
      <c r="AO300" s="1702"/>
      <c r="AP300" s="1702"/>
      <c r="AQ300" s="1729">
        <v>86000000</v>
      </c>
      <c r="AR300" s="1720">
        <v>86000000</v>
      </c>
      <c r="AS300" s="1730">
        <v>0</v>
      </c>
      <c r="AT300" s="1730">
        <v>0</v>
      </c>
      <c r="AU300" s="1722">
        <v>86000000</v>
      </c>
      <c r="AV300" s="1730">
        <v>0</v>
      </c>
      <c r="AW300" s="1732">
        <v>0</v>
      </c>
      <c r="AX300" s="1729">
        <v>86000000</v>
      </c>
      <c r="AY300" s="1732">
        <v>0</v>
      </c>
      <c r="AZ300" s="1730">
        <v>0</v>
      </c>
      <c r="BA300" s="1730">
        <v>0</v>
      </c>
      <c r="BB300" s="1730">
        <v>0</v>
      </c>
      <c r="BC300" s="1730">
        <v>0</v>
      </c>
      <c r="BE300" s="1731">
        <f t="shared" si="11"/>
        <v>1</v>
      </c>
    </row>
    <row r="301" spans="1:57" s="1707" customFormat="1" ht="12.75" x14ac:dyDescent="0.2">
      <c r="A301" s="1660" t="str">
        <f t="shared" si="12"/>
        <v>C25021000902310</v>
      </c>
      <c r="B301" s="1725" t="s">
        <v>453</v>
      </c>
      <c r="C301" s="1698"/>
      <c r="D301" s="1725" t="s">
        <v>1256</v>
      </c>
      <c r="E301" s="1698"/>
      <c r="F301" s="1725" t="s">
        <v>1258</v>
      </c>
      <c r="G301" s="1698"/>
      <c r="H301" s="1725" t="s">
        <v>747</v>
      </c>
      <c r="I301" s="1698"/>
      <c r="J301" s="1725" t="s">
        <v>739</v>
      </c>
      <c r="K301" s="1698"/>
      <c r="L301" s="1698"/>
      <c r="M301" s="1725" t="s">
        <v>741</v>
      </c>
      <c r="N301" s="1698"/>
      <c r="O301" s="1698"/>
      <c r="P301" s="1725" t="s">
        <v>748</v>
      </c>
      <c r="Q301" s="1698"/>
      <c r="R301" s="1725"/>
      <c r="S301" s="1698"/>
      <c r="T301" s="1726" t="s">
        <v>1054</v>
      </c>
      <c r="U301" s="1698"/>
      <c r="V301" s="1698"/>
      <c r="W301" s="1698"/>
      <c r="X301" s="1698"/>
      <c r="Y301" s="1698"/>
      <c r="Z301" s="1698"/>
      <c r="AA301" s="1698"/>
      <c r="AB301" s="1725" t="s">
        <v>732</v>
      </c>
      <c r="AC301" s="1698"/>
      <c r="AD301" s="1698"/>
      <c r="AE301" s="1698"/>
      <c r="AF301" s="1698"/>
      <c r="AG301" s="1725" t="s">
        <v>733</v>
      </c>
      <c r="AH301" s="1698"/>
      <c r="AI301" s="1698"/>
      <c r="AJ301" s="1727" t="s">
        <v>417</v>
      </c>
      <c r="AK301" s="1728" t="s">
        <v>734</v>
      </c>
      <c r="AL301" s="1702"/>
      <c r="AM301" s="1702"/>
      <c r="AN301" s="1702"/>
      <c r="AO301" s="1702"/>
      <c r="AP301" s="1702"/>
      <c r="AQ301" s="1729">
        <v>68860000</v>
      </c>
      <c r="AR301" s="1720">
        <v>68860000</v>
      </c>
      <c r="AS301" s="1730">
        <v>0</v>
      </c>
      <c r="AT301" s="1730">
        <v>0</v>
      </c>
      <c r="AU301" s="1722">
        <v>68860000</v>
      </c>
      <c r="AV301" s="1730">
        <v>0</v>
      </c>
      <c r="AW301" s="1732">
        <v>0</v>
      </c>
      <c r="AX301" s="1729">
        <v>68860000</v>
      </c>
      <c r="AY301" s="1732">
        <v>0</v>
      </c>
      <c r="AZ301" s="1730">
        <v>0</v>
      </c>
      <c r="BA301" s="1730">
        <v>0</v>
      </c>
      <c r="BB301" s="1730">
        <v>0</v>
      </c>
      <c r="BC301" s="1730">
        <v>0</v>
      </c>
      <c r="BE301" s="1731">
        <f t="shared" si="11"/>
        <v>1</v>
      </c>
    </row>
    <row r="302" spans="1:57" s="1707" customFormat="1" ht="15" customHeight="1" x14ac:dyDescent="0.2">
      <c r="A302" s="1660" t="str">
        <f t="shared" si="12"/>
        <v>C25021000902410</v>
      </c>
      <c r="B302" s="1725" t="s">
        <v>453</v>
      </c>
      <c r="C302" s="1698"/>
      <c r="D302" s="1725" t="s">
        <v>1256</v>
      </c>
      <c r="E302" s="1698"/>
      <c r="F302" s="1725" t="s">
        <v>1258</v>
      </c>
      <c r="G302" s="1698"/>
      <c r="H302" s="1725" t="s">
        <v>747</v>
      </c>
      <c r="I302" s="1698"/>
      <c r="J302" s="1725" t="s">
        <v>739</v>
      </c>
      <c r="K302" s="1698"/>
      <c r="L302" s="1698"/>
      <c r="M302" s="1725" t="s">
        <v>741</v>
      </c>
      <c r="N302" s="1698"/>
      <c r="O302" s="1698"/>
      <c r="P302" s="1725" t="s">
        <v>742</v>
      </c>
      <c r="Q302" s="1698"/>
      <c r="R302" s="1725"/>
      <c r="S302" s="1698"/>
      <c r="T302" s="1726" t="s">
        <v>437</v>
      </c>
      <c r="U302" s="1698"/>
      <c r="V302" s="1698"/>
      <c r="W302" s="1698"/>
      <c r="X302" s="1698"/>
      <c r="Y302" s="1698"/>
      <c r="Z302" s="1698"/>
      <c r="AA302" s="1698"/>
      <c r="AB302" s="1725" t="s">
        <v>732</v>
      </c>
      <c r="AC302" s="1698"/>
      <c r="AD302" s="1698"/>
      <c r="AE302" s="1698"/>
      <c r="AF302" s="1698"/>
      <c r="AG302" s="1725" t="s">
        <v>733</v>
      </c>
      <c r="AH302" s="1698"/>
      <c r="AI302" s="1698"/>
      <c r="AJ302" s="1727" t="s">
        <v>417</v>
      </c>
      <c r="AK302" s="1728" t="s">
        <v>734</v>
      </c>
      <c r="AL302" s="1702"/>
      <c r="AM302" s="1702"/>
      <c r="AN302" s="1702"/>
      <c r="AO302" s="1702"/>
      <c r="AP302" s="1702"/>
      <c r="AQ302" s="1729">
        <v>56340000</v>
      </c>
      <c r="AR302" s="1720">
        <v>56340000</v>
      </c>
      <c r="AS302" s="1730">
        <v>0</v>
      </c>
      <c r="AT302" s="1730">
        <v>0</v>
      </c>
      <c r="AU302" s="1722">
        <v>18479994</v>
      </c>
      <c r="AV302" s="1729">
        <v>37860006</v>
      </c>
      <c r="AW302" s="1720">
        <v>5445000</v>
      </c>
      <c r="AX302" s="1729">
        <v>13034994</v>
      </c>
      <c r="AY302" s="1720">
        <v>4402000</v>
      </c>
      <c r="AZ302" s="1729">
        <v>1043000</v>
      </c>
      <c r="BA302" s="1729">
        <v>4402000</v>
      </c>
      <c r="BB302" s="1730">
        <v>0</v>
      </c>
      <c r="BC302" s="1730">
        <v>0</v>
      </c>
      <c r="BE302" s="1731">
        <f t="shared" si="11"/>
        <v>0.32800841320553781</v>
      </c>
    </row>
    <row r="303" spans="1:57" s="1707" customFormat="1" ht="15" customHeight="1" x14ac:dyDescent="0.2">
      <c r="A303" s="1660" t="str">
        <f t="shared" si="12"/>
        <v>C25021000902610</v>
      </c>
      <c r="B303" s="1725" t="s">
        <v>453</v>
      </c>
      <c r="C303" s="1698"/>
      <c r="D303" s="1725" t="s">
        <v>1256</v>
      </c>
      <c r="E303" s="1698"/>
      <c r="F303" s="1725" t="s">
        <v>1258</v>
      </c>
      <c r="G303" s="1698"/>
      <c r="H303" s="1725" t="s">
        <v>747</v>
      </c>
      <c r="I303" s="1698"/>
      <c r="J303" s="1725" t="s">
        <v>739</v>
      </c>
      <c r="K303" s="1698"/>
      <c r="L303" s="1698"/>
      <c r="M303" s="1725" t="s">
        <v>741</v>
      </c>
      <c r="N303" s="1698"/>
      <c r="O303" s="1698"/>
      <c r="P303" s="1725" t="s">
        <v>753</v>
      </c>
      <c r="Q303" s="1698"/>
      <c r="R303" s="1725"/>
      <c r="S303" s="1698"/>
      <c r="T303" s="1726" t="s">
        <v>1028</v>
      </c>
      <c r="U303" s="1698"/>
      <c r="V303" s="1698"/>
      <c r="W303" s="1698"/>
      <c r="X303" s="1698"/>
      <c r="Y303" s="1698"/>
      <c r="Z303" s="1698"/>
      <c r="AA303" s="1698"/>
      <c r="AB303" s="1725" t="s">
        <v>732</v>
      </c>
      <c r="AC303" s="1698"/>
      <c r="AD303" s="1698"/>
      <c r="AE303" s="1698"/>
      <c r="AF303" s="1698"/>
      <c r="AG303" s="1725" t="s">
        <v>733</v>
      </c>
      <c r="AH303" s="1698"/>
      <c r="AI303" s="1698"/>
      <c r="AJ303" s="1727" t="s">
        <v>417</v>
      </c>
      <c r="AK303" s="1728" t="s">
        <v>734</v>
      </c>
      <c r="AL303" s="1702"/>
      <c r="AM303" s="1702"/>
      <c r="AN303" s="1702"/>
      <c r="AO303" s="1702"/>
      <c r="AP303" s="1702"/>
      <c r="AQ303" s="1730">
        <v>0</v>
      </c>
      <c r="AR303" s="1732">
        <v>0</v>
      </c>
      <c r="AS303" s="1730">
        <v>0</v>
      </c>
      <c r="AT303" s="1730">
        <v>0</v>
      </c>
      <c r="AU303" s="1733">
        <v>0</v>
      </c>
      <c r="AV303" s="1730">
        <v>0</v>
      </c>
      <c r="AW303" s="1732">
        <v>0</v>
      </c>
      <c r="AX303" s="1730">
        <v>0</v>
      </c>
      <c r="AY303" s="1732">
        <v>0</v>
      </c>
      <c r="AZ303" s="1730">
        <v>0</v>
      </c>
      <c r="BA303" s="1730">
        <v>0</v>
      </c>
      <c r="BB303" s="1730">
        <v>0</v>
      </c>
      <c r="BC303" s="1730">
        <v>0</v>
      </c>
      <c r="BE303" s="1731" t="e">
        <f t="shared" si="11"/>
        <v>#DIV/0!</v>
      </c>
    </row>
    <row r="304" spans="1:57" s="1799" customFormat="1" ht="15" customHeight="1" x14ac:dyDescent="0.2">
      <c r="A304" s="1789" t="str">
        <f t="shared" si="12"/>
        <v>C2502100012010</v>
      </c>
      <c r="B304" s="1801" t="s">
        <v>453</v>
      </c>
      <c r="C304" s="1791"/>
      <c r="D304" s="1801" t="s">
        <v>1256</v>
      </c>
      <c r="E304" s="1791"/>
      <c r="F304" s="1801" t="s">
        <v>1258</v>
      </c>
      <c r="G304" s="1791"/>
      <c r="H304" s="1801" t="s">
        <v>751</v>
      </c>
      <c r="I304" s="1791"/>
      <c r="J304" s="1801" t="s">
        <v>739</v>
      </c>
      <c r="K304" s="1791"/>
      <c r="L304" s="1791"/>
      <c r="M304" s="1801"/>
      <c r="N304" s="1791"/>
      <c r="O304" s="1791"/>
      <c r="P304" s="1801"/>
      <c r="Q304" s="1791"/>
      <c r="R304" s="1801"/>
      <c r="S304" s="1791"/>
      <c r="T304" s="1802" t="s">
        <v>1263</v>
      </c>
      <c r="U304" s="1793"/>
      <c r="V304" s="1793"/>
      <c r="W304" s="1793"/>
      <c r="X304" s="1793"/>
      <c r="Y304" s="1793"/>
      <c r="Z304" s="1793"/>
      <c r="AA304" s="1793"/>
      <c r="AB304" s="1801" t="s">
        <v>732</v>
      </c>
      <c r="AC304" s="1791"/>
      <c r="AD304" s="1791"/>
      <c r="AE304" s="1791"/>
      <c r="AF304" s="1791"/>
      <c r="AG304" s="1801" t="s">
        <v>733</v>
      </c>
      <c r="AH304" s="1791"/>
      <c r="AI304" s="1791"/>
      <c r="AJ304" s="1803" t="s">
        <v>417</v>
      </c>
      <c r="AK304" s="1804" t="s">
        <v>734</v>
      </c>
      <c r="AL304" s="1796"/>
      <c r="AM304" s="1796"/>
      <c r="AN304" s="1796"/>
      <c r="AO304" s="1796"/>
      <c r="AP304" s="1796"/>
      <c r="AQ304" s="1805">
        <v>300000000</v>
      </c>
      <c r="AR304" s="1805">
        <v>300000000</v>
      </c>
      <c r="AS304" s="1806">
        <v>0</v>
      </c>
      <c r="AT304" s="1806">
        <v>0</v>
      </c>
      <c r="AU304" s="1706">
        <v>265847553</v>
      </c>
      <c r="AV304" s="1805">
        <v>34152447</v>
      </c>
      <c r="AW304" s="1704">
        <v>69532252</v>
      </c>
      <c r="AX304" s="1805">
        <v>196315301</v>
      </c>
      <c r="AY304" s="1704">
        <v>61348245</v>
      </c>
      <c r="AZ304" s="1805">
        <v>8184007</v>
      </c>
      <c r="BA304" s="1805">
        <v>61348245</v>
      </c>
      <c r="BB304" s="1806">
        <v>0</v>
      </c>
      <c r="BC304" s="1806">
        <v>0</v>
      </c>
      <c r="BE304" s="1807">
        <f t="shared" si="11"/>
        <v>0.88615851000000001</v>
      </c>
    </row>
    <row r="305" spans="1:57" s="1707" customFormat="1" ht="15" customHeight="1" x14ac:dyDescent="0.2">
      <c r="A305" s="1660" t="str">
        <f t="shared" si="12"/>
        <v>C250210001210</v>
      </c>
      <c r="B305" s="1697" t="s">
        <v>453</v>
      </c>
      <c r="C305" s="1698"/>
      <c r="D305" s="1697" t="s">
        <v>1256</v>
      </c>
      <c r="E305" s="1698"/>
      <c r="F305" s="1697" t="s">
        <v>1258</v>
      </c>
      <c r="G305" s="1698"/>
      <c r="H305" s="1697" t="s">
        <v>751</v>
      </c>
      <c r="I305" s="1698"/>
      <c r="J305" s="1697" t="s">
        <v>685</v>
      </c>
      <c r="K305" s="1698"/>
      <c r="L305" s="1698"/>
      <c r="M305" s="1697" t="s">
        <v>685</v>
      </c>
      <c r="N305" s="1698"/>
      <c r="O305" s="1698"/>
      <c r="P305" s="1697" t="s">
        <v>685</v>
      </c>
      <c r="Q305" s="1698"/>
      <c r="R305" s="1697" t="s">
        <v>685</v>
      </c>
      <c r="S305" s="1698"/>
      <c r="T305" s="1699" t="s">
        <v>1263</v>
      </c>
      <c r="U305" s="1698"/>
      <c r="V305" s="1698"/>
      <c r="W305" s="1698"/>
      <c r="X305" s="1698"/>
      <c r="Y305" s="1698"/>
      <c r="Z305" s="1698"/>
      <c r="AA305" s="1698"/>
      <c r="AB305" s="1697" t="s">
        <v>732</v>
      </c>
      <c r="AC305" s="1698"/>
      <c r="AD305" s="1698"/>
      <c r="AE305" s="1698"/>
      <c r="AF305" s="1698"/>
      <c r="AG305" s="1697" t="s">
        <v>733</v>
      </c>
      <c r="AH305" s="1698"/>
      <c r="AI305" s="1698"/>
      <c r="AJ305" s="1700" t="s">
        <v>417</v>
      </c>
      <c r="AK305" s="1701" t="s">
        <v>734</v>
      </c>
      <c r="AL305" s="1702"/>
      <c r="AM305" s="1702"/>
      <c r="AN305" s="1702"/>
      <c r="AO305" s="1702"/>
      <c r="AP305" s="1702"/>
      <c r="AQ305" s="1703">
        <v>300000000</v>
      </c>
      <c r="AR305" s="1704">
        <v>300000000</v>
      </c>
      <c r="AS305" s="1705">
        <v>0</v>
      </c>
      <c r="AT305" s="1705">
        <v>0</v>
      </c>
      <c r="AU305" s="1706">
        <v>265847553</v>
      </c>
      <c r="AV305" s="1703">
        <v>34152447</v>
      </c>
      <c r="AW305" s="1704">
        <v>69532252</v>
      </c>
      <c r="AX305" s="1703">
        <v>196315301</v>
      </c>
      <c r="AY305" s="1704">
        <v>61348245</v>
      </c>
      <c r="AZ305" s="1703">
        <v>8184007</v>
      </c>
      <c r="BA305" s="1703">
        <v>61348245</v>
      </c>
      <c r="BB305" s="1705">
        <v>0</v>
      </c>
      <c r="BC305" s="1705">
        <v>0</v>
      </c>
      <c r="BE305" s="1708">
        <f t="shared" si="11"/>
        <v>0.88615851000000001</v>
      </c>
    </row>
    <row r="306" spans="1:57" s="1707" customFormat="1" ht="15" customHeight="1" x14ac:dyDescent="0.2">
      <c r="A306" s="1660" t="str">
        <f t="shared" si="12"/>
        <v>C25021000120210</v>
      </c>
      <c r="B306" s="1697" t="s">
        <v>453</v>
      </c>
      <c r="C306" s="1698"/>
      <c r="D306" s="1697" t="s">
        <v>1256</v>
      </c>
      <c r="E306" s="1698"/>
      <c r="F306" s="1697" t="s">
        <v>1258</v>
      </c>
      <c r="G306" s="1698"/>
      <c r="H306" s="1697" t="s">
        <v>751</v>
      </c>
      <c r="I306" s="1698"/>
      <c r="J306" s="1697" t="s">
        <v>739</v>
      </c>
      <c r="K306" s="1698"/>
      <c r="L306" s="1698"/>
      <c r="M306" s="1697" t="s">
        <v>741</v>
      </c>
      <c r="N306" s="1698"/>
      <c r="O306" s="1698"/>
      <c r="P306" s="1697"/>
      <c r="Q306" s="1698"/>
      <c r="R306" s="1697"/>
      <c r="S306" s="1698"/>
      <c r="T306" s="1699" t="s">
        <v>1058</v>
      </c>
      <c r="U306" s="1698"/>
      <c r="V306" s="1698"/>
      <c r="W306" s="1698"/>
      <c r="X306" s="1698"/>
      <c r="Y306" s="1698"/>
      <c r="Z306" s="1698"/>
      <c r="AA306" s="1698"/>
      <c r="AB306" s="1697" t="s">
        <v>732</v>
      </c>
      <c r="AC306" s="1698"/>
      <c r="AD306" s="1698"/>
      <c r="AE306" s="1698"/>
      <c r="AF306" s="1698"/>
      <c r="AG306" s="1697" t="s">
        <v>733</v>
      </c>
      <c r="AH306" s="1698"/>
      <c r="AI306" s="1698"/>
      <c r="AJ306" s="1700" t="s">
        <v>417</v>
      </c>
      <c r="AK306" s="1701" t="s">
        <v>734</v>
      </c>
      <c r="AL306" s="1702"/>
      <c r="AM306" s="1702"/>
      <c r="AN306" s="1702"/>
      <c r="AO306" s="1702"/>
      <c r="AP306" s="1702"/>
      <c r="AQ306" s="1703">
        <v>300000000</v>
      </c>
      <c r="AR306" s="1704">
        <v>300000000</v>
      </c>
      <c r="AS306" s="1705">
        <v>0</v>
      </c>
      <c r="AT306" s="1705">
        <v>0</v>
      </c>
      <c r="AU306" s="1706">
        <v>265847553</v>
      </c>
      <c r="AV306" s="1703">
        <v>34152447</v>
      </c>
      <c r="AW306" s="1704">
        <v>69532252</v>
      </c>
      <c r="AX306" s="1703">
        <v>196315301</v>
      </c>
      <c r="AY306" s="1704">
        <v>61348245</v>
      </c>
      <c r="AZ306" s="1703">
        <v>8184007</v>
      </c>
      <c r="BA306" s="1703">
        <v>61348245</v>
      </c>
      <c r="BB306" s="1705">
        <v>0</v>
      </c>
      <c r="BC306" s="1705">
        <v>0</v>
      </c>
      <c r="BE306" s="1708">
        <f t="shared" si="11"/>
        <v>0.88615851000000001</v>
      </c>
    </row>
    <row r="307" spans="1:57" s="1707" customFormat="1" ht="12.75" x14ac:dyDescent="0.2">
      <c r="A307" s="1660" t="str">
        <f t="shared" si="12"/>
        <v>C250210001202110</v>
      </c>
      <c r="B307" s="1725" t="s">
        <v>453</v>
      </c>
      <c r="C307" s="1698"/>
      <c r="D307" s="1725" t="s">
        <v>1256</v>
      </c>
      <c r="E307" s="1698"/>
      <c r="F307" s="1725" t="s">
        <v>1258</v>
      </c>
      <c r="G307" s="1698"/>
      <c r="H307" s="1725" t="s">
        <v>751</v>
      </c>
      <c r="I307" s="1698"/>
      <c r="J307" s="1725" t="s">
        <v>739</v>
      </c>
      <c r="K307" s="1698"/>
      <c r="L307" s="1698"/>
      <c r="M307" s="1725" t="s">
        <v>741</v>
      </c>
      <c r="N307" s="1698"/>
      <c r="O307" s="1698"/>
      <c r="P307" s="1725" t="s">
        <v>738</v>
      </c>
      <c r="Q307" s="1698"/>
      <c r="R307" s="1725"/>
      <c r="S307" s="1698"/>
      <c r="T307" s="1726" t="s">
        <v>1014</v>
      </c>
      <c r="U307" s="1698"/>
      <c r="V307" s="1698"/>
      <c r="W307" s="1698"/>
      <c r="X307" s="1698"/>
      <c r="Y307" s="1698"/>
      <c r="Z307" s="1698"/>
      <c r="AA307" s="1698"/>
      <c r="AB307" s="1725" t="s">
        <v>732</v>
      </c>
      <c r="AC307" s="1698"/>
      <c r="AD307" s="1698"/>
      <c r="AE307" s="1698"/>
      <c r="AF307" s="1698"/>
      <c r="AG307" s="1725" t="s">
        <v>733</v>
      </c>
      <c r="AH307" s="1698"/>
      <c r="AI307" s="1698"/>
      <c r="AJ307" s="1727" t="s">
        <v>417</v>
      </c>
      <c r="AK307" s="1728" t="s">
        <v>734</v>
      </c>
      <c r="AL307" s="1702"/>
      <c r="AM307" s="1702"/>
      <c r="AN307" s="1702"/>
      <c r="AO307" s="1702"/>
      <c r="AP307" s="1702"/>
      <c r="AQ307" s="1729">
        <v>45000000</v>
      </c>
      <c r="AR307" s="1720">
        <v>45000000</v>
      </c>
      <c r="AS307" s="1730">
        <v>0</v>
      </c>
      <c r="AT307" s="1730">
        <v>0</v>
      </c>
      <c r="AU307" s="1722">
        <v>45000000</v>
      </c>
      <c r="AV307" s="1730">
        <v>0</v>
      </c>
      <c r="AW307" s="1720">
        <v>15000000</v>
      </c>
      <c r="AX307" s="1729">
        <v>30000000</v>
      </c>
      <c r="AY307" s="1720">
        <v>15000000</v>
      </c>
      <c r="AZ307" s="1730">
        <v>0</v>
      </c>
      <c r="BA307" s="1729">
        <v>15000000</v>
      </c>
      <c r="BB307" s="1730">
        <v>0</v>
      </c>
      <c r="BC307" s="1730">
        <v>0</v>
      </c>
      <c r="BE307" s="1731">
        <f t="shared" si="11"/>
        <v>1</v>
      </c>
    </row>
    <row r="308" spans="1:57" s="1707" customFormat="1" ht="12.75" x14ac:dyDescent="0.2">
      <c r="A308" s="1660" t="str">
        <f t="shared" si="12"/>
        <v>C250210001202210</v>
      </c>
      <c r="B308" s="1725" t="s">
        <v>453</v>
      </c>
      <c r="C308" s="1698"/>
      <c r="D308" s="1725" t="s">
        <v>1256</v>
      </c>
      <c r="E308" s="1698"/>
      <c r="F308" s="1725" t="s">
        <v>1258</v>
      </c>
      <c r="G308" s="1698"/>
      <c r="H308" s="1725" t="s">
        <v>751</v>
      </c>
      <c r="I308" s="1698"/>
      <c r="J308" s="1725" t="s">
        <v>739</v>
      </c>
      <c r="K308" s="1698"/>
      <c r="L308" s="1698"/>
      <c r="M308" s="1725" t="s">
        <v>741</v>
      </c>
      <c r="N308" s="1698"/>
      <c r="O308" s="1698"/>
      <c r="P308" s="1725" t="s">
        <v>741</v>
      </c>
      <c r="Q308" s="1698"/>
      <c r="R308" s="1725"/>
      <c r="S308" s="1698"/>
      <c r="T308" s="1726" t="s">
        <v>1051</v>
      </c>
      <c r="U308" s="1698"/>
      <c r="V308" s="1698"/>
      <c r="W308" s="1698"/>
      <c r="X308" s="1698"/>
      <c r="Y308" s="1698"/>
      <c r="Z308" s="1698"/>
      <c r="AA308" s="1698"/>
      <c r="AB308" s="1725" t="s">
        <v>732</v>
      </c>
      <c r="AC308" s="1698"/>
      <c r="AD308" s="1698"/>
      <c r="AE308" s="1698"/>
      <c r="AF308" s="1698"/>
      <c r="AG308" s="1725" t="s">
        <v>733</v>
      </c>
      <c r="AH308" s="1698"/>
      <c r="AI308" s="1698"/>
      <c r="AJ308" s="1727" t="s">
        <v>417</v>
      </c>
      <c r="AK308" s="1728" t="s">
        <v>734</v>
      </c>
      <c r="AL308" s="1702"/>
      <c r="AM308" s="1702"/>
      <c r="AN308" s="1702"/>
      <c r="AO308" s="1702"/>
      <c r="AP308" s="1702"/>
      <c r="AQ308" s="1729">
        <v>101000000</v>
      </c>
      <c r="AR308" s="1720">
        <v>101000000</v>
      </c>
      <c r="AS308" s="1730">
        <v>0</v>
      </c>
      <c r="AT308" s="1730">
        <v>0</v>
      </c>
      <c r="AU308" s="1722">
        <v>101000000</v>
      </c>
      <c r="AV308" s="1730">
        <v>0</v>
      </c>
      <c r="AW308" s="1732">
        <v>0</v>
      </c>
      <c r="AX308" s="1729">
        <v>101000000</v>
      </c>
      <c r="AY308" s="1732">
        <v>0</v>
      </c>
      <c r="AZ308" s="1730">
        <v>0</v>
      </c>
      <c r="BA308" s="1730">
        <v>0</v>
      </c>
      <c r="BB308" s="1730">
        <v>0</v>
      </c>
      <c r="BC308" s="1730">
        <v>0</v>
      </c>
      <c r="BE308" s="1731">
        <f t="shared" si="11"/>
        <v>1</v>
      </c>
    </row>
    <row r="309" spans="1:57" s="1707" customFormat="1" ht="12.75" x14ac:dyDescent="0.2">
      <c r="A309" s="1660" t="str">
        <f t="shared" si="12"/>
        <v>C250210001202310</v>
      </c>
      <c r="B309" s="1725" t="s">
        <v>453</v>
      </c>
      <c r="C309" s="1698"/>
      <c r="D309" s="1725" t="s">
        <v>1256</v>
      </c>
      <c r="E309" s="1698"/>
      <c r="F309" s="1725" t="s">
        <v>1258</v>
      </c>
      <c r="G309" s="1698"/>
      <c r="H309" s="1725" t="s">
        <v>751</v>
      </c>
      <c r="I309" s="1698"/>
      <c r="J309" s="1725" t="s">
        <v>739</v>
      </c>
      <c r="K309" s="1698"/>
      <c r="L309" s="1698"/>
      <c r="M309" s="1725" t="s">
        <v>741</v>
      </c>
      <c r="N309" s="1698"/>
      <c r="O309" s="1698"/>
      <c r="P309" s="1725" t="s">
        <v>748</v>
      </c>
      <c r="Q309" s="1698"/>
      <c r="R309" s="1725"/>
      <c r="S309" s="1698"/>
      <c r="T309" s="1726" t="s">
        <v>1054</v>
      </c>
      <c r="U309" s="1698"/>
      <c r="V309" s="1698"/>
      <c r="W309" s="1698"/>
      <c r="X309" s="1698"/>
      <c r="Y309" s="1698"/>
      <c r="Z309" s="1698"/>
      <c r="AA309" s="1698"/>
      <c r="AB309" s="1725" t="s">
        <v>732</v>
      </c>
      <c r="AC309" s="1698"/>
      <c r="AD309" s="1698"/>
      <c r="AE309" s="1698"/>
      <c r="AF309" s="1698"/>
      <c r="AG309" s="1725" t="s">
        <v>733</v>
      </c>
      <c r="AH309" s="1698"/>
      <c r="AI309" s="1698"/>
      <c r="AJ309" s="1727" t="s">
        <v>417</v>
      </c>
      <c r="AK309" s="1728" t="s">
        <v>734</v>
      </c>
      <c r="AL309" s="1702"/>
      <c r="AM309" s="1702"/>
      <c r="AN309" s="1702"/>
      <c r="AO309" s="1702"/>
      <c r="AP309" s="1702"/>
      <c r="AQ309" s="1729">
        <v>49000000</v>
      </c>
      <c r="AR309" s="1720">
        <v>49000000</v>
      </c>
      <c r="AS309" s="1730">
        <v>0</v>
      </c>
      <c r="AT309" s="1730">
        <v>0</v>
      </c>
      <c r="AU309" s="1722">
        <v>49000000</v>
      </c>
      <c r="AV309" s="1730">
        <v>0</v>
      </c>
      <c r="AW309" s="1720">
        <v>9188566</v>
      </c>
      <c r="AX309" s="1729">
        <v>39811434</v>
      </c>
      <c r="AY309" s="1720">
        <v>3868607</v>
      </c>
      <c r="AZ309" s="1729">
        <v>5319959</v>
      </c>
      <c r="BA309" s="1729">
        <v>3868607</v>
      </c>
      <c r="BB309" s="1730">
        <v>0</v>
      </c>
      <c r="BC309" s="1730">
        <v>0</v>
      </c>
      <c r="BE309" s="1731">
        <f t="shared" si="11"/>
        <v>1</v>
      </c>
    </row>
    <row r="310" spans="1:57" s="1707" customFormat="1" ht="15" customHeight="1" x14ac:dyDescent="0.2">
      <c r="A310" s="1660" t="str">
        <f t="shared" si="12"/>
        <v>C250210001202410</v>
      </c>
      <c r="B310" s="1725" t="s">
        <v>453</v>
      </c>
      <c r="C310" s="1698"/>
      <c r="D310" s="1725" t="s">
        <v>1256</v>
      </c>
      <c r="E310" s="1698"/>
      <c r="F310" s="1725" t="s">
        <v>1258</v>
      </c>
      <c r="G310" s="1698"/>
      <c r="H310" s="1725" t="s">
        <v>751</v>
      </c>
      <c r="I310" s="1698"/>
      <c r="J310" s="1725" t="s">
        <v>739</v>
      </c>
      <c r="K310" s="1698"/>
      <c r="L310" s="1698"/>
      <c r="M310" s="1725" t="s">
        <v>741</v>
      </c>
      <c r="N310" s="1698"/>
      <c r="O310" s="1698"/>
      <c r="P310" s="1725" t="s">
        <v>742</v>
      </c>
      <c r="Q310" s="1698"/>
      <c r="R310" s="1725"/>
      <c r="S310" s="1698"/>
      <c r="T310" s="1726" t="s">
        <v>437</v>
      </c>
      <c r="U310" s="1698"/>
      <c r="V310" s="1698"/>
      <c r="W310" s="1698"/>
      <c r="X310" s="1698"/>
      <c r="Y310" s="1698"/>
      <c r="Z310" s="1698"/>
      <c r="AA310" s="1698"/>
      <c r="AB310" s="1725" t="s">
        <v>732</v>
      </c>
      <c r="AC310" s="1698"/>
      <c r="AD310" s="1698"/>
      <c r="AE310" s="1698"/>
      <c r="AF310" s="1698"/>
      <c r="AG310" s="1725" t="s">
        <v>733</v>
      </c>
      <c r="AH310" s="1698"/>
      <c r="AI310" s="1698"/>
      <c r="AJ310" s="1727" t="s">
        <v>417</v>
      </c>
      <c r="AK310" s="1728" t="s">
        <v>734</v>
      </c>
      <c r="AL310" s="1702"/>
      <c r="AM310" s="1702"/>
      <c r="AN310" s="1702"/>
      <c r="AO310" s="1702"/>
      <c r="AP310" s="1702"/>
      <c r="AQ310" s="1729">
        <v>95000000</v>
      </c>
      <c r="AR310" s="1720">
        <v>95000000</v>
      </c>
      <c r="AS310" s="1730">
        <v>0</v>
      </c>
      <c r="AT310" s="1730">
        <v>0</v>
      </c>
      <c r="AU310" s="1722">
        <v>60847553</v>
      </c>
      <c r="AV310" s="1729">
        <v>34152447</v>
      </c>
      <c r="AW310" s="1720">
        <v>45343686</v>
      </c>
      <c r="AX310" s="1729">
        <v>15503867</v>
      </c>
      <c r="AY310" s="1720">
        <v>42479638</v>
      </c>
      <c r="AZ310" s="1729">
        <v>2864048</v>
      </c>
      <c r="BA310" s="1729">
        <v>42479638</v>
      </c>
      <c r="BB310" s="1730">
        <v>0</v>
      </c>
      <c r="BC310" s="1730">
        <v>0</v>
      </c>
      <c r="BE310" s="1731">
        <f t="shared" si="11"/>
        <v>0.64050055789473681</v>
      </c>
    </row>
    <row r="311" spans="1:57" s="1707" customFormat="1" ht="15" customHeight="1" x14ac:dyDescent="0.2">
      <c r="A311" s="1660" t="str">
        <f t="shared" si="12"/>
        <v>C250210001202610</v>
      </c>
      <c r="B311" s="1725" t="s">
        <v>453</v>
      </c>
      <c r="C311" s="1698"/>
      <c r="D311" s="1725" t="s">
        <v>1256</v>
      </c>
      <c r="E311" s="1698"/>
      <c r="F311" s="1725" t="s">
        <v>1258</v>
      </c>
      <c r="G311" s="1698"/>
      <c r="H311" s="1725" t="s">
        <v>751</v>
      </c>
      <c r="I311" s="1698"/>
      <c r="J311" s="1725" t="s">
        <v>739</v>
      </c>
      <c r="K311" s="1698"/>
      <c r="L311" s="1698"/>
      <c r="M311" s="1725" t="s">
        <v>741</v>
      </c>
      <c r="N311" s="1698"/>
      <c r="O311" s="1698"/>
      <c r="P311" s="1725" t="s">
        <v>753</v>
      </c>
      <c r="Q311" s="1698"/>
      <c r="R311" s="1725"/>
      <c r="S311" s="1698"/>
      <c r="T311" s="1726" t="s">
        <v>1028</v>
      </c>
      <c r="U311" s="1698"/>
      <c r="V311" s="1698"/>
      <c r="W311" s="1698"/>
      <c r="X311" s="1698"/>
      <c r="Y311" s="1698"/>
      <c r="Z311" s="1698"/>
      <c r="AA311" s="1698"/>
      <c r="AB311" s="1725" t="s">
        <v>732</v>
      </c>
      <c r="AC311" s="1698"/>
      <c r="AD311" s="1698"/>
      <c r="AE311" s="1698"/>
      <c r="AF311" s="1698"/>
      <c r="AG311" s="1725" t="s">
        <v>733</v>
      </c>
      <c r="AH311" s="1698"/>
      <c r="AI311" s="1698"/>
      <c r="AJ311" s="1727" t="s">
        <v>417</v>
      </c>
      <c r="AK311" s="1728" t="s">
        <v>734</v>
      </c>
      <c r="AL311" s="1702"/>
      <c r="AM311" s="1702"/>
      <c r="AN311" s="1702"/>
      <c r="AO311" s="1702"/>
      <c r="AP311" s="1702"/>
      <c r="AQ311" s="1729">
        <v>10000000</v>
      </c>
      <c r="AR311" s="1720">
        <v>10000000</v>
      </c>
      <c r="AS311" s="1730">
        <v>0</v>
      </c>
      <c r="AT311" s="1730">
        <v>0</v>
      </c>
      <c r="AU311" s="1722">
        <v>10000000</v>
      </c>
      <c r="AV311" s="1730">
        <v>0</v>
      </c>
      <c r="AW311" s="1732">
        <v>0</v>
      </c>
      <c r="AX311" s="1729">
        <v>10000000</v>
      </c>
      <c r="AY311" s="1732">
        <v>0</v>
      </c>
      <c r="AZ311" s="1730">
        <v>0</v>
      </c>
      <c r="BA311" s="1730">
        <v>0</v>
      </c>
      <c r="BB311" s="1730">
        <v>0</v>
      </c>
      <c r="BC311" s="1730">
        <v>0</v>
      </c>
      <c r="BE311" s="1731">
        <f t="shared" si="11"/>
        <v>1</v>
      </c>
    </row>
    <row r="312" spans="1:57" s="1799" customFormat="1" ht="12.75" x14ac:dyDescent="0.2">
      <c r="A312" s="1789" t="str">
        <f t="shared" si="12"/>
        <v>C2502100014010</v>
      </c>
      <c r="B312" s="1801" t="s">
        <v>453</v>
      </c>
      <c r="C312" s="1791"/>
      <c r="D312" s="1801" t="s">
        <v>1256</v>
      </c>
      <c r="E312" s="1791"/>
      <c r="F312" s="1801" t="s">
        <v>1258</v>
      </c>
      <c r="G312" s="1791"/>
      <c r="H312" s="1801" t="s">
        <v>744</v>
      </c>
      <c r="I312" s="1791"/>
      <c r="J312" s="1801" t="s">
        <v>739</v>
      </c>
      <c r="K312" s="1791"/>
      <c r="L312" s="1791"/>
      <c r="M312" s="1801"/>
      <c r="N312" s="1791"/>
      <c r="O312" s="1791"/>
      <c r="P312" s="1801"/>
      <c r="Q312" s="1791"/>
      <c r="R312" s="1801"/>
      <c r="S312" s="1791"/>
      <c r="T312" s="1802" t="s">
        <v>1193</v>
      </c>
      <c r="U312" s="1793"/>
      <c r="V312" s="1793"/>
      <c r="W312" s="1793"/>
      <c r="X312" s="1793"/>
      <c r="Y312" s="1793"/>
      <c r="Z312" s="1793"/>
      <c r="AA312" s="1793"/>
      <c r="AB312" s="1801" t="s">
        <v>732</v>
      </c>
      <c r="AC312" s="1791"/>
      <c r="AD312" s="1791"/>
      <c r="AE312" s="1791"/>
      <c r="AF312" s="1791"/>
      <c r="AG312" s="1801" t="s">
        <v>733</v>
      </c>
      <c r="AH312" s="1791"/>
      <c r="AI312" s="1791"/>
      <c r="AJ312" s="1803" t="s">
        <v>417</v>
      </c>
      <c r="AK312" s="1804" t="s">
        <v>734</v>
      </c>
      <c r="AL312" s="1796"/>
      <c r="AM312" s="1796"/>
      <c r="AN312" s="1796"/>
      <c r="AO312" s="1796"/>
      <c r="AP312" s="1796"/>
      <c r="AQ312" s="1805">
        <v>350000000</v>
      </c>
      <c r="AR312" s="1806">
        <v>0</v>
      </c>
      <c r="AS312" s="1805">
        <v>350000000</v>
      </c>
      <c r="AT312" s="1806">
        <v>0</v>
      </c>
      <c r="AU312" s="1747">
        <v>0</v>
      </c>
      <c r="AV312" s="1806">
        <v>0</v>
      </c>
      <c r="AW312" s="1709">
        <v>0</v>
      </c>
      <c r="AX312" s="1806">
        <v>0</v>
      </c>
      <c r="AY312" s="1709">
        <v>0</v>
      </c>
      <c r="AZ312" s="1806">
        <v>0</v>
      </c>
      <c r="BA312" s="1806">
        <v>0</v>
      </c>
      <c r="BB312" s="1806">
        <v>0</v>
      </c>
      <c r="BC312" s="1806">
        <v>0</v>
      </c>
      <c r="BE312" s="1807">
        <f t="shared" si="11"/>
        <v>0</v>
      </c>
    </row>
    <row r="313" spans="1:57" s="1707" customFormat="1" ht="12.75" x14ac:dyDescent="0.2">
      <c r="A313" s="1660" t="str">
        <f t="shared" si="12"/>
        <v>C250210001410</v>
      </c>
      <c r="B313" s="1697" t="s">
        <v>453</v>
      </c>
      <c r="C313" s="1698"/>
      <c r="D313" s="1697" t="s">
        <v>1256</v>
      </c>
      <c r="E313" s="1698"/>
      <c r="F313" s="1697" t="s">
        <v>1258</v>
      </c>
      <c r="G313" s="1698"/>
      <c r="H313" s="1697" t="s">
        <v>744</v>
      </c>
      <c r="I313" s="1698"/>
      <c r="J313" s="1697" t="s">
        <v>685</v>
      </c>
      <c r="K313" s="1698"/>
      <c r="L313" s="1698"/>
      <c r="M313" s="1697" t="s">
        <v>685</v>
      </c>
      <c r="N313" s="1698"/>
      <c r="O313" s="1698"/>
      <c r="P313" s="1697" t="s">
        <v>685</v>
      </c>
      <c r="Q313" s="1698"/>
      <c r="R313" s="1697" t="s">
        <v>685</v>
      </c>
      <c r="S313" s="1698"/>
      <c r="T313" s="1699" t="s">
        <v>1193</v>
      </c>
      <c r="U313" s="1698"/>
      <c r="V313" s="1698"/>
      <c r="W313" s="1698"/>
      <c r="X313" s="1698"/>
      <c r="Y313" s="1698"/>
      <c r="Z313" s="1698"/>
      <c r="AA313" s="1698"/>
      <c r="AB313" s="1697" t="s">
        <v>732</v>
      </c>
      <c r="AC313" s="1698"/>
      <c r="AD313" s="1698"/>
      <c r="AE313" s="1698"/>
      <c r="AF313" s="1698"/>
      <c r="AG313" s="1697" t="s">
        <v>733</v>
      </c>
      <c r="AH313" s="1698"/>
      <c r="AI313" s="1698"/>
      <c r="AJ313" s="1700" t="s">
        <v>417</v>
      </c>
      <c r="AK313" s="1701" t="s">
        <v>734</v>
      </c>
      <c r="AL313" s="1702"/>
      <c r="AM313" s="1702"/>
      <c r="AN313" s="1702"/>
      <c r="AO313" s="1702"/>
      <c r="AP313" s="1702"/>
      <c r="AQ313" s="1703">
        <v>350000000</v>
      </c>
      <c r="AR313" s="1709">
        <v>0</v>
      </c>
      <c r="AS313" s="1703">
        <v>350000000</v>
      </c>
      <c r="AT313" s="1705">
        <v>0</v>
      </c>
      <c r="AU313" s="1747">
        <v>0</v>
      </c>
      <c r="AV313" s="1705">
        <v>0</v>
      </c>
      <c r="AW313" s="1709">
        <v>0</v>
      </c>
      <c r="AX313" s="1705">
        <v>0</v>
      </c>
      <c r="AY313" s="1709">
        <v>0</v>
      </c>
      <c r="AZ313" s="1705">
        <v>0</v>
      </c>
      <c r="BA313" s="1705">
        <v>0</v>
      </c>
      <c r="BB313" s="1705">
        <v>0</v>
      </c>
      <c r="BC313" s="1705">
        <v>0</v>
      </c>
      <c r="BE313" s="1708">
        <f t="shared" si="11"/>
        <v>0</v>
      </c>
    </row>
    <row r="314" spans="1:57" s="1707" customFormat="1" ht="12.75" x14ac:dyDescent="0.2">
      <c r="A314" s="1660" t="str">
        <f t="shared" si="12"/>
        <v>C25021000140210</v>
      </c>
      <c r="B314" s="1697" t="s">
        <v>453</v>
      </c>
      <c r="C314" s="1698"/>
      <c r="D314" s="1697" t="s">
        <v>1256</v>
      </c>
      <c r="E314" s="1698"/>
      <c r="F314" s="1697" t="s">
        <v>1258</v>
      </c>
      <c r="G314" s="1698"/>
      <c r="H314" s="1697" t="s">
        <v>744</v>
      </c>
      <c r="I314" s="1698"/>
      <c r="J314" s="1697" t="s">
        <v>739</v>
      </c>
      <c r="K314" s="1698"/>
      <c r="L314" s="1698"/>
      <c r="M314" s="1697" t="s">
        <v>741</v>
      </c>
      <c r="N314" s="1698"/>
      <c r="O314" s="1698"/>
      <c r="P314" s="1697"/>
      <c r="Q314" s="1698"/>
      <c r="R314" s="1697"/>
      <c r="S314" s="1698"/>
      <c r="T314" s="1699" t="s">
        <v>1058</v>
      </c>
      <c r="U314" s="1698"/>
      <c r="V314" s="1698"/>
      <c r="W314" s="1698"/>
      <c r="X314" s="1698"/>
      <c r="Y314" s="1698"/>
      <c r="Z314" s="1698"/>
      <c r="AA314" s="1698"/>
      <c r="AB314" s="1697" t="s">
        <v>732</v>
      </c>
      <c r="AC314" s="1698"/>
      <c r="AD314" s="1698"/>
      <c r="AE314" s="1698"/>
      <c r="AF314" s="1698"/>
      <c r="AG314" s="1697" t="s">
        <v>733</v>
      </c>
      <c r="AH314" s="1698"/>
      <c r="AI314" s="1698"/>
      <c r="AJ314" s="1700" t="s">
        <v>417</v>
      </c>
      <c r="AK314" s="1701" t="s">
        <v>734</v>
      </c>
      <c r="AL314" s="1702"/>
      <c r="AM314" s="1702"/>
      <c r="AN314" s="1702"/>
      <c r="AO314" s="1702"/>
      <c r="AP314" s="1702"/>
      <c r="AQ314" s="1703">
        <v>350000000</v>
      </c>
      <c r="AR314" s="1709">
        <v>0</v>
      </c>
      <c r="AS314" s="1703">
        <v>350000000</v>
      </c>
      <c r="AT314" s="1705">
        <v>0</v>
      </c>
      <c r="AU314" s="1747">
        <v>0</v>
      </c>
      <c r="AV314" s="1705">
        <v>0</v>
      </c>
      <c r="AW314" s="1709">
        <v>0</v>
      </c>
      <c r="AX314" s="1705">
        <v>0</v>
      </c>
      <c r="AY314" s="1709">
        <v>0</v>
      </c>
      <c r="AZ314" s="1705">
        <v>0</v>
      </c>
      <c r="BA314" s="1705">
        <v>0</v>
      </c>
      <c r="BB314" s="1705">
        <v>0</v>
      </c>
      <c r="BC314" s="1705">
        <v>0</v>
      </c>
      <c r="BE314" s="1708">
        <f t="shared" si="11"/>
        <v>0</v>
      </c>
    </row>
    <row r="315" spans="1:57" s="1707" customFormat="1" ht="12.75" x14ac:dyDescent="0.2">
      <c r="A315" s="1660" t="str">
        <f t="shared" si="12"/>
        <v>C250210001402110</v>
      </c>
      <c r="B315" s="1725" t="s">
        <v>453</v>
      </c>
      <c r="C315" s="1698"/>
      <c r="D315" s="1725" t="s">
        <v>1256</v>
      </c>
      <c r="E315" s="1698"/>
      <c r="F315" s="1725" t="s">
        <v>1258</v>
      </c>
      <c r="G315" s="1698"/>
      <c r="H315" s="1725" t="s">
        <v>744</v>
      </c>
      <c r="I315" s="1698"/>
      <c r="J315" s="1725" t="s">
        <v>739</v>
      </c>
      <c r="K315" s="1698"/>
      <c r="L315" s="1698"/>
      <c r="M315" s="1725" t="s">
        <v>741</v>
      </c>
      <c r="N315" s="1698"/>
      <c r="O315" s="1698"/>
      <c r="P315" s="1725" t="s">
        <v>738</v>
      </c>
      <c r="Q315" s="1698"/>
      <c r="R315" s="1725"/>
      <c r="S315" s="1698"/>
      <c r="T315" s="1726" t="s">
        <v>1014</v>
      </c>
      <c r="U315" s="1698"/>
      <c r="V315" s="1698"/>
      <c r="W315" s="1698"/>
      <c r="X315" s="1698"/>
      <c r="Y315" s="1698"/>
      <c r="Z315" s="1698"/>
      <c r="AA315" s="1698"/>
      <c r="AB315" s="1725" t="s">
        <v>732</v>
      </c>
      <c r="AC315" s="1698"/>
      <c r="AD315" s="1698"/>
      <c r="AE315" s="1698"/>
      <c r="AF315" s="1698"/>
      <c r="AG315" s="1725" t="s">
        <v>733</v>
      </c>
      <c r="AH315" s="1698"/>
      <c r="AI315" s="1698"/>
      <c r="AJ315" s="1727" t="s">
        <v>417</v>
      </c>
      <c r="AK315" s="1728" t="s">
        <v>734</v>
      </c>
      <c r="AL315" s="1702"/>
      <c r="AM315" s="1702"/>
      <c r="AN315" s="1702"/>
      <c r="AO315" s="1702"/>
      <c r="AP315" s="1702"/>
      <c r="AQ315" s="1729">
        <v>341000000</v>
      </c>
      <c r="AR315" s="1732">
        <v>0</v>
      </c>
      <c r="AS315" s="1729">
        <v>341000000</v>
      </c>
      <c r="AT315" s="1730">
        <v>0</v>
      </c>
      <c r="AU315" s="1733">
        <v>0</v>
      </c>
      <c r="AV315" s="1730">
        <v>0</v>
      </c>
      <c r="AW315" s="1732">
        <v>0</v>
      </c>
      <c r="AX315" s="1730">
        <v>0</v>
      </c>
      <c r="AY315" s="1732">
        <v>0</v>
      </c>
      <c r="AZ315" s="1730">
        <v>0</v>
      </c>
      <c r="BA315" s="1730">
        <v>0</v>
      </c>
      <c r="BB315" s="1730">
        <v>0</v>
      </c>
      <c r="BC315" s="1730">
        <v>0</v>
      </c>
      <c r="BE315" s="1731">
        <f t="shared" si="11"/>
        <v>0</v>
      </c>
    </row>
    <row r="316" spans="1:57" s="1707" customFormat="1" ht="15" customHeight="1" x14ac:dyDescent="0.2">
      <c r="A316" s="1660" t="str">
        <f t="shared" si="12"/>
        <v>C250210001402210</v>
      </c>
      <c r="B316" s="1725" t="s">
        <v>453</v>
      </c>
      <c r="C316" s="1698"/>
      <c r="D316" s="1725" t="s">
        <v>1256</v>
      </c>
      <c r="E316" s="1698"/>
      <c r="F316" s="1725" t="s">
        <v>1258</v>
      </c>
      <c r="G316" s="1698"/>
      <c r="H316" s="1725" t="s">
        <v>744</v>
      </c>
      <c r="I316" s="1698"/>
      <c r="J316" s="1725" t="s">
        <v>739</v>
      </c>
      <c r="K316" s="1698"/>
      <c r="L316" s="1698"/>
      <c r="M316" s="1725" t="s">
        <v>741</v>
      </c>
      <c r="N316" s="1698"/>
      <c r="O316" s="1698"/>
      <c r="P316" s="1725" t="s">
        <v>741</v>
      </c>
      <c r="Q316" s="1698"/>
      <c r="R316" s="1725"/>
      <c r="S316" s="1698"/>
      <c r="T316" s="1726" t="s">
        <v>1051</v>
      </c>
      <c r="U316" s="1698"/>
      <c r="V316" s="1698"/>
      <c r="W316" s="1698"/>
      <c r="X316" s="1698"/>
      <c r="Y316" s="1698"/>
      <c r="Z316" s="1698"/>
      <c r="AA316" s="1698"/>
      <c r="AB316" s="1725" t="s">
        <v>732</v>
      </c>
      <c r="AC316" s="1698"/>
      <c r="AD316" s="1698"/>
      <c r="AE316" s="1698"/>
      <c r="AF316" s="1698"/>
      <c r="AG316" s="1725" t="s">
        <v>733</v>
      </c>
      <c r="AH316" s="1698"/>
      <c r="AI316" s="1698"/>
      <c r="AJ316" s="1727" t="s">
        <v>417</v>
      </c>
      <c r="AK316" s="1728" t="s">
        <v>734</v>
      </c>
      <c r="AL316" s="1702"/>
      <c r="AM316" s="1702"/>
      <c r="AN316" s="1702"/>
      <c r="AO316" s="1702"/>
      <c r="AP316" s="1702"/>
      <c r="AQ316" s="1729">
        <v>9000000</v>
      </c>
      <c r="AR316" s="1732">
        <v>0</v>
      </c>
      <c r="AS316" s="1729">
        <v>9000000</v>
      </c>
      <c r="AT316" s="1730">
        <v>0</v>
      </c>
      <c r="AU316" s="1733">
        <v>0</v>
      </c>
      <c r="AV316" s="1730">
        <v>0</v>
      </c>
      <c r="AW316" s="1732">
        <v>0</v>
      </c>
      <c r="AX316" s="1730">
        <v>0</v>
      </c>
      <c r="AY316" s="1732">
        <v>0</v>
      </c>
      <c r="AZ316" s="1730">
        <v>0</v>
      </c>
      <c r="BA316" s="1730">
        <v>0</v>
      </c>
      <c r="BB316" s="1730">
        <v>0</v>
      </c>
      <c r="BC316" s="1730">
        <v>0</v>
      </c>
      <c r="BE316" s="1731">
        <f t="shared" si="11"/>
        <v>0</v>
      </c>
    </row>
    <row r="317" spans="1:57" s="1707" customFormat="1" ht="15" customHeight="1" x14ac:dyDescent="0.2">
      <c r="A317" s="1660" t="str">
        <f t="shared" si="12"/>
        <v>C259910</v>
      </c>
      <c r="B317" s="1697" t="s">
        <v>453</v>
      </c>
      <c r="C317" s="1698"/>
      <c r="D317" s="1697" t="s">
        <v>1264</v>
      </c>
      <c r="E317" s="1698"/>
      <c r="F317" s="1697"/>
      <c r="G317" s="1698"/>
      <c r="H317" s="1697"/>
      <c r="I317" s="1698"/>
      <c r="J317" s="1697"/>
      <c r="K317" s="1698"/>
      <c r="L317" s="1698"/>
      <c r="M317" s="1697"/>
      <c r="N317" s="1698"/>
      <c r="O317" s="1698"/>
      <c r="P317" s="1697"/>
      <c r="Q317" s="1698"/>
      <c r="R317" s="1697"/>
      <c r="S317" s="1698"/>
      <c r="T317" s="1699" t="s">
        <v>1265</v>
      </c>
      <c r="U317" s="1698"/>
      <c r="V317" s="1698"/>
      <c r="W317" s="1698"/>
      <c r="X317" s="1698"/>
      <c r="Y317" s="1698"/>
      <c r="Z317" s="1698"/>
      <c r="AA317" s="1698"/>
      <c r="AB317" s="1697" t="s">
        <v>732</v>
      </c>
      <c r="AC317" s="1698"/>
      <c r="AD317" s="1698"/>
      <c r="AE317" s="1698"/>
      <c r="AF317" s="1698"/>
      <c r="AG317" s="1697" t="s">
        <v>733</v>
      </c>
      <c r="AH317" s="1698"/>
      <c r="AI317" s="1698"/>
      <c r="AJ317" s="1700" t="s">
        <v>417</v>
      </c>
      <c r="AK317" s="1701" t="s">
        <v>734</v>
      </c>
      <c r="AL317" s="1702"/>
      <c r="AM317" s="1702"/>
      <c r="AN317" s="1702"/>
      <c r="AO317" s="1702"/>
      <c r="AP317" s="1702"/>
      <c r="AQ317" s="1703">
        <v>9670420000</v>
      </c>
      <c r="AR317" s="1704">
        <v>6728812245</v>
      </c>
      <c r="AS317" s="1703">
        <v>2941607755</v>
      </c>
      <c r="AT317" s="1705">
        <v>0</v>
      </c>
      <c r="AU317" s="1706">
        <v>3392988391.7199998</v>
      </c>
      <c r="AV317" s="1703">
        <v>3335823853.2800002</v>
      </c>
      <c r="AW317" s="1704">
        <v>866866784</v>
      </c>
      <c r="AX317" s="1703">
        <v>2526121607.7199998</v>
      </c>
      <c r="AY317" s="1704">
        <v>760088977</v>
      </c>
      <c r="AZ317" s="1703">
        <v>106777807</v>
      </c>
      <c r="BA317" s="1703">
        <v>155603977</v>
      </c>
      <c r="BB317" s="1703">
        <v>604485000</v>
      </c>
      <c r="BC317" s="1705">
        <v>0</v>
      </c>
      <c r="BE317" s="1708">
        <f t="shared" si="11"/>
        <v>0.35086256767751556</v>
      </c>
    </row>
    <row r="318" spans="1:57" s="1707" customFormat="1" ht="15" customHeight="1" x14ac:dyDescent="0.2">
      <c r="A318" s="1660" t="str">
        <f t="shared" si="12"/>
        <v>C259913</v>
      </c>
      <c r="B318" s="1697" t="s">
        <v>453</v>
      </c>
      <c r="C318" s="1698"/>
      <c r="D318" s="1697" t="s">
        <v>1264</v>
      </c>
      <c r="E318" s="1698"/>
      <c r="F318" s="1697"/>
      <c r="G318" s="1698"/>
      <c r="H318" s="1697"/>
      <c r="I318" s="1698"/>
      <c r="J318" s="1697"/>
      <c r="K318" s="1698"/>
      <c r="L318" s="1698"/>
      <c r="M318" s="1697"/>
      <c r="N318" s="1698"/>
      <c r="O318" s="1698"/>
      <c r="P318" s="1697"/>
      <c r="Q318" s="1698"/>
      <c r="R318" s="1697"/>
      <c r="S318" s="1698"/>
      <c r="T318" s="1699" t="s">
        <v>1265</v>
      </c>
      <c r="U318" s="1698"/>
      <c r="V318" s="1698"/>
      <c r="W318" s="1698"/>
      <c r="X318" s="1698"/>
      <c r="Y318" s="1698"/>
      <c r="Z318" s="1698"/>
      <c r="AA318" s="1698"/>
      <c r="AB318" s="1697" t="s">
        <v>732</v>
      </c>
      <c r="AC318" s="1698"/>
      <c r="AD318" s="1698"/>
      <c r="AE318" s="1698"/>
      <c r="AF318" s="1698"/>
      <c r="AG318" s="1697" t="s">
        <v>733</v>
      </c>
      <c r="AH318" s="1698"/>
      <c r="AI318" s="1698"/>
      <c r="AJ318" s="1700" t="s">
        <v>765</v>
      </c>
      <c r="AK318" s="1701" t="s">
        <v>1252</v>
      </c>
      <c r="AL318" s="1702"/>
      <c r="AM318" s="1702"/>
      <c r="AN318" s="1702"/>
      <c r="AO318" s="1702"/>
      <c r="AP318" s="1702"/>
      <c r="AQ318" s="1703">
        <v>5000000000</v>
      </c>
      <c r="AR318" s="1704">
        <v>5000000000</v>
      </c>
      <c r="AS318" s="1705">
        <v>0</v>
      </c>
      <c r="AT318" s="1705">
        <v>0</v>
      </c>
      <c r="AU318" s="1706">
        <v>5000000000</v>
      </c>
      <c r="AV318" s="1705">
        <v>0</v>
      </c>
      <c r="AW318" s="1704">
        <v>1104599320.6900001</v>
      </c>
      <c r="AX318" s="1703">
        <v>3895400679.3099999</v>
      </c>
      <c r="AY318" s="1704">
        <v>1104599320.6900001</v>
      </c>
      <c r="AZ318" s="1705">
        <v>0</v>
      </c>
      <c r="BA318" s="1703">
        <v>1104599320.6900001</v>
      </c>
      <c r="BB318" s="1705">
        <v>0</v>
      </c>
      <c r="BC318" s="1705">
        <v>0</v>
      </c>
      <c r="BE318" s="1708">
        <f t="shared" si="11"/>
        <v>1</v>
      </c>
    </row>
    <row r="319" spans="1:57" s="1707" customFormat="1" ht="15" customHeight="1" x14ac:dyDescent="0.2">
      <c r="A319" s="1660" t="str">
        <f t="shared" si="12"/>
        <v>C2599100010</v>
      </c>
      <c r="B319" s="1697" t="s">
        <v>453</v>
      </c>
      <c r="C319" s="1698"/>
      <c r="D319" s="1697" t="s">
        <v>1264</v>
      </c>
      <c r="E319" s="1698"/>
      <c r="F319" s="1697" t="s">
        <v>1258</v>
      </c>
      <c r="G319" s="1698"/>
      <c r="H319" s="1697"/>
      <c r="I319" s="1698"/>
      <c r="J319" s="1697"/>
      <c r="K319" s="1698"/>
      <c r="L319" s="1698"/>
      <c r="M319" s="1697"/>
      <c r="N319" s="1698"/>
      <c r="O319" s="1698"/>
      <c r="P319" s="1697"/>
      <c r="Q319" s="1698"/>
      <c r="R319" s="1697"/>
      <c r="S319" s="1698"/>
      <c r="T319" s="1699" t="s">
        <v>1259</v>
      </c>
      <c r="U319" s="1698"/>
      <c r="V319" s="1698"/>
      <c r="W319" s="1698"/>
      <c r="X319" s="1698"/>
      <c r="Y319" s="1698"/>
      <c r="Z319" s="1698"/>
      <c r="AA319" s="1698"/>
      <c r="AB319" s="1697" t="s">
        <v>732</v>
      </c>
      <c r="AC319" s="1698"/>
      <c r="AD319" s="1698"/>
      <c r="AE319" s="1698"/>
      <c r="AF319" s="1698"/>
      <c r="AG319" s="1697" t="s">
        <v>733</v>
      </c>
      <c r="AH319" s="1698"/>
      <c r="AI319" s="1698"/>
      <c r="AJ319" s="1700" t="s">
        <v>417</v>
      </c>
      <c r="AK319" s="1701" t="s">
        <v>734</v>
      </c>
      <c r="AL319" s="1702"/>
      <c r="AM319" s="1702"/>
      <c r="AN319" s="1702"/>
      <c r="AO319" s="1702"/>
      <c r="AP319" s="1702"/>
      <c r="AQ319" s="1703">
        <v>9670420000</v>
      </c>
      <c r="AR319" s="1704">
        <v>6728812245</v>
      </c>
      <c r="AS319" s="1703">
        <v>2941607755</v>
      </c>
      <c r="AT319" s="1705">
        <v>0</v>
      </c>
      <c r="AU319" s="1706">
        <v>3392988391.7199998</v>
      </c>
      <c r="AV319" s="1703">
        <v>3335823853.2800002</v>
      </c>
      <c r="AW319" s="1704">
        <v>866866784</v>
      </c>
      <c r="AX319" s="1703">
        <v>2526121607.7199998</v>
      </c>
      <c r="AY319" s="1704">
        <v>760088977</v>
      </c>
      <c r="AZ319" s="1703">
        <v>106777807</v>
      </c>
      <c r="BA319" s="1703">
        <v>155603977</v>
      </c>
      <c r="BB319" s="1703">
        <v>604485000</v>
      </c>
      <c r="BC319" s="1705">
        <v>0</v>
      </c>
      <c r="BE319" s="1708">
        <f t="shared" si="11"/>
        <v>0.35086256767751556</v>
      </c>
    </row>
    <row r="320" spans="1:57" s="1707" customFormat="1" ht="15" customHeight="1" x14ac:dyDescent="0.2">
      <c r="A320" s="1660" t="str">
        <f t="shared" si="12"/>
        <v>C2599100013</v>
      </c>
      <c r="B320" s="1697" t="s">
        <v>453</v>
      </c>
      <c r="C320" s="1698"/>
      <c r="D320" s="1697" t="s">
        <v>1264</v>
      </c>
      <c r="E320" s="1698"/>
      <c r="F320" s="1697" t="s">
        <v>1258</v>
      </c>
      <c r="G320" s="1698"/>
      <c r="H320" s="1697"/>
      <c r="I320" s="1698"/>
      <c r="J320" s="1697"/>
      <c r="K320" s="1698"/>
      <c r="L320" s="1698"/>
      <c r="M320" s="1697"/>
      <c r="N320" s="1698"/>
      <c r="O320" s="1698"/>
      <c r="P320" s="1697"/>
      <c r="Q320" s="1698"/>
      <c r="R320" s="1697"/>
      <c r="S320" s="1698"/>
      <c r="T320" s="1699" t="s">
        <v>1259</v>
      </c>
      <c r="U320" s="1698"/>
      <c r="V320" s="1698"/>
      <c r="W320" s="1698"/>
      <c r="X320" s="1698"/>
      <c r="Y320" s="1698"/>
      <c r="Z320" s="1698"/>
      <c r="AA320" s="1698"/>
      <c r="AB320" s="1697" t="s">
        <v>732</v>
      </c>
      <c r="AC320" s="1698"/>
      <c r="AD320" s="1698"/>
      <c r="AE320" s="1698"/>
      <c r="AF320" s="1698"/>
      <c r="AG320" s="1697" t="s">
        <v>733</v>
      </c>
      <c r="AH320" s="1698"/>
      <c r="AI320" s="1698"/>
      <c r="AJ320" s="1700" t="s">
        <v>765</v>
      </c>
      <c r="AK320" s="1701" t="s">
        <v>1252</v>
      </c>
      <c r="AL320" s="1702"/>
      <c r="AM320" s="1702"/>
      <c r="AN320" s="1702"/>
      <c r="AO320" s="1702"/>
      <c r="AP320" s="1702"/>
      <c r="AQ320" s="1703">
        <v>5000000000</v>
      </c>
      <c r="AR320" s="1704">
        <v>5000000000</v>
      </c>
      <c r="AS320" s="1705">
        <v>0</v>
      </c>
      <c r="AT320" s="1705">
        <v>0</v>
      </c>
      <c r="AU320" s="1706">
        <v>5000000000</v>
      </c>
      <c r="AV320" s="1705">
        <v>0</v>
      </c>
      <c r="AW320" s="1704">
        <v>1104599320.6900001</v>
      </c>
      <c r="AX320" s="1703">
        <v>3895400679.3099999</v>
      </c>
      <c r="AY320" s="1704">
        <v>1104599320.6900001</v>
      </c>
      <c r="AZ320" s="1705">
        <v>0</v>
      </c>
      <c r="BA320" s="1703">
        <v>1104599320.6900001</v>
      </c>
      <c r="BB320" s="1705">
        <v>0</v>
      </c>
      <c r="BC320" s="1705">
        <v>0</v>
      </c>
      <c r="BE320" s="1708">
        <f t="shared" si="11"/>
        <v>1</v>
      </c>
    </row>
    <row r="321" spans="1:57" s="1799" customFormat="1" ht="15" customHeight="1" x14ac:dyDescent="0.2">
      <c r="A321" s="1789" t="str">
        <f t="shared" si="12"/>
        <v>C25991000110</v>
      </c>
      <c r="B321" s="1790" t="s">
        <v>453</v>
      </c>
      <c r="C321" s="1791"/>
      <c r="D321" s="1790" t="s">
        <v>1264</v>
      </c>
      <c r="E321" s="1791"/>
      <c r="F321" s="1790" t="s">
        <v>1258</v>
      </c>
      <c r="G321" s="1791"/>
      <c r="H321" s="1790" t="s">
        <v>738</v>
      </c>
      <c r="I321" s="1791"/>
      <c r="J321" s="1790"/>
      <c r="K321" s="1791"/>
      <c r="L321" s="1791"/>
      <c r="M321" s="1790"/>
      <c r="N321" s="1791"/>
      <c r="O321" s="1791"/>
      <c r="P321" s="1790"/>
      <c r="Q321" s="1791"/>
      <c r="R321" s="1790"/>
      <c r="S321" s="1791"/>
      <c r="T321" s="1792" t="s">
        <v>579</v>
      </c>
      <c r="U321" s="1793"/>
      <c r="V321" s="1793"/>
      <c r="W321" s="1793"/>
      <c r="X321" s="1793"/>
      <c r="Y321" s="1793"/>
      <c r="Z321" s="1793"/>
      <c r="AA321" s="1793"/>
      <c r="AB321" s="1790" t="s">
        <v>732</v>
      </c>
      <c r="AC321" s="1791"/>
      <c r="AD321" s="1791"/>
      <c r="AE321" s="1791"/>
      <c r="AF321" s="1791"/>
      <c r="AG321" s="1790" t="s">
        <v>733</v>
      </c>
      <c r="AH321" s="1791"/>
      <c r="AI321" s="1791"/>
      <c r="AJ321" s="1794" t="s">
        <v>417</v>
      </c>
      <c r="AK321" s="1795" t="s">
        <v>734</v>
      </c>
      <c r="AL321" s="1796"/>
      <c r="AM321" s="1796"/>
      <c r="AN321" s="1796"/>
      <c r="AO321" s="1796"/>
      <c r="AP321" s="1796"/>
      <c r="AQ321" s="1798">
        <v>0</v>
      </c>
      <c r="AR321" s="1732">
        <v>0</v>
      </c>
      <c r="AS321" s="1798">
        <v>0</v>
      </c>
      <c r="AT321" s="1798">
        <v>0</v>
      </c>
      <c r="AU321" s="1733">
        <v>0</v>
      </c>
      <c r="AV321" s="1798">
        <v>0</v>
      </c>
      <c r="AW321" s="1732">
        <v>0</v>
      </c>
      <c r="AX321" s="1798">
        <v>0</v>
      </c>
      <c r="AY321" s="1732">
        <v>0</v>
      </c>
      <c r="AZ321" s="1798">
        <v>0</v>
      </c>
      <c r="BA321" s="1798">
        <v>0</v>
      </c>
      <c r="BB321" s="1798">
        <v>0</v>
      </c>
      <c r="BC321" s="1798">
        <v>0</v>
      </c>
      <c r="BE321" s="1800" t="e">
        <f t="shared" si="11"/>
        <v>#DIV/0!</v>
      </c>
    </row>
    <row r="322" spans="1:57" s="1799" customFormat="1" ht="16.5" customHeight="1" x14ac:dyDescent="0.2">
      <c r="A322" s="1789" t="str">
        <f t="shared" si="12"/>
        <v>C25991000113</v>
      </c>
      <c r="B322" s="1790" t="s">
        <v>453</v>
      </c>
      <c r="C322" s="1791"/>
      <c r="D322" s="1790" t="s">
        <v>1264</v>
      </c>
      <c r="E322" s="1791"/>
      <c r="F322" s="1790" t="s">
        <v>1258</v>
      </c>
      <c r="G322" s="1791"/>
      <c r="H322" s="1790" t="s">
        <v>738</v>
      </c>
      <c r="I322" s="1791"/>
      <c r="J322" s="1790"/>
      <c r="K322" s="1791"/>
      <c r="L322" s="1791"/>
      <c r="M322" s="1790"/>
      <c r="N322" s="1791"/>
      <c r="O322" s="1791"/>
      <c r="P322" s="1790"/>
      <c r="Q322" s="1791"/>
      <c r="R322" s="1790"/>
      <c r="S322" s="1791"/>
      <c r="T322" s="1792" t="s">
        <v>579</v>
      </c>
      <c r="U322" s="1793"/>
      <c r="V322" s="1793"/>
      <c r="W322" s="1793"/>
      <c r="X322" s="1793"/>
      <c r="Y322" s="1793"/>
      <c r="Z322" s="1793"/>
      <c r="AA322" s="1793"/>
      <c r="AB322" s="1790" t="s">
        <v>732</v>
      </c>
      <c r="AC322" s="1791"/>
      <c r="AD322" s="1791"/>
      <c r="AE322" s="1791"/>
      <c r="AF322" s="1791"/>
      <c r="AG322" s="1790" t="s">
        <v>733</v>
      </c>
      <c r="AH322" s="1791"/>
      <c r="AI322" s="1791"/>
      <c r="AJ322" s="1794" t="s">
        <v>765</v>
      </c>
      <c r="AK322" s="1795" t="s">
        <v>1252</v>
      </c>
      <c r="AL322" s="1796"/>
      <c r="AM322" s="1796"/>
      <c r="AN322" s="1796"/>
      <c r="AO322" s="1796"/>
      <c r="AP322" s="1796"/>
      <c r="AQ322" s="1797">
        <v>5000000000</v>
      </c>
      <c r="AR322" s="1720">
        <v>5000000000</v>
      </c>
      <c r="AS322" s="1798">
        <v>0</v>
      </c>
      <c r="AT322" s="1798">
        <v>0</v>
      </c>
      <c r="AU322" s="1722">
        <v>5000000000</v>
      </c>
      <c r="AV322" s="1798">
        <v>0</v>
      </c>
      <c r="AW322" s="1720">
        <v>1104599320.6900001</v>
      </c>
      <c r="AX322" s="1797">
        <v>3895400679.3099999</v>
      </c>
      <c r="AY322" s="1720">
        <v>1104599320.6900001</v>
      </c>
      <c r="AZ322" s="1798">
        <v>0</v>
      </c>
      <c r="BA322" s="1797">
        <v>1104599320.6900001</v>
      </c>
      <c r="BB322" s="1798">
        <v>0</v>
      </c>
      <c r="BC322" s="1798">
        <v>0</v>
      </c>
      <c r="BE322" s="1800">
        <f t="shared" si="11"/>
        <v>1</v>
      </c>
    </row>
    <row r="323" spans="1:57" s="1799" customFormat="1" ht="16.5" customHeight="1" x14ac:dyDescent="0.2">
      <c r="A323" s="1789" t="str">
        <f t="shared" si="12"/>
        <v>C25991000210</v>
      </c>
      <c r="B323" s="1790" t="s">
        <v>453</v>
      </c>
      <c r="C323" s="1791"/>
      <c r="D323" s="1790" t="s">
        <v>1264</v>
      </c>
      <c r="E323" s="1791"/>
      <c r="F323" s="1790" t="s">
        <v>1258</v>
      </c>
      <c r="G323" s="1791"/>
      <c r="H323" s="1790" t="s">
        <v>741</v>
      </c>
      <c r="I323" s="1791"/>
      <c r="J323" s="1790" t="s">
        <v>685</v>
      </c>
      <c r="K323" s="1791"/>
      <c r="L323" s="1791"/>
      <c r="M323" s="1790" t="s">
        <v>685</v>
      </c>
      <c r="N323" s="1791"/>
      <c r="O323" s="1791"/>
      <c r="P323" s="1790" t="s">
        <v>685</v>
      </c>
      <c r="Q323" s="1791"/>
      <c r="R323" s="1790" t="s">
        <v>685</v>
      </c>
      <c r="S323" s="1791"/>
      <c r="T323" s="1792" t="s">
        <v>1203</v>
      </c>
      <c r="U323" s="1793"/>
      <c r="V323" s="1793"/>
      <c r="W323" s="1793"/>
      <c r="X323" s="1793"/>
      <c r="Y323" s="1793"/>
      <c r="Z323" s="1793"/>
      <c r="AA323" s="1793"/>
      <c r="AB323" s="1790" t="s">
        <v>732</v>
      </c>
      <c r="AC323" s="1791"/>
      <c r="AD323" s="1791"/>
      <c r="AE323" s="1791"/>
      <c r="AF323" s="1791"/>
      <c r="AG323" s="1790" t="s">
        <v>733</v>
      </c>
      <c r="AH323" s="1791"/>
      <c r="AI323" s="1791"/>
      <c r="AJ323" s="1794" t="s">
        <v>417</v>
      </c>
      <c r="AK323" s="1795" t="s">
        <v>734</v>
      </c>
      <c r="AL323" s="1796"/>
      <c r="AM323" s="1796"/>
      <c r="AN323" s="1796"/>
      <c r="AO323" s="1796"/>
      <c r="AP323" s="1796"/>
      <c r="AQ323" s="1797">
        <v>7720420000</v>
      </c>
      <c r="AR323" s="1720">
        <v>4895812245</v>
      </c>
      <c r="AS323" s="1797">
        <v>2824607755</v>
      </c>
      <c r="AT323" s="1798">
        <v>0</v>
      </c>
      <c r="AU323" s="1722">
        <v>3227834850.7199998</v>
      </c>
      <c r="AV323" s="1797">
        <v>1667977394.28</v>
      </c>
      <c r="AW323" s="1720">
        <v>804485000</v>
      </c>
      <c r="AX323" s="1797">
        <v>2423349850.7199998</v>
      </c>
      <c r="AY323" s="1720">
        <v>704485000</v>
      </c>
      <c r="AZ323" s="1797">
        <v>100000000</v>
      </c>
      <c r="BA323" s="1797">
        <v>100000000</v>
      </c>
      <c r="BB323" s="1797">
        <v>604485000</v>
      </c>
      <c r="BC323" s="1798">
        <v>0</v>
      </c>
      <c r="BE323" s="1800">
        <f t="shared" si="11"/>
        <v>0.41809057677173</v>
      </c>
    </row>
    <row r="324" spans="1:57" s="1707" customFormat="1" ht="15" customHeight="1" x14ac:dyDescent="0.2">
      <c r="A324" s="1660" t="str">
        <f t="shared" si="12"/>
        <v>C259910002010</v>
      </c>
      <c r="B324" s="1697" t="s">
        <v>453</v>
      </c>
      <c r="C324" s="1698"/>
      <c r="D324" s="1697" t="s">
        <v>1264</v>
      </c>
      <c r="E324" s="1698"/>
      <c r="F324" s="1697" t="s">
        <v>1258</v>
      </c>
      <c r="G324" s="1698"/>
      <c r="H324" s="1697" t="s">
        <v>741</v>
      </c>
      <c r="I324" s="1698"/>
      <c r="J324" s="1697" t="s">
        <v>739</v>
      </c>
      <c r="K324" s="1698"/>
      <c r="L324" s="1698"/>
      <c r="M324" s="1697" t="s">
        <v>685</v>
      </c>
      <c r="N324" s="1698"/>
      <c r="O324" s="1698"/>
      <c r="P324" s="1697" t="s">
        <v>685</v>
      </c>
      <c r="Q324" s="1698"/>
      <c r="R324" s="1697" t="s">
        <v>685</v>
      </c>
      <c r="S324" s="1698"/>
      <c r="T324" s="1699" t="s">
        <v>1203</v>
      </c>
      <c r="U324" s="1698"/>
      <c r="V324" s="1698"/>
      <c r="W324" s="1698"/>
      <c r="X324" s="1698"/>
      <c r="Y324" s="1698"/>
      <c r="Z324" s="1698"/>
      <c r="AA324" s="1698"/>
      <c r="AB324" s="1697" t="s">
        <v>732</v>
      </c>
      <c r="AC324" s="1698"/>
      <c r="AD324" s="1698"/>
      <c r="AE324" s="1698"/>
      <c r="AF324" s="1698"/>
      <c r="AG324" s="1697" t="s">
        <v>733</v>
      </c>
      <c r="AH324" s="1698"/>
      <c r="AI324" s="1698"/>
      <c r="AJ324" s="1700" t="s">
        <v>417</v>
      </c>
      <c r="AK324" s="1701" t="s">
        <v>734</v>
      </c>
      <c r="AL324" s="1702"/>
      <c r="AM324" s="1702"/>
      <c r="AN324" s="1702"/>
      <c r="AO324" s="1702"/>
      <c r="AP324" s="1702"/>
      <c r="AQ324" s="1703">
        <v>7720420000</v>
      </c>
      <c r="AR324" s="1704">
        <v>4895812245</v>
      </c>
      <c r="AS324" s="1703">
        <v>2824607755</v>
      </c>
      <c r="AT324" s="1705">
        <v>0</v>
      </c>
      <c r="AU324" s="1706">
        <v>3227834850.7199998</v>
      </c>
      <c r="AV324" s="1703">
        <v>1667977394.28</v>
      </c>
      <c r="AW324" s="1704">
        <v>804485000</v>
      </c>
      <c r="AX324" s="1703">
        <v>2423349850.7199998</v>
      </c>
      <c r="AY324" s="1704">
        <v>704485000</v>
      </c>
      <c r="AZ324" s="1703">
        <v>100000000</v>
      </c>
      <c r="BA324" s="1703">
        <v>100000000</v>
      </c>
      <c r="BB324" s="1703">
        <v>604485000</v>
      </c>
      <c r="BC324" s="1705">
        <v>0</v>
      </c>
      <c r="BE324" s="1708">
        <f t="shared" si="11"/>
        <v>0.41809057677173</v>
      </c>
    </row>
    <row r="325" spans="1:57" s="1707" customFormat="1" ht="15" customHeight="1" x14ac:dyDescent="0.2">
      <c r="A325" s="1660" t="str">
        <f t="shared" si="12"/>
        <v>C2599100020210</v>
      </c>
      <c r="B325" s="1697" t="s">
        <v>453</v>
      </c>
      <c r="C325" s="1698"/>
      <c r="D325" s="1697" t="s">
        <v>1264</v>
      </c>
      <c r="E325" s="1698"/>
      <c r="F325" s="1697" t="s">
        <v>1258</v>
      </c>
      <c r="G325" s="1698"/>
      <c r="H325" s="1697" t="s">
        <v>741</v>
      </c>
      <c r="I325" s="1698"/>
      <c r="J325" s="1697" t="s">
        <v>739</v>
      </c>
      <c r="K325" s="1698"/>
      <c r="L325" s="1698"/>
      <c r="M325" s="1697" t="s">
        <v>741</v>
      </c>
      <c r="N325" s="1698"/>
      <c r="O325" s="1698"/>
      <c r="P325" s="1697" t="s">
        <v>685</v>
      </c>
      <c r="Q325" s="1698"/>
      <c r="R325" s="1697" t="s">
        <v>685</v>
      </c>
      <c r="S325" s="1698"/>
      <c r="T325" s="1699" t="s">
        <v>1143</v>
      </c>
      <c r="U325" s="1698"/>
      <c r="V325" s="1698"/>
      <c r="W325" s="1698"/>
      <c r="X325" s="1698"/>
      <c r="Y325" s="1698"/>
      <c r="Z325" s="1698"/>
      <c r="AA325" s="1698"/>
      <c r="AB325" s="1697" t="s">
        <v>732</v>
      </c>
      <c r="AC325" s="1698"/>
      <c r="AD325" s="1698"/>
      <c r="AE325" s="1698"/>
      <c r="AF325" s="1698"/>
      <c r="AG325" s="1697" t="s">
        <v>733</v>
      </c>
      <c r="AH325" s="1698"/>
      <c r="AI325" s="1698"/>
      <c r="AJ325" s="1700" t="s">
        <v>417</v>
      </c>
      <c r="AK325" s="1701" t="s">
        <v>734</v>
      </c>
      <c r="AL325" s="1702"/>
      <c r="AM325" s="1702"/>
      <c r="AN325" s="1702"/>
      <c r="AO325" s="1702"/>
      <c r="AP325" s="1702"/>
      <c r="AQ325" s="1703">
        <v>323920000</v>
      </c>
      <c r="AR325" s="1704">
        <v>323920000</v>
      </c>
      <c r="AS325" s="1705">
        <v>0</v>
      </c>
      <c r="AT325" s="1705">
        <v>0</v>
      </c>
      <c r="AU325" s="1706">
        <v>323920000</v>
      </c>
      <c r="AV325" s="1705">
        <v>0</v>
      </c>
      <c r="AW325" s="1709">
        <v>0</v>
      </c>
      <c r="AX325" s="1703">
        <v>323920000</v>
      </c>
      <c r="AY325" s="1709">
        <v>0</v>
      </c>
      <c r="AZ325" s="1705">
        <v>0</v>
      </c>
      <c r="BA325" s="1705">
        <v>0</v>
      </c>
      <c r="BB325" s="1705">
        <v>0</v>
      </c>
      <c r="BC325" s="1705">
        <v>0</v>
      </c>
      <c r="BE325" s="1708">
        <f t="shared" si="11"/>
        <v>1</v>
      </c>
    </row>
    <row r="326" spans="1:57" s="1707" customFormat="1" ht="12.75" x14ac:dyDescent="0.2">
      <c r="A326" s="1660" t="str">
        <f t="shared" si="12"/>
        <v>C259910002021310</v>
      </c>
      <c r="B326" s="1725" t="s">
        <v>453</v>
      </c>
      <c r="C326" s="1698"/>
      <c r="D326" s="1725" t="s">
        <v>1264</v>
      </c>
      <c r="E326" s="1698"/>
      <c r="F326" s="1725" t="s">
        <v>1258</v>
      </c>
      <c r="G326" s="1698"/>
      <c r="H326" s="1725" t="s">
        <v>741</v>
      </c>
      <c r="I326" s="1698"/>
      <c r="J326" s="1725" t="s">
        <v>739</v>
      </c>
      <c r="K326" s="1698"/>
      <c r="L326" s="1698"/>
      <c r="M326" s="1725" t="s">
        <v>741</v>
      </c>
      <c r="N326" s="1698"/>
      <c r="O326" s="1698"/>
      <c r="P326" s="1725" t="s">
        <v>765</v>
      </c>
      <c r="Q326" s="1698"/>
      <c r="R326" s="1725" t="s">
        <v>685</v>
      </c>
      <c r="S326" s="1698"/>
      <c r="T326" s="1726" t="s">
        <v>1266</v>
      </c>
      <c r="U326" s="1698"/>
      <c r="V326" s="1698"/>
      <c r="W326" s="1698"/>
      <c r="X326" s="1698"/>
      <c r="Y326" s="1698"/>
      <c r="Z326" s="1698"/>
      <c r="AA326" s="1698"/>
      <c r="AB326" s="1725" t="s">
        <v>732</v>
      </c>
      <c r="AC326" s="1698"/>
      <c r="AD326" s="1698"/>
      <c r="AE326" s="1698"/>
      <c r="AF326" s="1698"/>
      <c r="AG326" s="1725" t="s">
        <v>733</v>
      </c>
      <c r="AH326" s="1698"/>
      <c r="AI326" s="1698"/>
      <c r="AJ326" s="1727" t="s">
        <v>417</v>
      </c>
      <c r="AK326" s="1728" t="s">
        <v>734</v>
      </c>
      <c r="AL326" s="1702"/>
      <c r="AM326" s="1702"/>
      <c r="AN326" s="1702"/>
      <c r="AO326" s="1702"/>
      <c r="AP326" s="1702"/>
      <c r="AQ326" s="1729">
        <v>323920000</v>
      </c>
      <c r="AR326" s="1720">
        <v>323920000</v>
      </c>
      <c r="AS326" s="1730">
        <v>0</v>
      </c>
      <c r="AT326" s="1730">
        <v>0</v>
      </c>
      <c r="AU326" s="1722">
        <v>323920000</v>
      </c>
      <c r="AV326" s="1730">
        <v>0</v>
      </c>
      <c r="AW326" s="1732">
        <v>0</v>
      </c>
      <c r="AX326" s="1729">
        <v>323920000</v>
      </c>
      <c r="AY326" s="1732">
        <v>0</v>
      </c>
      <c r="AZ326" s="1730">
        <v>0</v>
      </c>
      <c r="BA326" s="1730">
        <v>0</v>
      </c>
      <c r="BB326" s="1730">
        <v>0</v>
      </c>
      <c r="BC326" s="1730">
        <v>0</v>
      </c>
      <c r="BE326" s="1731">
        <f t="shared" si="11"/>
        <v>1</v>
      </c>
    </row>
    <row r="327" spans="1:57" s="1707" customFormat="1" ht="15" customHeight="1" x14ac:dyDescent="0.2">
      <c r="A327" s="1660" t="str">
        <f t="shared" si="12"/>
        <v>C2599100020310</v>
      </c>
      <c r="B327" s="1697" t="s">
        <v>453</v>
      </c>
      <c r="C327" s="1698"/>
      <c r="D327" s="1697" t="s">
        <v>1264</v>
      </c>
      <c r="E327" s="1698"/>
      <c r="F327" s="1697" t="s">
        <v>1258</v>
      </c>
      <c r="G327" s="1698"/>
      <c r="H327" s="1697" t="s">
        <v>741</v>
      </c>
      <c r="I327" s="1698"/>
      <c r="J327" s="1697" t="s">
        <v>739</v>
      </c>
      <c r="K327" s="1698"/>
      <c r="L327" s="1698"/>
      <c r="M327" s="1697" t="s">
        <v>748</v>
      </c>
      <c r="N327" s="1698"/>
      <c r="O327" s="1698"/>
      <c r="P327" s="1697" t="s">
        <v>685</v>
      </c>
      <c r="Q327" s="1698"/>
      <c r="R327" s="1697" t="s">
        <v>685</v>
      </c>
      <c r="S327" s="1698"/>
      <c r="T327" s="1699" t="s">
        <v>1262</v>
      </c>
      <c r="U327" s="1698"/>
      <c r="V327" s="1698"/>
      <c r="W327" s="1698"/>
      <c r="X327" s="1698"/>
      <c r="Y327" s="1698"/>
      <c r="Z327" s="1698"/>
      <c r="AA327" s="1698"/>
      <c r="AB327" s="1697" t="s">
        <v>732</v>
      </c>
      <c r="AC327" s="1698"/>
      <c r="AD327" s="1698"/>
      <c r="AE327" s="1698"/>
      <c r="AF327" s="1698"/>
      <c r="AG327" s="1697" t="s">
        <v>733</v>
      </c>
      <c r="AH327" s="1698"/>
      <c r="AI327" s="1698"/>
      <c r="AJ327" s="1700" t="s">
        <v>417</v>
      </c>
      <c r="AK327" s="1701" t="s">
        <v>734</v>
      </c>
      <c r="AL327" s="1702"/>
      <c r="AM327" s="1702"/>
      <c r="AN327" s="1702"/>
      <c r="AO327" s="1702"/>
      <c r="AP327" s="1702"/>
      <c r="AQ327" s="1703">
        <v>7396500000</v>
      </c>
      <c r="AR327" s="1704">
        <v>4571892245</v>
      </c>
      <c r="AS327" s="1703">
        <v>2824607755</v>
      </c>
      <c r="AT327" s="1705">
        <v>0</v>
      </c>
      <c r="AU327" s="1706">
        <v>2903914850.7199998</v>
      </c>
      <c r="AV327" s="1703">
        <v>1667977394.28</v>
      </c>
      <c r="AW327" s="1704">
        <v>804485000</v>
      </c>
      <c r="AX327" s="1703">
        <v>2099429850.72</v>
      </c>
      <c r="AY327" s="1704">
        <v>704485000</v>
      </c>
      <c r="AZ327" s="1703">
        <v>100000000</v>
      </c>
      <c r="BA327" s="1703">
        <v>100000000</v>
      </c>
      <c r="BB327" s="1703">
        <v>604485000</v>
      </c>
      <c r="BC327" s="1705">
        <v>0</v>
      </c>
      <c r="BE327" s="1708">
        <f t="shared" si="11"/>
        <v>0.39260661809234093</v>
      </c>
    </row>
    <row r="328" spans="1:57" s="1707" customFormat="1" ht="12.75" x14ac:dyDescent="0.2">
      <c r="A328" s="1660" t="str">
        <f t="shared" si="12"/>
        <v>C259910002031110</v>
      </c>
      <c r="B328" s="1725" t="s">
        <v>453</v>
      </c>
      <c r="C328" s="1698"/>
      <c r="D328" s="1725" t="s">
        <v>1264</v>
      </c>
      <c r="E328" s="1698"/>
      <c r="F328" s="1725" t="s">
        <v>1258</v>
      </c>
      <c r="G328" s="1698"/>
      <c r="H328" s="1725" t="s">
        <v>741</v>
      </c>
      <c r="I328" s="1698"/>
      <c r="J328" s="1725" t="s">
        <v>739</v>
      </c>
      <c r="K328" s="1698"/>
      <c r="L328" s="1698"/>
      <c r="M328" s="1725" t="s">
        <v>748</v>
      </c>
      <c r="N328" s="1698"/>
      <c r="O328" s="1698"/>
      <c r="P328" s="1725" t="s">
        <v>433</v>
      </c>
      <c r="Q328" s="1698"/>
      <c r="R328" s="1725" t="s">
        <v>685</v>
      </c>
      <c r="S328" s="1698"/>
      <c r="T328" s="1726" t="s">
        <v>1071</v>
      </c>
      <c r="U328" s="1698"/>
      <c r="V328" s="1698"/>
      <c r="W328" s="1698"/>
      <c r="X328" s="1698"/>
      <c r="Y328" s="1698"/>
      <c r="Z328" s="1698"/>
      <c r="AA328" s="1698"/>
      <c r="AB328" s="1725" t="s">
        <v>732</v>
      </c>
      <c r="AC328" s="1698"/>
      <c r="AD328" s="1698"/>
      <c r="AE328" s="1698"/>
      <c r="AF328" s="1698"/>
      <c r="AG328" s="1725" t="s">
        <v>733</v>
      </c>
      <c r="AH328" s="1698"/>
      <c r="AI328" s="1698"/>
      <c r="AJ328" s="1727" t="s">
        <v>417</v>
      </c>
      <c r="AK328" s="1728" t="s">
        <v>734</v>
      </c>
      <c r="AL328" s="1702"/>
      <c r="AM328" s="1702"/>
      <c r="AN328" s="1702"/>
      <c r="AO328" s="1702"/>
      <c r="AP328" s="1702"/>
      <c r="AQ328" s="1729">
        <v>4885992000</v>
      </c>
      <c r="AR328" s="1720">
        <v>3686842245</v>
      </c>
      <c r="AS328" s="1729">
        <v>1199149755</v>
      </c>
      <c r="AT328" s="1730">
        <v>0</v>
      </c>
      <c r="AU328" s="1722">
        <v>2018864850.72</v>
      </c>
      <c r="AV328" s="1729">
        <v>1667977394.28</v>
      </c>
      <c r="AW328" s="1720">
        <v>200000000</v>
      </c>
      <c r="AX328" s="1729">
        <v>1818864850.72</v>
      </c>
      <c r="AY328" s="1720">
        <v>100000000</v>
      </c>
      <c r="AZ328" s="1729">
        <v>100000000</v>
      </c>
      <c r="BA328" s="1729">
        <v>100000000</v>
      </c>
      <c r="BB328" s="1730">
        <v>0</v>
      </c>
      <c r="BC328" s="1730">
        <v>0</v>
      </c>
      <c r="BE328" s="1731">
        <f t="shared" si="11"/>
        <v>0.4131944650584774</v>
      </c>
    </row>
    <row r="329" spans="1:57" s="1707" customFormat="1" ht="12.75" x14ac:dyDescent="0.2">
      <c r="A329" s="1660" t="str">
        <f t="shared" si="12"/>
        <v>C259910002031310</v>
      </c>
      <c r="B329" s="1725" t="s">
        <v>453</v>
      </c>
      <c r="C329" s="1698"/>
      <c r="D329" s="1725" t="s">
        <v>1264</v>
      </c>
      <c r="E329" s="1698"/>
      <c r="F329" s="1725" t="s">
        <v>1258</v>
      </c>
      <c r="G329" s="1698"/>
      <c r="H329" s="1725" t="s">
        <v>741</v>
      </c>
      <c r="I329" s="1698"/>
      <c r="J329" s="1725" t="s">
        <v>739</v>
      </c>
      <c r="K329" s="1698"/>
      <c r="L329" s="1698"/>
      <c r="M329" s="1725" t="s">
        <v>748</v>
      </c>
      <c r="N329" s="1698"/>
      <c r="O329" s="1698"/>
      <c r="P329" s="1725" t="s">
        <v>765</v>
      </c>
      <c r="Q329" s="1698"/>
      <c r="R329" s="1725" t="s">
        <v>685</v>
      </c>
      <c r="S329" s="1698"/>
      <c r="T329" s="1726" t="s">
        <v>1266</v>
      </c>
      <c r="U329" s="1698"/>
      <c r="V329" s="1698"/>
      <c r="W329" s="1698"/>
      <c r="X329" s="1698"/>
      <c r="Y329" s="1698"/>
      <c r="Z329" s="1698"/>
      <c r="AA329" s="1698"/>
      <c r="AB329" s="1725" t="s">
        <v>732</v>
      </c>
      <c r="AC329" s="1698"/>
      <c r="AD329" s="1698"/>
      <c r="AE329" s="1698"/>
      <c r="AF329" s="1698"/>
      <c r="AG329" s="1725" t="s">
        <v>733</v>
      </c>
      <c r="AH329" s="1698"/>
      <c r="AI329" s="1698"/>
      <c r="AJ329" s="1727" t="s">
        <v>417</v>
      </c>
      <c r="AK329" s="1728" t="s">
        <v>734</v>
      </c>
      <c r="AL329" s="1702"/>
      <c r="AM329" s="1702"/>
      <c r="AN329" s="1702"/>
      <c r="AO329" s="1702"/>
      <c r="AP329" s="1702"/>
      <c r="AQ329" s="1729">
        <v>2510508000</v>
      </c>
      <c r="AR329" s="1720">
        <v>885050000</v>
      </c>
      <c r="AS329" s="1729">
        <v>1625458000</v>
      </c>
      <c r="AT329" s="1730">
        <v>0</v>
      </c>
      <c r="AU329" s="1722">
        <v>885050000</v>
      </c>
      <c r="AV329" s="1730">
        <v>0</v>
      </c>
      <c r="AW329" s="1720">
        <v>604485000</v>
      </c>
      <c r="AX329" s="1729">
        <v>280565000</v>
      </c>
      <c r="AY329" s="1720">
        <v>604485000</v>
      </c>
      <c r="AZ329" s="1730">
        <v>0</v>
      </c>
      <c r="BA329" s="1730">
        <v>0</v>
      </c>
      <c r="BB329" s="1729">
        <v>604485000</v>
      </c>
      <c r="BC329" s="1730">
        <v>0</v>
      </c>
      <c r="BE329" s="1731">
        <f t="shared" si="11"/>
        <v>0.35253821138988606</v>
      </c>
    </row>
    <row r="330" spans="1:57" s="1707" customFormat="1" ht="12.75" x14ac:dyDescent="0.2">
      <c r="A330" s="1660" t="str">
        <f t="shared" si="12"/>
        <v>C259910003010</v>
      </c>
      <c r="B330" s="1697" t="s">
        <v>453</v>
      </c>
      <c r="C330" s="1698"/>
      <c r="D330" s="1697" t="s">
        <v>1264</v>
      </c>
      <c r="E330" s="1698"/>
      <c r="F330" s="1697" t="s">
        <v>1258</v>
      </c>
      <c r="G330" s="1698"/>
      <c r="H330" s="1697" t="s">
        <v>748</v>
      </c>
      <c r="I330" s="1698"/>
      <c r="J330" s="1697" t="s">
        <v>739</v>
      </c>
      <c r="K330" s="1698"/>
      <c r="L330" s="1698"/>
      <c r="M330" s="1697" t="s">
        <v>685</v>
      </c>
      <c r="N330" s="1698"/>
      <c r="O330" s="1698"/>
      <c r="P330" s="1697" t="s">
        <v>685</v>
      </c>
      <c r="Q330" s="1698"/>
      <c r="R330" s="1697" t="s">
        <v>685</v>
      </c>
      <c r="S330" s="1698"/>
      <c r="T330" s="1699" t="s">
        <v>580</v>
      </c>
      <c r="U330" s="1698"/>
      <c r="V330" s="1698"/>
      <c r="W330" s="1698"/>
      <c r="X330" s="1698"/>
      <c r="Y330" s="1698"/>
      <c r="Z330" s="1698"/>
      <c r="AA330" s="1698"/>
      <c r="AB330" s="1697" t="s">
        <v>732</v>
      </c>
      <c r="AC330" s="1698"/>
      <c r="AD330" s="1698"/>
      <c r="AE330" s="1698"/>
      <c r="AF330" s="1698"/>
      <c r="AG330" s="1697" t="s">
        <v>733</v>
      </c>
      <c r="AH330" s="1698"/>
      <c r="AI330" s="1698"/>
      <c r="AJ330" s="1700" t="s">
        <v>417</v>
      </c>
      <c r="AK330" s="1701" t="s">
        <v>734</v>
      </c>
      <c r="AL330" s="1702"/>
      <c r="AM330" s="1702"/>
      <c r="AN330" s="1702"/>
      <c r="AO330" s="1702"/>
      <c r="AP330" s="1702"/>
      <c r="AQ330" s="1703">
        <v>500000000</v>
      </c>
      <c r="AR330" s="1704">
        <v>500000000</v>
      </c>
      <c r="AS330" s="1705">
        <v>0</v>
      </c>
      <c r="AT330" s="1705">
        <v>0</v>
      </c>
      <c r="AU330" s="1747">
        <v>0</v>
      </c>
      <c r="AV330" s="1703">
        <v>500000000</v>
      </c>
      <c r="AW330" s="1709">
        <v>0</v>
      </c>
      <c r="AX330" s="1705">
        <v>0</v>
      </c>
      <c r="AY330" s="1709">
        <v>0</v>
      </c>
      <c r="AZ330" s="1705">
        <v>0</v>
      </c>
      <c r="BA330" s="1705">
        <v>0</v>
      </c>
      <c r="BB330" s="1705">
        <v>0</v>
      </c>
      <c r="BC330" s="1705">
        <v>0</v>
      </c>
      <c r="BE330" s="1708">
        <f t="shared" si="11"/>
        <v>0</v>
      </c>
    </row>
    <row r="331" spans="1:57" s="1799" customFormat="1" ht="12.75" x14ac:dyDescent="0.2">
      <c r="A331" s="1789" t="str">
        <f t="shared" si="12"/>
        <v>C25991000310</v>
      </c>
      <c r="B331" s="1801" t="s">
        <v>453</v>
      </c>
      <c r="C331" s="1791"/>
      <c r="D331" s="1801" t="s">
        <v>1264</v>
      </c>
      <c r="E331" s="1791"/>
      <c r="F331" s="1801" t="s">
        <v>1258</v>
      </c>
      <c r="G331" s="1791"/>
      <c r="H331" s="1801" t="s">
        <v>748</v>
      </c>
      <c r="I331" s="1791"/>
      <c r="J331" s="1801" t="s">
        <v>685</v>
      </c>
      <c r="K331" s="1791"/>
      <c r="L331" s="1791"/>
      <c r="M331" s="1801" t="s">
        <v>685</v>
      </c>
      <c r="N331" s="1791"/>
      <c r="O331" s="1791"/>
      <c r="P331" s="1801" t="s">
        <v>685</v>
      </c>
      <c r="Q331" s="1791"/>
      <c r="R331" s="1801" t="s">
        <v>685</v>
      </c>
      <c r="S331" s="1791"/>
      <c r="T331" s="1802" t="s">
        <v>580</v>
      </c>
      <c r="U331" s="1793"/>
      <c r="V331" s="1793"/>
      <c r="W331" s="1793"/>
      <c r="X331" s="1793"/>
      <c r="Y331" s="1793"/>
      <c r="Z331" s="1793"/>
      <c r="AA331" s="1793"/>
      <c r="AB331" s="1801" t="s">
        <v>732</v>
      </c>
      <c r="AC331" s="1791"/>
      <c r="AD331" s="1791"/>
      <c r="AE331" s="1791"/>
      <c r="AF331" s="1791"/>
      <c r="AG331" s="1801" t="s">
        <v>733</v>
      </c>
      <c r="AH331" s="1791"/>
      <c r="AI331" s="1791"/>
      <c r="AJ331" s="1803" t="s">
        <v>417</v>
      </c>
      <c r="AK331" s="1804" t="s">
        <v>734</v>
      </c>
      <c r="AL331" s="1796"/>
      <c r="AM331" s="1796"/>
      <c r="AN331" s="1796"/>
      <c r="AO331" s="1796"/>
      <c r="AP331" s="1796"/>
      <c r="AQ331" s="1805">
        <v>500000000</v>
      </c>
      <c r="AR331" s="1704">
        <v>500000000</v>
      </c>
      <c r="AS331" s="1806">
        <v>0</v>
      </c>
      <c r="AT331" s="1806">
        <v>0</v>
      </c>
      <c r="AU331" s="1747">
        <v>0</v>
      </c>
      <c r="AV331" s="1805">
        <v>500000000</v>
      </c>
      <c r="AW331" s="1709">
        <v>0</v>
      </c>
      <c r="AX331" s="1806">
        <v>0</v>
      </c>
      <c r="AY331" s="1709">
        <v>0</v>
      </c>
      <c r="AZ331" s="1806">
        <v>0</v>
      </c>
      <c r="BA331" s="1806">
        <v>0</v>
      </c>
      <c r="BB331" s="1806">
        <v>0</v>
      </c>
      <c r="BC331" s="1806">
        <v>0</v>
      </c>
      <c r="BE331" s="1807">
        <f t="shared" si="11"/>
        <v>0</v>
      </c>
    </row>
    <row r="332" spans="1:57" s="1707" customFormat="1" ht="12.75" x14ac:dyDescent="0.2">
      <c r="A332" s="1660" t="str">
        <f t="shared" si="12"/>
        <v>C2599100030310</v>
      </c>
      <c r="B332" s="1697" t="s">
        <v>453</v>
      </c>
      <c r="C332" s="1698"/>
      <c r="D332" s="1697" t="s">
        <v>1264</v>
      </c>
      <c r="E332" s="1698"/>
      <c r="F332" s="1697" t="s">
        <v>1258</v>
      </c>
      <c r="G332" s="1698"/>
      <c r="H332" s="1697" t="s">
        <v>748</v>
      </c>
      <c r="I332" s="1698"/>
      <c r="J332" s="1697" t="s">
        <v>739</v>
      </c>
      <c r="K332" s="1698"/>
      <c r="L332" s="1698"/>
      <c r="M332" s="1697" t="s">
        <v>748</v>
      </c>
      <c r="N332" s="1698"/>
      <c r="O332" s="1698"/>
      <c r="P332" s="1697" t="s">
        <v>685</v>
      </c>
      <c r="Q332" s="1698"/>
      <c r="R332" s="1697" t="s">
        <v>685</v>
      </c>
      <c r="S332" s="1698"/>
      <c r="T332" s="1699" t="s">
        <v>1262</v>
      </c>
      <c r="U332" s="1698"/>
      <c r="V332" s="1698"/>
      <c r="W332" s="1698"/>
      <c r="X332" s="1698"/>
      <c r="Y332" s="1698"/>
      <c r="Z332" s="1698"/>
      <c r="AA332" s="1698"/>
      <c r="AB332" s="1697" t="s">
        <v>732</v>
      </c>
      <c r="AC332" s="1698"/>
      <c r="AD332" s="1698"/>
      <c r="AE332" s="1698"/>
      <c r="AF332" s="1698"/>
      <c r="AG332" s="1697" t="s">
        <v>733</v>
      </c>
      <c r="AH332" s="1698"/>
      <c r="AI332" s="1698"/>
      <c r="AJ332" s="1700" t="s">
        <v>417</v>
      </c>
      <c r="AK332" s="1701" t="s">
        <v>734</v>
      </c>
      <c r="AL332" s="1702"/>
      <c r="AM332" s="1702"/>
      <c r="AN332" s="1702"/>
      <c r="AO332" s="1702"/>
      <c r="AP332" s="1702"/>
      <c r="AQ332" s="1703">
        <v>500000000</v>
      </c>
      <c r="AR332" s="1704">
        <v>500000000</v>
      </c>
      <c r="AS332" s="1705">
        <v>0</v>
      </c>
      <c r="AT332" s="1705">
        <v>0</v>
      </c>
      <c r="AU332" s="1747">
        <v>0</v>
      </c>
      <c r="AV332" s="1703">
        <v>500000000</v>
      </c>
      <c r="AW332" s="1709">
        <v>0</v>
      </c>
      <c r="AX332" s="1705">
        <v>0</v>
      </c>
      <c r="AY332" s="1709">
        <v>0</v>
      </c>
      <c r="AZ332" s="1705">
        <v>0</v>
      </c>
      <c r="BA332" s="1705">
        <v>0</v>
      </c>
      <c r="BB332" s="1705">
        <v>0</v>
      </c>
      <c r="BC332" s="1705">
        <v>0</v>
      </c>
      <c r="BE332" s="1708">
        <f t="shared" si="11"/>
        <v>0</v>
      </c>
    </row>
    <row r="333" spans="1:57" s="1707" customFormat="1" ht="12.75" x14ac:dyDescent="0.2">
      <c r="A333" s="1660" t="str">
        <f t="shared" si="12"/>
        <v>C259910003031110</v>
      </c>
      <c r="B333" s="1725" t="s">
        <v>453</v>
      </c>
      <c r="C333" s="1698"/>
      <c r="D333" s="1725" t="s">
        <v>1264</v>
      </c>
      <c r="E333" s="1698"/>
      <c r="F333" s="1725" t="s">
        <v>1258</v>
      </c>
      <c r="G333" s="1698"/>
      <c r="H333" s="1725" t="s">
        <v>748</v>
      </c>
      <c r="I333" s="1698"/>
      <c r="J333" s="1725" t="s">
        <v>739</v>
      </c>
      <c r="K333" s="1698"/>
      <c r="L333" s="1698"/>
      <c r="M333" s="1725" t="s">
        <v>748</v>
      </c>
      <c r="N333" s="1698"/>
      <c r="O333" s="1698"/>
      <c r="P333" s="1725" t="s">
        <v>433</v>
      </c>
      <c r="Q333" s="1698"/>
      <c r="R333" s="1725" t="s">
        <v>685</v>
      </c>
      <c r="S333" s="1698"/>
      <c r="T333" s="1726" t="s">
        <v>1267</v>
      </c>
      <c r="U333" s="1698"/>
      <c r="V333" s="1698"/>
      <c r="W333" s="1698"/>
      <c r="X333" s="1698"/>
      <c r="Y333" s="1698"/>
      <c r="Z333" s="1698"/>
      <c r="AA333" s="1698"/>
      <c r="AB333" s="1725" t="s">
        <v>732</v>
      </c>
      <c r="AC333" s="1698"/>
      <c r="AD333" s="1698"/>
      <c r="AE333" s="1698"/>
      <c r="AF333" s="1698"/>
      <c r="AG333" s="1725" t="s">
        <v>733</v>
      </c>
      <c r="AH333" s="1698"/>
      <c r="AI333" s="1698"/>
      <c r="AJ333" s="1727" t="s">
        <v>417</v>
      </c>
      <c r="AK333" s="1728" t="s">
        <v>734</v>
      </c>
      <c r="AL333" s="1702"/>
      <c r="AM333" s="1702"/>
      <c r="AN333" s="1702"/>
      <c r="AO333" s="1702"/>
      <c r="AP333" s="1702"/>
      <c r="AQ333" s="1729">
        <v>500000000</v>
      </c>
      <c r="AR333" s="1720">
        <v>500000000</v>
      </c>
      <c r="AS333" s="1730">
        <v>0</v>
      </c>
      <c r="AT333" s="1730">
        <v>0</v>
      </c>
      <c r="AU333" s="1733">
        <v>0</v>
      </c>
      <c r="AV333" s="1729">
        <v>500000000</v>
      </c>
      <c r="AW333" s="1732">
        <v>0</v>
      </c>
      <c r="AX333" s="1730">
        <v>0</v>
      </c>
      <c r="AY333" s="1732">
        <v>0</v>
      </c>
      <c r="AZ333" s="1730">
        <v>0</v>
      </c>
      <c r="BA333" s="1730">
        <v>0</v>
      </c>
      <c r="BB333" s="1730">
        <v>0</v>
      </c>
      <c r="BC333" s="1730">
        <v>0</v>
      </c>
      <c r="BE333" s="1731">
        <f t="shared" si="11"/>
        <v>0</v>
      </c>
    </row>
    <row r="334" spans="1:57" s="1707" customFormat="1" ht="15" customHeight="1" x14ac:dyDescent="0.2">
      <c r="A334" s="1660" t="str">
        <f t="shared" si="12"/>
        <v>C259910004010</v>
      </c>
      <c r="B334" s="1697" t="s">
        <v>453</v>
      </c>
      <c r="C334" s="1698"/>
      <c r="D334" s="1697" t="s">
        <v>1264</v>
      </c>
      <c r="E334" s="1698"/>
      <c r="F334" s="1697" t="s">
        <v>1258</v>
      </c>
      <c r="G334" s="1698"/>
      <c r="H334" s="1697" t="s">
        <v>742</v>
      </c>
      <c r="I334" s="1698"/>
      <c r="J334" s="1697" t="s">
        <v>739</v>
      </c>
      <c r="K334" s="1698"/>
      <c r="L334" s="1698"/>
      <c r="M334" s="1697"/>
      <c r="N334" s="1698"/>
      <c r="O334" s="1698"/>
      <c r="P334" s="1697"/>
      <c r="Q334" s="1698"/>
      <c r="R334" s="1697"/>
      <c r="S334" s="1698"/>
      <c r="T334" s="1699" t="s">
        <v>594</v>
      </c>
      <c r="U334" s="1698"/>
      <c r="V334" s="1698"/>
      <c r="W334" s="1698"/>
      <c r="X334" s="1698"/>
      <c r="Y334" s="1698"/>
      <c r="Z334" s="1698"/>
      <c r="AA334" s="1698"/>
      <c r="AB334" s="1697" t="s">
        <v>732</v>
      </c>
      <c r="AC334" s="1698"/>
      <c r="AD334" s="1698"/>
      <c r="AE334" s="1698"/>
      <c r="AF334" s="1698"/>
      <c r="AG334" s="1697" t="s">
        <v>733</v>
      </c>
      <c r="AH334" s="1698"/>
      <c r="AI334" s="1698"/>
      <c r="AJ334" s="1700" t="s">
        <v>417</v>
      </c>
      <c r="AK334" s="1701" t="s">
        <v>734</v>
      </c>
      <c r="AL334" s="1702"/>
      <c r="AM334" s="1702"/>
      <c r="AN334" s="1702"/>
      <c r="AO334" s="1702"/>
      <c r="AP334" s="1702"/>
      <c r="AQ334" s="1703">
        <v>850000000</v>
      </c>
      <c r="AR334" s="1704">
        <v>850000000</v>
      </c>
      <c r="AS334" s="1705">
        <v>0</v>
      </c>
      <c r="AT334" s="1705">
        <v>0</v>
      </c>
      <c r="AU334" s="1706">
        <v>100000000</v>
      </c>
      <c r="AV334" s="1703">
        <v>750000000</v>
      </c>
      <c r="AW334" s="1704">
        <v>31980000</v>
      </c>
      <c r="AX334" s="1703">
        <v>68020000</v>
      </c>
      <c r="AY334" s="1704">
        <v>31980000</v>
      </c>
      <c r="AZ334" s="1705">
        <v>0</v>
      </c>
      <c r="BA334" s="1703">
        <v>31980000</v>
      </c>
      <c r="BB334" s="1705">
        <v>0</v>
      </c>
      <c r="BC334" s="1705">
        <v>0</v>
      </c>
      <c r="BE334" s="1708">
        <f t="shared" si="11"/>
        <v>0.11764705882352941</v>
      </c>
    </row>
    <row r="335" spans="1:57" s="1799" customFormat="1" ht="15" customHeight="1" x14ac:dyDescent="0.2">
      <c r="A335" s="1789" t="str">
        <f t="shared" si="12"/>
        <v>C25991000410</v>
      </c>
      <c r="B335" s="1801" t="s">
        <v>453</v>
      </c>
      <c r="C335" s="1791"/>
      <c r="D335" s="1801" t="s">
        <v>1264</v>
      </c>
      <c r="E335" s="1791"/>
      <c r="F335" s="1801" t="s">
        <v>1258</v>
      </c>
      <c r="G335" s="1791"/>
      <c r="H335" s="1801" t="s">
        <v>742</v>
      </c>
      <c r="I335" s="1791"/>
      <c r="J335" s="1801" t="s">
        <v>685</v>
      </c>
      <c r="K335" s="1791"/>
      <c r="L335" s="1791"/>
      <c r="M335" s="1801" t="s">
        <v>685</v>
      </c>
      <c r="N335" s="1791"/>
      <c r="O335" s="1791"/>
      <c r="P335" s="1801" t="s">
        <v>685</v>
      </c>
      <c r="Q335" s="1791"/>
      <c r="R335" s="1801" t="s">
        <v>685</v>
      </c>
      <c r="S335" s="1791"/>
      <c r="T335" s="1802" t="s">
        <v>594</v>
      </c>
      <c r="U335" s="1793"/>
      <c r="V335" s="1793"/>
      <c r="W335" s="1793"/>
      <c r="X335" s="1793"/>
      <c r="Y335" s="1793"/>
      <c r="Z335" s="1793"/>
      <c r="AA335" s="1793"/>
      <c r="AB335" s="1801" t="s">
        <v>732</v>
      </c>
      <c r="AC335" s="1791"/>
      <c r="AD335" s="1791"/>
      <c r="AE335" s="1791"/>
      <c r="AF335" s="1791"/>
      <c r="AG335" s="1801" t="s">
        <v>733</v>
      </c>
      <c r="AH335" s="1791"/>
      <c r="AI335" s="1791"/>
      <c r="AJ335" s="1803" t="s">
        <v>417</v>
      </c>
      <c r="AK335" s="1804" t="s">
        <v>734</v>
      </c>
      <c r="AL335" s="1796"/>
      <c r="AM335" s="1796"/>
      <c r="AN335" s="1796"/>
      <c r="AO335" s="1796"/>
      <c r="AP335" s="1796"/>
      <c r="AQ335" s="1805">
        <v>850000000</v>
      </c>
      <c r="AR335" s="1704">
        <v>850000000</v>
      </c>
      <c r="AS335" s="1806">
        <v>0</v>
      </c>
      <c r="AT335" s="1806">
        <v>0</v>
      </c>
      <c r="AU335" s="1706">
        <v>100000000</v>
      </c>
      <c r="AV335" s="1805">
        <v>750000000</v>
      </c>
      <c r="AW335" s="1704">
        <v>31980000</v>
      </c>
      <c r="AX335" s="1805">
        <v>68020000</v>
      </c>
      <c r="AY335" s="1704">
        <v>31980000</v>
      </c>
      <c r="AZ335" s="1806">
        <v>0</v>
      </c>
      <c r="BA335" s="1805">
        <v>31980000</v>
      </c>
      <c r="BB335" s="1806">
        <v>0</v>
      </c>
      <c r="BC335" s="1806">
        <v>0</v>
      </c>
      <c r="BE335" s="1807">
        <f t="shared" si="11"/>
        <v>0.11764705882352941</v>
      </c>
    </row>
    <row r="336" spans="1:57" s="1707" customFormat="1" ht="15" customHeight="1" x14ac:dyDescent="0.2">
      <c r="A336" s="1660" t="str">
        <f t="shared" si="12"/>
        <v>C2599100040210</v>
      </c>
      <c r="B336" s="1697" t="s">
        <v>453</v>
      </c>
      <c r="C336" s="1698"/>
      <c r="D336" s="1697" t="s">
        <v>1264</v>
      </c>
      <c r="E336" s="1698"/>
      <c r="F336" s="1697" t="s">
        <v>1258</v>
      </c>
      <c r="G336" s="1698"/>
      <c r="H336" s="1697" t="s">
        <v>742</v>
      </c>
      <c r="I336" s="1698"/>
      <c r="J336" s="1697" t="s">
        <v>739</v>
      </c>
      <c r="K336" s="1698"/>
      <c r="L336" s="1698"/>
      <c r="M336" s="1697" t="s">
        <v>741</v>
      </c>
      <c r="N336" s="1698"/>
      <c r="O336" s="1698"/>
      <c r="P336" s="1697"/>
      <c r="Q336" s="1698"/>
      <c r="R336" s="1697"/>
      <c r="S336" s="1698"/>
      <c r="T336" s="1699" t="s">
        <v>1058</v>
      </c>
      <c r="U336" s="1698"/>
      <c r="V336" s="1698"/>
      <c r="W336" s="1698"/>
      <c r="X336" s="1698"/>
      <c r="Y336" s="1698"/>
      <c r="Z336" s="1698"/>
      <c r="AA336" s="1698"/>
      <c r="AB336" s="1697" t="s">
        <v>732</v>
      </c>
      <c r="AC336" s="1698"/>
      <c r="AD336" s="1698"/>
      <c r="AE336" s="1698"/>
      <c r="AF336" s="1698"/>
      <c r="AG336" s="1697" t="s">
        <v>733</v>
      </c>
      <c r="AH336" s="1698"/>
      <c r="AI336" s="1698"/>
      <c r="AJ336" s="1700" t="s">
        <v>417</v>
      </c>
      <c r="AK336" s="1701" t="s">
        <v>734</v>
      </c>
      <c r="AL336" s="1702"/>
      <c r="AM336" s="1702"/>
      <c r="AN336" s="1702"/>
      <c r="AO336" s="1702"/>
      <c r="AP336" s="1702"/>
      <c r="AQ336" s="1703">
        <v>350000000</v>
      </c>
      <c r="AR336" s="1704">
        <v>350000000</v>
      </c>
      <c r="AS336" s="1705">
        <v>0</v>
      </c>
      <c r="AT336" s="1705">
        <v>0</v>
      </c>
      <c r="AU336" s="1706">
        <v>100000000</v>
      </c>
      <c r="AV336" s="1703">
        <v>250000000</v>
      </c>
      <c r="AW336" s="1704">
        <v>31980000</v>
      </c>
      <c r="AX336" s="1703">
        <v>68020000</v>
      </c>
      <c r="AY336" s="1704">
        <v>31980000</v>
      </c>
      <c r="AZ336" s="1705">
        <v>0</v>
      </c>
      <c r="BA336" s="1703">
        <v>31980000</v>
      </c>
      <c r="BB336" s="1705">
        <v>0</v>
      </c>
      <c r="BC336" s="1705">
        <v>0</v>
      </c>
      <c r="BE336" s="1708">
        <f t="shared" si="11"/>
        <v>0.2857142857142857</v>
      </c>
    </row>
    <row r="337" spans="1:57" s="1707" customFormat="1" ht="12.75" x14ac:dyDescent="0.2">
      <c r="A337" s="1660" t="str">
        <f t="shared" si="12"/>
        <v>C25991000402110</v>
      </c>
      <c r="B337" s="1725" t="s">
        <v>453</v>
      </c>
      <c r="C337" s="1698"/>
      <c r="D337" s="1725" t="s">
        <v>1264</v>
      </c>
      <c r="E337" s="1698"/>
      <c r="F337" s="1725" t="s">
        <v>1258</v>
      </c>
      <c r="G337" s="1698"/>
      <c r="H337" s="1725" t="s">
        <v>742</v>
      </c>
      <c r="I337" s="1698"/>
      <c r="J337" s="1725" t="s">
        <v>739</v>
      </c>
      <c r="K337" s="1698"/>
      <c r="L337" s="1698"/>
      <c r="M337" s="1725" t="s">
        <v>741</v>
      </c>
      <c r="N337" s="1698"/>
      <c r="O337" s="1698"/>
      <c r="P337" s="1725" t="s">
        <v>738</v>
      </c>
      <c r="Q337" s="1698"/>
      <c r="R337" s="1725"/>
      <c r="S337" s="1698"/>
      <c r="T337" s="1726" t="s">
        <v>1014</v>
      </c>
      <c r="U337" s="1698"/>
      <c r="V337" s="1698"/>
      <c r="W337" s="1698"/>
      <c r="X337" s="1698"/>
      <c r="Y337" s="1698"/>
      <c r="Z337" s="1698"/>
      <c r="AA337" s="1698"/>
      <c r="AB337" s="1725" t="s">
        <v>732</v>
      </c>
      <c r="AC337" s="1698"/>
      <c r="AD337" s="1698"/>
      <c r="AE337" s="1698"/>
      <c r="AF337" s="1698"/>
      <c r="AG337" s="1725" t="s">
        <v>733</v>
      </c>
      <c r="AH337" s="1698"/>
      <c r="AI337" s="1698"/>
      <c r="AJ337" s="1727" t="s">
        <v>417</v>
      </c>
      <c r="AK337" s="1728" t="s">
        <v>734</v>
      </c>
      <c r="AL337" s="1702"/>
      <c r="AM337" s="1702"/>
      <c r="AN337" s="1702"/>
      <c r="AO337" s="1702"/>
      <c r="AP337" s="1702"/>
      <c r="AQ337" s="1729">
        <v>120000000</v>
      </c>
      <c r="AR337" s="1720">
        <v>120000000</v>
      </c>
      <c r="AS337" s="1730">
        <v>0</v>
      </c>
      <c r="AT337" s="1730">
        <v>0</v>
      </c>
      <c r="AU337" s="1722">
        <v>100000000</v>
      </c>
      <c r="AV337" s="1729">
        <v>20000000</v>
      </c>
      <c r="AW337" s="1720">
        <v>31980000</v>
      </c>
      <c r="AX337" s="1729">
        <v>68020000</v>
      </c>
      <c r="AY337" s="1720">
        <v>31980000</v>
      </c>
      <c r="AZ337" s="1730">
        <v>0</v>
      </c>
      <c r="BA337" s="1729">
        <v>31980000</v>
      </c>
      <c r="BB337" s="1730">
        <v>0</v>
      </c>
      <c r="BC337" s="1730">
        <v>0</v>
      </c>
      <c r="BE337" s="1731">
        <f t="shared" si="11"/>
        <v>0.83333333333333337</v>
      </c>
    </row>
    <row r="338" spans="1:57" s="1707" customFormat="1" ht="15" customHeight="1" x14ac:dyDescent="0.2">
      <c r="A338" s="1660" t="str">
        <f t="shared" si="12"/>
        <v>C25991000402310</v>
      </c>
      <c r="B338" s="1725" t="s">
        <v>453</v>
      </c>
      <c r="C338" s="1698"/>
      <c r="D338" s="1725" t="s">
        <v>1264</v>
      </c>
      <c r="E338" s="1698"/>
      <c r="F338" s="1725" t="s">
        <v>1258</v>
      </c>
      <c r="G338" s="1698"/>
      <c r="H338" s="1725" t="s">
        <v>742</v>
      </c>
      <c r="I338" s="1698"/>
      <c r="J338" s="1725" t="s">
        <v>739</v>
      </c>
      <c r="K338" s="1698"/>
      <c r="L338" s="1698"/>
      <c r="M338" s="1725" t="s">
        <v>741</v>
      </c>
      <c r="N338" s="1698"/>
      <c r="O338" s="1698"/>
      <c r="P338" s="1725" t="s">
        <v>748</v>
      </c>
      <c r="Q338" s="1698"/>
      <c r="R338" s="1725"/>
      <c r="S338" s="1698"/>
      <c r="T338" s="1726" t="s">
        <v>1054</v>
      </c>
      <c r="U338" s="1698"/>
      <c r="V338" s="1698"/>
      <c r="W338" s="1698"/>
      <c r="X338" s="1698"/>
      <c r="Y338" s="1698"/>
      <c r="Z338" s="1698"/>
      <c r="AA338" s="1698"/>
      <c r="AB338" s="1725" t="s">
        <v>732</v>
      </c>
      <c r="AC338" s="1698"/>
      <c r="AD338" s="1698"/>
      <c r="AE338" s="1698"/>
      <c r="AF338" s="1698"/>
      <c r="AG338" s="1725" t="s">
        <v>733</v>
      </c>
      <c r="AH338" s="1698"/>
      <c r="AI338" s="1698"/>
      <c r="AJ338" s="1727" t="s">
        <v>417</v>
      </c>
      <c r="AK338" s="1728" t="s">
        <v>734</v>
      </c>
      <c r="AL338" s="1702"/>
      <c r="AM338" s="1702"/>
      <c r="AN338" s="1702"/>
      <c r="AO338" s="1702"/>
      <c r="AP338" s="1702"/>
      <c r="AQ338" s="1729">
        <v>45000000</v>
      </c>
      <c r="AR338" s="1720">
        <v>45000000</v>
      </c>
      <c r="AS338" s="1730">
        <v>0</v>
      </c>
      <c r="AT338" s="1730">
        <v>0</v>
      </c>
      <c r="AU338" s="1733">
        <v>0</v>
      </c>
      <c r="AV338" s="1729">
        <v>45000000</v>
      </c>
      <c r="AW338" s="1732">
        <v>0</v>
      </c>
      <c r="AX338" s="1730">
        <v>0</v>
      </c>
      <c r="AY338" s="1732">
        <v>0</v>
      </c>
      <c r="AZ338" s="1730">
        <v>0</v>
      </c>
      <c r="BA338" s="1730">
        <v>0</v>
      </c>
      <c r="BB338" s="1730">
        <v>0</v>
      </c>
      <c r="BC338" s="1730">
        <v>0</v>
      </c>
      <c r="BE338" s="1731">
        <f t="shared" si="11"/>
        <v>0</v>
      </c>
    </row>
    <row r="339" spans="1:57" s="1707" customFormat="1" ht="15" customHeight="1" x14ac:dyDescent="0.2">
      <c r="A339" s="1660" t="str">
        <f t="shared" si="12"/>
        <v>C25991000402410</v>
      </c>
      <c r="B339" s="1725" t="s">
        <v>453</v>
      </c>
      <c r="C339" s="1698"/>
      <c r="D339" s="1725" t="s">
        <v>1264</v>
      </c>
      <c r="E339" s="1698"/>
      <c r="F339" s="1725" t="s">
        <v>1258</v>
      </c>
      <c r="G339" s="1698"/>
      <c r="H339" s="1725" t="s">
        <v>742</v>
      </c>
      <c r="I339" s="1698"/>
      <c r="J339" s="1725" t="s">
        <v>739</v>
      </c>
      <c r="K339" s="1698"/>
      <c r="L339" s="1698"/>
      <c r="M339" s="1725" t="s">
        <v>741</v>
      </c>
      <c r="N339" s="1698"/>
      <c r="O339" s="1698"/>
      <c r="P339" s="1725" t="s">
        <v>742</v>
      </c>
      <c r="Q339" s="1698"/>
      <c r="R339" s="1725"/>
      <c r="S339" s="1698"/>
      <c r="T339" s="1726" t="s">
        <v>437</v>
      </c>
      <c r="U339" s="1698"/>
      <c r="V339" s="1698"/>
      <c r="W339" s="1698"/>
      <c r="X339" s="1698"/>
      <c r="Y339" s="1698"/>
      <c r="Z339" s="1698"/>
      <c r="AA339" s="1698"/>
      <c r="AB339" s="1725" t="s">
        <v>732</v>
      </c>
      <c r="AC339" s="1698"/>
      <c r="AD339" s="1698"/>
      <c r="AE339" s="1698"/>
      <c r="AF339" s="1698"/>
      <c r="AG339" s="1725" t="s">
        <v>733</v>
      </c>
      <c r="AH339" s="1698"/>
      <c r="AI339" s="1698"/>
      <c r="AJ339" s="1727" t="s">
        <v>417</v>
      </c>
      <c r="AK339" s="1728" t="s">
        <v>734</v>
      </c>
      <c r="AL339" s="1702"/>
      <c r="AM339" s="1702"/>
      <c r="AN339" s="1702"/>
      <c r="AO339" s="1702"/>
      <c r="AP339" s="1702"/>
      <c r="AQ339" s="1729">
        <v>55000000</v>
      </c>
      <c r="AR339" s="1720">
        <v>55000000</v>
      </c>
      <c r="AS339" s="1730">
        <v>0</v>
      </c>
      <c r="AT339" s="1730">
        <v>0</v>
      </c>
      <c r="AU339" s="1733">
        <v>0</v>
      </c>
      <c r="AV339" s="1729">
        <v>55000000</v>
      </c>
      <c r="AW339" s="1732">
        <v>0</v>
      </c>
      <c r="AX339" s="1730">
        <v>0</v>
      </c>
      <c r="AY339" s="1732">
        <v>0</v>
      </c>
      <c r="AZ339" s="1730">
        <v>0</v>
      </c>
      <c r="BA339" s="1730">
        <v>0</v>
      </c>
      <c r="BB339" s="1730">
        <v>0</v>
      </c>
      <c r="BC339" s="1730">
        <v>0</v>
      </c>
      <c r="BE339" s="1731">
        <f t="shared" si="11"/>
        <v>0</v>
      </c>
    </row>
    <row r="340" spans="1:57" s="1707" customFormat="1" ht="12.75" x14ac:dyDescent="0.2">
      <c r="A340" s="1660" t="str">
        <f t="shared" si="12"/>
        <v>C25991000402710</v>
      </c>
      <c r="B340" s="1725" t="s">
        <v>453</v>
      </c>
      <c r="C340" s="1698"/>
      <c r="D340" s="1725" t="s">
        <v>1264</v>
      </c>
      <c r="E340" s="1698"/>
      <c r="F340" s="1725" t="s">
        <v>1258</v>
      </c>
      <c r="G340" s="1698"/>
      <c r="H340" s="1725" t="s">
        <v>742</v>
      </c>
      <c r="I340" s="1698"/>
      <c r="J340" s="1725" t="s">
        <v>739</v>
      </c>
      <c r="K340" s="1698"/>
      <c r="L340" s="1698"/>
      <c r="M340" s="1725" t="s">
        <v>741</v>
      </c>
      <c r="N340" s="1698"/>
      <c r="O340" s="1698"/>
      <c r="P340" s="1725" t="s">
        <v>754</v>
      </c>
      <c r="Q340" s="1698"/>
      <c r="R340" s="1725"/>
      <c r="S340" s="1698"/>
      <c r="T340" s="1726" t="s">
        <v>1139</v>
      </c>
      <c r="U340" s="1698"/>
      <c r="V340" s="1698"/>
      <c r="W340" s="1698"/>
      <c r="X340" s="1698"/>
      <c r="Y340" s="1698"/>
      <c r="Z340" s="1698"/>
      <c r="AA340" s="1698"/>
      <c r="AB340" s="1725" t="s">
        <v>732</v>
      </c>
      <c r="AC340" s="1698"/>
      <c r="AD340" s="1698"/>
      <c r="AE340" s="1698"/>
      <c r="AF340" s="1698"/>
      <c r="AG340" s="1725" t="s">
        <v>733</v>
      </c>
      <c r="AH340" s="1698"/>
      <c r="AI340" s="1698"/>
      <c r="AJ340" s="1727" t="s">
        <v>417</v>
      </c>
      <c r="AK340" s="1728" t="s">
        <v>734</v>
      </c>
      <c r="AL340" s="1702"/>
      <c r="AM340" s="1702"/>
      <c r="AN340" s="1702"/>
      <c r="AO340" s="1702"/>
      <c r="AP340" s="1702"/>
      <c r="AQ340" s="1729">
        <v>130000000</v>
      </c>
      <c r="AR340" s="1720">
        <v>130000000</v>
      </c>
      <c r="AS340" s="1730">
        <v>0</v>
      </c>
      <c r="AT340" s="1730">
        <v>0</v>
      </c>
      <c r="AU340" s="1733">
        <v>0</v>
      </c>
      <c r="AV340" s="1729">
        <v>130000000</v>
      </c>
      <c r="AW340" s="1732">
        <v>0</v>
      </c>
      <c r="AX340" s="1730">
        <v>0</v>
      </c>
      <c r="AY340" s="1732">
        <v>0</v>
      </c>
      <c r="AZ340" s="1730">
        <v>0</v>
      </c>
      <c r="BA340" s="1730">
        <v>0</v>
      </c>
      <c r="BB340" s="1730">
        <v>0</v>
      </c>
      <c r="BC340" s="1730">
        <v>0</v>
      </c>
      <c r="BE340" s="1731">
        <f t="shared" si="11"/>
        <v>0</v>
      </c>
    </row>
    <row r="341" spans="1:57" s="1707" customFormat="1" ht="12.75" x14ac:dyDescent="0.2">
      <c r="A341" s="1660" t="str">
        <f t="shared" si="12"/>
        <v>C2599100040310</v>
      </c>
      <c r="B341" s="1697" t="s">
        <v>453</v>
      </c>
      <c r="C341" s="1698"/>
      <c r="D341" s="1697" t="s">
        <v>1264</v>
      </c>
      <c r="E341" s="1698"/>
      <c r="F341" s="1697" t="s">
        <v>1258</v>
      </c>
      <c r="G341" s="1698"/>
      <c r="H341" s="1697" t="s">
        <v>742</v>
      </c>
      <c r="I341" s="1698"/>
      <c r="J341" s="1697" t="s">
        <v>739</v>
      </c>
      <c r="K341" s="1698"/>
      <c r="L341" s="1698"/>
      <c r="M341" s="1697" t="s">
        <v>748</v>
      </c>
      <c r="N341" s="1698"/>
      <c r="O341" s="1698"/>
      <c r="P341" s="1697"/>
      <c r="Q341" s="1698"/>
      <c r="R341" s="1697"/>
      <c r="S341" s="1698"/>
      <c r="T341" s="1699" t="s">
        <v>1033</v>
      </c>
      <c r="U341" s="1698"/>
      <c r="V341" s="1698"/>
      <c r="W341" s="1698"/>
      <c r="X341" s="1698"/>
      <c r="Y341" s="1698"/>
      <c r="Z341" s="1698"/>
      <c r="AA341" s="1698"/>
      <c r="AB341" s="1697" t="s">
        <v>732</v>
      </c>
      <c r="AC341" s="1698"/>
      <c r="AD341" s="1698"/>
      <c r="AE341" s="1698"/>
      <c r="AF341" s="1698"/>
      <c r="AG341" s="1697" t="s">
        <v>733</v>
      </c>
      <c r="AH341" s="1698"/>
      <c r="AI341" s="1698"/>
      <c r="AJ341" s="1700" t="s">
        <v>417</v>
      </c>
      <c r="AK341" s="1701" t="s">
        <v>734</v>
      </c>
      <c r="AL341" s="1702"/>
      <c r="AM341" s="1702"/>
      <c r="AN341" s="1702"/>
      <c r="AO341" s="1702"/>
      <c r="AP341" s="1702"/>
      <c r="AQ341" s="1703">
        <v>500000000</v>
      </c>
      <c r="AR341" s="1704">
        <v>500000000</v>
      </c>
      <c r="AS341" s="1705">
        <v>0</v>
      </c>
      <c r="AT341" s="1705">
        <v>0</v>
      </c>
      <c r="AU341" s="1747">
        <v>0</v>
      </c>
      <c r="AV341" s="1703">
        <v>500000000</v>
      </c>
      <c r="AW341" s="1709">
        <v>0</v>
      </c>
      <c r="AX341" s="1705">
        <v>0</v>
      </c>
      <c r="AY341" s="1709">
        <v>0</v>
      </c>
      <c r="AZ341" s="1705">
        <v>0</v>
      </c>
      <c r="BA341" s="1705">
        <v>0</v>
      </c>
      <c r="BB341" s="1705">
        <v>0</v>
      </c>
      <c r="BC341" s="1705">
        <v>0</v>
      </c>
      <c r="BE341" s="1708">
        <f t="shared" si="11"/>
        <v>0</v>
      </c>
    </row>
    <row r="342" spans="1:57" s="1707" customFormat="1" ht="12.75" x14ac:dyDescent="0.2">
      <c r="A342" s="1660" t="str">
        <f t="shared" si="12"/>
        <v>C25991000403710</v>
      </c>
      <c r="B342" s="1725" t="s">
        <v>453</v>
      </c>
      <c r="C342" s="1698"/>
      <c r="D342" s="1725" t="s">
        <v>1264</v>
      </c>
      <c r="E342" s="1698"/>
      <c r="F342" s="1725" t="s">
        <v>1258</v>
      </c>
      <c r="G342" s="1698"/>
      <c r="H342" s="1725" t="s">
        <v>742</v>
      </c>
      <c r="I342" s="1698"/>
      <c r="J342" s="1725" t="s">
        <v>739</v>
      </c>
      <c r="K342" s="1698"/>
      <c r="L342" s="1698"/>
      <c r="M342" s="1725" t="s">
        <v>748</v>
      </c>
      <c r="N342" s="1698"/>
      <c r="O342" s="1698"/>
      <c r="P342" s="1725" t="s">
        <v>754</v>
      </c>
      <c r="Q342" s="1698"/>
      <c r="R342" s="1725"/>
      <c r="S342" s="1698"/>
      <c r="T342" s="1726" t="s">
        <v>1139</v>
      </c>
      <c r="U342" s="1698"/>
      <c r="V342" s="1698"/>
      <c r="W342" s="1698"/>
      <c r="X342" s="1698"/>
      <c r="Y342" s="1698"/>
      <c r="Z342" s="1698"/>
      <c r="AA342" s="1698"/>
      <c r="AB342" s="1725" t="s">
        <v>732</v>
      </c>
      <c r="AC342" s="1698"/>
      <c r="AD342" s="1698"/>
      <c r="AE342" s="1698"/>
      <c r="AF342" s="1698"/>
      <c r="AG342" s="1725" t="s">
        <v>733</v>
      </c>
      <c r="AH342" s="1698"/>
      <c r="AI342" s="1698"/>
      <c r="AJ342" s="1727" t="s">
        <v>417</v>
      </c>
      <c r="AK342" s="1728" t="s">
        <v>734</v>
      </c>
      <c r="AL342" s="1702"/>
      <c r="AM342" s="1702"/>
      <c r="AN342" s="1702"/>
      <c r="AO342" s="1702"/>
      <c r="AP342" s="1702"/>
      <c r="AQ342" s="1729">
        <v>500000000</v>
      </c>
      <c r="AR342" s="1720">
        <v>500000000</v>
      </c>
      <c r="AS342" s="1730">
        <v>0</v>
      </c>
      <c r="AT342" s="1730">
        <v>0</v>
      </c>
      <c r="AU342" s="1733">
        <v>0</v>
      </c>
      <c r="AV342" s="1729">
        <v>500000000</v>
      </c>
      <c r="AW342" s="1732">
        <v>0</v>
      </c>
      <c r="AX342" s="1730">
        <v>0</v>
      </c>
      <c r="AY342" s="1732">
        <v>0</v>
      </c>
      <c r="AZ342" s="1730">
        <v>0</v>
      </c>
      <c r="BA342" s="1730">
        <v>0</v>
      </c>
      <c r="BB342" s="1730">
        <v>0</v>
      </c>
      <c r="BC342" s="1730">
        <v>0</v>
      </c>
      <c r="BE342" s="1731">
        <f t="shared" si="11"/>
        <v>0</v>
      </c>
    </row>
    <row r="343" spans="1:57" s="1707" customFormat="1" ht="12.75" x14ac:dyDescent="0.2">
      <c r="A343" s="1660" t="str">
        <f t="shared" si="12"/>
        <v>C259910005010</v>
      </c>
      <c r="B343" s="1697" t="s">
        <v>453</v>
      </c>
      <c r="C343" s="1698"/>
      <c r="D343" s="1697" t="s">
        <v>1264</v>
      </c>
      <c r="E343" s="1698"/>
      <c r="F343" s="1697" t="s">
        <v>1258</v>
      </c>
      <c r="G343" s="1698"/>
      <c r="H343" s="1697" t="s">
        <v>743</v>
      </c>
      <c r="I343" s="1698"/>
      <c r="J343" s="1697" t="s">
        <v>739</v>
      </c>
      <c r="K343" s="1698"/>
      <c r="L343" s="1698"/>
      <c r="M343" s="1697"/>
      <c r="N343" s="1698"/>
      <c r="O343" s="1698"/>
      <c r="P343" s="1697"/>
      <c r="Q343" s="1698"/>
      <c r="R343" s="1697"/>
      <c r="S343" s="1698"/>
      <c r="T343" s="1699" t="s">
        <v>1228</v>
      </c>
      <c r="U343" s="1698"/>
      <c r="V343" s="1698"/>
      <c r="W343" s="1698"/>
      <c r="X343" s="1698"/>
      <c r="Y343" s="1698"/>
      <c r="Z343" s="1698"/>
      <c r="AA343" s="1698"/>
      <c r="AB343" s="1697" t="s">
        <v>732</v>
      </c>
      <c r="AC343" s="1698"/>
      <c r="AD343" s="1698"/>
      <c r="AE343" s="1698"/>
      <c r="AF343" s="1698"/>
      <c r="AG343" s="1697" t="s">
        <v>733</v>
      </c>
      <c r="AH343" s="1698"/>
      <c r="AI343" s="1698"/>
      <c r="AJ343" s="1700" t="s">
        <v>417</v>
      </c>
      <c r="AK343" s="1701" t="s">
        <v>734</v>
      </c>
      <c r="AL343" s="1702"/>
      <c r="AM343" s="1702"/>
      <c r="AN343" s="1702"/>
      <c r="AO343" s="1702"/>
      <c r="AP343" s="1702"/>
      <c r="AQ343" s="1703">
        <v>300000000</v>
      </c>
      <c r="AR343" s="1704">
        <v>300000000</v>
      </c>
      <c r="AS343" s="1705">
        <v>0</v>
      </c>
      <c r="AT343" s="1705">
        <v>0</v>
      </c>
      <c r="AU343" s="1747">
        <v>0</v>
      </c>
      <c r="AV343" s="1703">
        <v>300000000</v>
      </c>
      <c r="AW343" s="1709">
        <v>0</v>
      </c>
      <c r="AX343" s="1705">
        <v>0</v>
      </c>
      <c r="AY343" s="1709">
        <v>0</v>
      </c>
      <c r="AZ343" s="1705">
        <v>0</v>
      </c>
      <c r="BA343" s="1705">
        <v>0</v>
      </c>
      <c r="BB343" s="1705">
        <v>0</v>
      </c>
      <c r="BC343" s="1705">
        <v>0</v>
      </c>
      <c r="BE343" s="1708">
        <f t="shared" si="11"/>
        <v>0</v>
      </c>
    </row>
    <row r="344" spans="1:57" s="1799" customFormat="1" ht="12.75" x14ac:dyDescent="0.2">
      <c r="A344" s="1789" t="str">
        <f t="shared" si="12"/>
        <v>C25991000510</v>
      </c>
      <c r="B344" s="1801" t="s">
        <v>453</v>
      </c>
      <c r="C344" s="1791"/>
      <c r="D344" s="1801" t="s">
        <v>1264</v>
      </c>
      <c r="E344" s="1791"/>
      <c r="F344" s="1801" t="s">
        <v>1258</v>
      </c>
      <c r="G344" s="1791"/>
      <c r="H344" s="1801" t="s">
        <v>743</v>
      </c>
      <c r="I344" s="1791"/>
      <c r="J344" s="1801" t="s">
        <v>685</v>
      </c>
      <c r="K344" s="1791"/>
      <c r="L344" s="1791"/>
      <c r="M344" s="1801" t="s">
        <v>685</v>
      </c>
      <c r="N344" s="1791"/>
      <c r="O344" s="1791"/>
      <c r="P344" s="1801" t="s">
        <v>685</v>
      </c>
      <c r="Q344" s="1791"/>
      <c r="R344" s="1801" t="s">
        <v>685</v>
      </c>
      <c r="S344" s="1791"/>
      <c r="T344" s="1802" t="s">
        <v>1228</v>
      </c>
      <c r="U344" s="1793"/>
      <c r="V344" s="1793"/>
      <c r="W344" s="1793"/>
      <c r="X344" s="1793"/>
      <c r="Y344" s="1793"/>
      <c r="Z344" s="1793"/>
      <c r="AA344" s="1793"/>
      <c r="AB344" s="1801" t="s">
        <v>732</v>
      </c>
      <c r="AC344" s="1791"/>
      <c r="AD344" s="1791"/>
      <c r="AE344" s="1791"/>
      <c r="AF344" s="1791"/>
      <c r="AG344" s="1801" t="s">
        <v>733</v>
      </c>
      <c r="AH344" s="1791"/>
      <c r="AI344" s="1791"/>
      <c r="AJ344" s="1803" t="s">
        <v>417</v>
      </c>
      <c r="AK344" s="1804" t="s">
        <v>734</v>
      </c>
      <c r="AL344" s="1796"/>
      <c r="AM344" s="1796"/>
      <c r="AN344" s="1796"/>
      <c r="AO344" s="1796"/>
      <c r="AP344" s="1796"/>
      <c r="AQ344" s="1805">
        <v>300000000</v>
      </c>
      <c r="AR344" s="1704">
        <v>300000000</v>
      </c>
      <c r="AS344" s="1806">
        <v>0</v>
      </c>
      <c r="AT344" s="1806">
        <v>0</v>
      </c>
      <c r="AU344" s="1747">
        <v>0</v>
      </c>
      <c r="AV344" s="1805">
        <v>300000000</v>
      </c>
      <c r="AW344" s="1709">
        <v>0</v>
      </c>
      <c r="AX344" s="1806">
        <v>0</v>
      </c>
      <c r="AY344" s="1709">
        <v>0</v>
      </c>
      <c r="AZ344" s="1806">
        <v>0</v>
      </c>
      <c r="BA344" s="1806">
        <v>0</v>
      </c>
      <c r="BB344" s="1806">
        <v>0</v>
      </c>
      <c r="BC344" s="1806">
        <v>0</v>
      </c>
      <c r="BE344" s="1807">
        <f t="shared" si="11"/>
        <v>0</v>
      </c>
    </row>
    <row r="345" spans="1:57" s="1707" customFormat="1" ht="12.75" x14ac:dyDescent="0.2">
      <c r="A345" s="1660" t="str">
        <f t="shared" si="12"/>
        <v>C2599100050210</v>
      </c>
      <c r="B345" s="1697" t="s">
        <v>453</v>
      </c>
      <c r="C345" s="1698"/>
      <c r="D345" s="1697" t="s">
        <v>1264</v>
      </c>
      <c r="E345" s="1698"/>
      <c r="F345" s="1697" t="s">
        <v>1258</v>
      </c>
      <c r="G345" s="1698"/>
      <c r="H345" s="1697" t="s">
        <v>743</v>
      </c>
      <c r="I345" s="1698"/>
      <c r="J345" s="1697" t="s">
        <v>739</v>
      </c>
      <c r="K345" s="1698"/>
      <c r="L345" s="1698"/>
      <c r="M345" s="1697" t="s">
        <v>741</v>
      </c>
      <c r="N345" s="1698"/>
      <c r="O345" s="1698"/>
      <c r="P345" s="1697"/>
      <c r="Q345" s="1698"/>
      <c r="R345" s="1697"/>
      <c r="S345" s="1698"/>
      <c r="T345" s="1699" t="s">
        <v>1058</v>
      </c>
      <c r="U345" s="1698"/>
      <c r="V345" s="1698"/>
      <c r="W345" s="1698"/>
      <c r="X345" s="1698"/>
      <c r="Y345" s="1698"/>
      <c r="Z345" s="1698"/>
      <c r="AA345" s="1698"/>
      <c r="AB345" s="1697" t="s">
        <v>732</v>
      </c>
      <c r="AC345" s="1698"/>
      <c r="AD345" s="1698"/>
      <c r="AE345" s="1698"/>
      <c r="AF345" s="1698"/>
      <c r="AG345" s="1697" t="s">
        <v>733</v>
      </c>
      <c r="AH345" s="1698"/>
      <c r="AI345" s="1698"/>
      <c r="AJ345" s="1700" t="s">
        <v>417</v>
      </c>
      <c r="AK345" s="1701" t="s">
        <v>734</v>
      </c>
      <c r="AL345" s="1702"/>
      <c r="AM345" s="1702"/>
      <c r="AN345" s="1702"/>
      <c r="AO345" s="1702"/>
      <c r="AP345" s="1702"/>
      <c r="AQ345" s="1703">
        <v>300000000</v>
      </c>
      <c r="AR345" s="1704">
        <v>300000000</v>
      </c>
      <c r="AS345" s="1705">
        <v>0</v>
      </c>
      <c r="AT345" s="1705">
        <v>0</v>
      </c>
      <c r="AU345" s="1747">
        <v>0</v>
      </c>
      <c r="AV345" s="1703">
        <v>300000000</v>
      </c>
      <c r="AW345" s="1709">
        <v>0</v>
      </c>
      <c r="AX345" s="1705">
        <v>0</v>
      </c>
      <c r="AY345" s="1709">
        <v>0</v>
      </c>
      <c r="AZ345" s="1705">
        <v>0</v>
      </c>
      <c r="BA345" s="1705">
        <v>0</v>
      </c>
      <c r="BB345" s="1705">
        <v>0</v>
      </c>
      <c r="BC345" s="1705">
        <v>0</v>
      </c>
      <c r="BE345" s="1708">
        <f t="shared" si="11"/>
        <v>0</v>
      </c>
    </row>
    <row r="346" spans="1:57" s="1707" customFormat="1" ht="12.75" x14ac:dyDescent="0.2">
      <c r="A346" s="1660" t="str">
        <f t="shared" si="12"/>
        <v>C25991000502110</v>
      </c>
      <c r="B346" s="1725" t="s">
        <v>453</v>
      </c>
      <c r="C346" s="1698"/>
      <c r="D346" s="1725" t="s">
        <v>1264</v>
      </c>
      <c r="E346" s="1698"/>
      <c r="F346" s="1725" t="s">
        <v>1258</v>
      </c>
      <c r="G346" s="1698"/>
      <c r="H346" s="1725" t="s">
        <v>743</v>
      </c>
      <c r="I346" s="1698"/>
      <c r="J346" s="1725" t="s">
        <v>739</v>
      </c>
      <c r="K346" s="1698"/>
      <c r="L346" s="1698"/>
      <c r="M346" s="1725" t="s">
        <v>741</v>
      </c>
      <c r="N346" s="1698"/>
      <c r="O346" s="1698"/>
      <c r="P346" s="1725" t="s">
        <v>738</v>
      </c>
      <c r="Q346" s="1698"/>
      <c r="R346" s="1725"/>
      <c r="S346" s="1698"/>
      <c r="T346" s="1726" t="s">
        <v>1014</v>
      </c>
      <c r="U346" s="1698"/>
      <c r="V346" s="1698"/>
      <c r="W346" s="1698"/>
      <c r="X346" s="1698"/>
      <c r="Y346" s="1698"/>
      <c r="Z346" s="1698"/>
      <c r="AA346" s="1698"/>
      <c r="AB346" s="1725" t="s">
        <v>732</v>
      </c>
      <c r="AC346" s="1698"/>
      <c r="AD346" s="1698"/>
      <c r="AE346" s="1698"/>
      <c r="AF346" s="1698"/>
      <c r="AG346" s="1725" t="s">
        <v>733</v>
      </c>
      <c r="AH346" s="1698"/>
      <c r="AI346" s="1698"/>
      <c r="AJ346" s="1727" t="s">
        <v>417</v>
      </c>
      <c r="AK346" s="1728" t="s">
        <v>734</v>
      </c>
      <c r="AL346" s="1702"/>
      <c r="AM346" s="1702"/>
      <c r="AN346" s="1702"/>
      <c r="AO346" s="1702"/>
      <c r="AP346" s="1702"/>
      <c r="AQ346" s="1729">
        <v>300000000</v>
      </c>
      <c r="AR346" s="1720">
        <v>300000000</v>
      </c>
      <c r="AS346" s="1730">
        <v>0</v>
      </c>
      <c r="AT346" s="1730">
        <v>0</v>
      </c>
      <c r="AU346" s="1733">
        <v>0</v>
      </c>
      <c r="AV346" s="1729">
        <v>300000000</v>
      </c>
      <c r="AW346" s="1732">
        <v>0</v>
      </c>
      <c r="AX346" s="1730">
        <v>0</v>
      </c>
      <c r="AY346" s="1732">
        <v>0</v>
      </c>
      <c r="AZ346" s="1730">
        <v>0</v>
      </c>
      <c r="BA346" s="1730">
        <v>0</v>
      </c>
      <c r="BB346" s="1730">
        <v>0</v>
      </c>
      <c r="BC346" s="1730">
        <v>0</v>
      </c>
      <c r="BE346" s="1731">
        <f t="shared" si="11"/>
        <v>0</v>
      </c>
    </row>
    <row r="347" spans="1:57" s="1707" customFormat="1" ht="15" customHeight="1" x14ac:dyDescent="0.2">
      <c r="A347" s="1660" t="str">
        <f t="shared" si="12"/>
        <v>C259910006010</v>
      </c>
      <c r="B347" s="1697" t="s">
        <v>453</v>
      </c>
      <c r="C347" s="1698"/>
      <c r="D347" s="1697" t="s">
        <v>1264</v>
      </c>
      <c r="E347" s="1698"/>
      <c r="F347" s="1697" t="s">
        <v>1258</v>
      </c>
      <c r="G347" s="1698"/>
      <c r="H347" s="1697" t="s">
        <v>753</v>
      </c>
      <c r="I347" s="1698"/>
      <c r="J347" s="1697" t="s">
        <v>739</v>
      </c>
      <c r="K347" s="1698"/>
      <c r="L347" s="1698"/>
      <c r="M347" s="1697"/>
      <c r="N347" s="1698"/>
      <c r="O347" s="1698"/>
      <c r="P347" s="1697"/>
      <c r="Q347" s="1698"/>
      <c r="R347" s="1697"/>
      <c r="S347" s="1698"/>
      <c r="T347" s="1699" t="s">
        <v>1268</v>
      </c>
      <c r="U347" s="1698"/>
      <c r="V347" s="1698"/>
      <c r="W347" s="1698"/>
      <c r="X347" s="1698"/>
      <c r="Y347" s="1698"/>
      <c r="Z347" s="1698"/>
      <c r="AA347" s="1698"/>
      <c r="AB347" s="1697" t="s">
        <v>732</v>
      </c>
      <c r="AC347" s="1698"/>
      <c r="AD347" s="1698"/>
      <c r="AE347" s="1698"/>
      <c r="AF347" s="1698"/>
      <c r="AG347" s="1697" t="s">
        <v>733</v>
      </c>
      <c r="AH347" s="1698"/>
      <c r="AI347" s="1698"/>
      <c r="AJ347" s="1700" t="s">
        <v>417</v>
      </c>
      <c r="AK347" s="1701" t="s">
        <v>734</v>
      </c>
      <c r="AL347" s="1702"/>
      <c r="AM347" s="1702"/>
      <c r="AN347" s="1702"/>
      <c r="AO347" s="1702"/>
      <c r="AP347" s="1702"/>
      <c r="AQ347" s="1703">
        <v>300000000</v>
      </c>
      <c r="AR347" s="1704">
        <v>183000000</v>
      </c>
      <c r="AS347" s="1703">
        <v>117000000</v>
      </c>
      <c r="AT347" s="1705">
        <v>0</v>
      </c>
      <c r="AU347" s="1706">
        <v>65153541</v>
      </c>
      <c r="AV347" s="1703">
        <v>117846459</v>
      </c>
      <c r="AW347" s="1704">
        <v>30401784</v>
      </c>
      <c r="AX347" s="1703">
        <v>34751757</v>
      </c>
      <c r="AY347" s="1704">
        <v>23623977</v>
      </c>
      <c r="AZ347" s="1703">
        <v>6777807</v>
      </c>
      <c r="BA347" s="1703">
        <v>23623977</v>
      </c>
      <c r="BB347" s="1705">
        <v>0</v>
      </c>
      <c r="BC347" s="1705">
        <v>0</v>
      </c>
      <c r="BE347" s="1708">
        <f t="shared" si="11"/>
        <v>0.21717847000000001</v>
      </c>
    </row>
    <row r="348" spans="1:57" s="1799" customFormat="1" ht="23.25" customHeight="1" x14ac:dyDescent="0.2">
      <c r="A348" s="1789" t="str">
        <f t="shared" si="12"/>
        <v>C25991000610</v>
      </c>
      <c r="B348" s="1801" t="s">
        <v>453</v>
      </c>
      <c r="C348" s="1791"/>
      <c r="D348" s="1801" t="s">
        <v>1264</v>
      </c>
      <c r="E348" s="1791"/>
      <c r="F348" s="1801" t="s">
        <v>1258</v>
      </c>
      <c r="G348" s="1791"/>
      <c r="H348" s="1801" t="s">
        <v>753</v>
      </c>
      <c r="I348" s="1791"/>
      <c r="J348" s="1801" t="s">
        <v>685</v>
      </c>
      <c r="K348" s="1791"/>
      <c r="L348" s="1791"/>
      <c r="M348" s="1801" t="s">
        <v>685</v>
      </c>
      <c r="N348" s="1791"/>
      <c r="O348" s="1791"/>
      <c r="P348" s="1801" t="s">
        <v>685</v>
      </c>
      <c r="Q348" s="1791"/>
      <c r="R348" s="1801" t="s">
        <v>685</v>
      </c>
      <c r="S348" s="1791"/>
      <c r="T348" s="1802" t="s">
        <v>1233</v>
      </c>
      <c r="U348" s="1793"/>
      <c r="V348" s="1793"/>
      <c r="W348" s="1793"/>
      <c r="X348" s="1793"/>
      <c r="Y348" s="1793"/>
      <c r="Z348" s="1793"/>
      <c r="AA348" s="1793"/>
      <c r="AB348" s="1801" t="s">
        <v>732</v>
      </c>
      <c r="AC348" s="1791"/>
      <c r="AD348" s="1791"/>
      <c r="AE348" s="1791"/>
      <c r="AF348" s="1791"/>
      <c r="AG348" s="1801" t="s">
        <v>733</v>
      </c>
      <c r="AH348" s="1791"/>
      <c r="AI348" s="1791"/>
      <c r="AJ348" s="1803" t="s">
        <v>417</v>
      </c>
      <c r="AK348" s="1804" t="s">
        <v>734</v>
      </c>
      <c r="AL348" s="1796"/>
      <c r="AM348" s="1796"/>
      <c r="AN348" s="1796"/>
      <c r="AO348" s="1796"/>
      <c r="AP348" s="1796"/>
      <c r="AQ348" s="1805">
        <v>300000000</v>
      </c>
      <c r="AR348" s="1704">
        <v>183000000</v>
      </c>
      <c r="AS348" s="1805">
        <v>117000000</v>
      </c>
      <c r="AT348" s="1806">
        <v>0</v>
      </c>
      <c r="AU348" s="1706">
        <v>65153541</v>
      </c>
      <c r="AV348" s="1805">
        <v>117846459</v>
      </c>
      <c r="AW348" s="1704">
        <v>30401784</v>
      </c>
      <c r="AX348" s="1805">
        <v>34751757</v>
      </c>
      <c r="AY348" s="1704">
        <v>23623977</v>
      </c>
      <c r="AZ348" s="1805">
        <v>6777807</v>
      </c>
      <c r="BA348" s="1805">
        <v>23623977</v>
      </c>
      <c r="BB348" s="1806">
        <v>0</v>
      </c>
      <c r="BC348" s="1806">
        <v>0</v>
      </c>
      <c r="BE348" s="1807">
        <f t="shared" ref="BE348:BE357" si="13">+AU348/AQ348</f>
        <v>0.21717847000000001</v>
      </c>
    </row>
    <row r="349" spans="1:57" s="1707" customFormat="1" ht="23.25" customHeight="1" x14ac:dyDescent="0.2">
      <c r="A349" s="1660" t="str">
        <f t="shared" si="12"/>
        <v>C2599100060110</v>
      </c>
      <c r="B349" s="1697" t="s">
        <v>453</v>
      </c>
      <c r="C349" s="1698"/>
      <c r="D349" s="1697" t="s">
        <v>1264</v>
      </c>
      <c r="E349" s="1698"/>
      <c r="F349" s="1697" t="s">
        <v>1258</v>
      </c>
      <c r="G349" s="1698"/>
      <c r="H349" s="1697" t="s">
        <v>753</v>
      </c>
      <c r="I349" s="1698"/>
      <c r="J349" s="1697" t="s">
        <v>739</v>
      </c>
      <c r="K349" s="1698"/>
      <c r="L349" s="1698"/>
      <c r="M349" s="1697" t="s">
        <v>738</v>
      </c>
      <c r="N349" s="1698"/>
      <c r="O349" s="1698"/>
      <c r="P349" s="1697"/>
      <c r="Q349" s="1698"/>
      <c r="R349" s="1697"/>
      <c r="S349" s="1698"/>
      <c r="T349" s="1699" t="s">
        <v>1046</v>
      </c>
      <c r="U349" s="1698"/>
      <c r="V349" s="1698"/>
      <c r="W349" s="1698"/>
      <c r="X349" s="1698"/>
      <c r="Y349" s="1698"/>
      <c r="Z349" s="1698"/>
      <c r="AA349" s="1698"/>
      <c r="AB349" s="1697" t="s">
        <v>732</v>
      </c>
      <c r="AC349" s="1698"/>
      <c r="AD349" s="1698"/>
      <c r="AE349" s="1698"/>
      <c r="AF349" s="1698"/>
      <c r="AG349" s="1697" t="s">
        <v>733</v>
      </c>
      <c r="AH349" s="1698"/>
      <c r="AI349" s="1698"/>
      <c r="AJ349" s="1700" t="s">
        <v>417</v>
      </c>
      <c r="AK349" s="1701" t="s">
        <v>734</v>
      </c>
      <c r="AL349" s="1702"/>
      <c r="AM349" s="1702"/>
      <c r="AN349" s="1702"/>
      <c r="AO349" s="1702"/>
      <c r="AP349" s="1702"/>
      <c r="AQ349" s="1705">
        <v>0</v>
      </c>
      <c r="AR349" s="1709">
        <v>0</v>
      </c>
      <c r="AS349" s="1705">
        <v>0</v>
      </c>
      <c r="AT349" s="1705">
        <v>0</v>
      </c>
      <c r="AU349" s="1747">
        <v>0</v>
      </c>
      <c r="AV349" s="1705">
        <v>0</v>
      </c>
      <c r="AW349" s="1709">
        <v>0</v>
      </c>
      <c r="AX349" s="1705">
        <v>0</v>
      </c>
      <c r="AY349" s="1709">
        <v>0</v>
      </c>
      <c r="AZ349" s="1705">
        <v>0</v>
      </c>
      <c r="BA349" s="1705">
        <v>0</v>
      </c>
      <c r="BB349" s="1705">
        <v>0</v>
      </c>
      <c r="BC349" s="1705">
        <v>0</v>
      </c>
      <c r="BE349" s="1708" t="e">
        <f t="shared" si="13"/>
        <v>#DIV/0!</v>
      </c>
    </row>
    <row r="350" spans="1:57" s="1707" customFormat="1" ht="23.25" customHeight="1" x14ac:dyDescent="0.2">
      <c r="A350" s="1660" t="str">
        <f t="shared" si="12"/>
        <v>C25991000601110</v>
      </c>
      <c r="B350" s="1725" t="s">
        <v>453</v>
      </c>
      <c r="C350" s="1698"/>
      <c r="D350" s="1725" t="s">
        <v>1264</v>
      </c>
      <c r="E350" s="1698"/>
      <c r="F350" s="1725" t="s">
        <v>1258</v>
      </c>
      <c r="G350" s="1698"/>
      <c r="H350" s="1725" t="s">
        <v>753</v>
      </c>
      <c r="I350" s="1698"/>
      <c r="J350" s="1725" t="s">
        <v>739</v>
      </c>
      <c r="K350" s="1698"/>
      <c r="L350" s="1698"/>
      <c r="M350" s="1725" t="s">
        <v>738</v>
      </c>
      <c r="N350" s="1698"/>
      <c r="O350" s="1698"/>
      <c r="P350" s="1725" t="s">
        <v>738</v>
      </c>
      <c r="Q350" s="1698"/>
      <c r="R350" s="1725"/>
      <c r="S350" s="1698"/>
      <c r="T350" s="1726" t="s">
        <v>1014</v>
      </c>
      <c r="U350" s="1698"/>
      <c r="V350" s="1698"/>
      <c r="W350" s="1698"/>
      <c r="X350" s="1698"/>
      <c r="Y350" s="1698"/>
      <c r="Z350" s="1698"/>
      <c r="AA350" s="1698"/>
      <c r="AB350" s="1725" t="s">
        <v>732</v>
      </c>
      <c r="AC350" s="1698"/>
      <c r="AD350" s="1698"/>
      <c r="AE350" s="1698"/>
      <c r="AF350" s="1698"/>
      <c r="AG350" s="1725" t="s">
        <v>733</v>
      </c>
      <c r="AH350" s="1698"/>
      <c r="AI350" s="1698"/>
      <c r="AJ350" s="1727" t="s">
        <v>417</v>
      </c>
      <c r="AK350" s="1728" t="s">
        <v>734</v>
      </c>
      <c r="AL350" s="1702"/>
      <c r="AM350" s="1702"/>
      <c r="AN350" s="1702"/>
      <c r="AO350" s="1702"/>
      <c r="AP350" s="1702"/>
      <c r="AQ350" s="1730">
        <v>0</v>
      </c>
      <c r="AR350" s="1732">
        <v>0</v>
      </c>
      <c r="AS350" s="1730">
        <v>0</v>
      </c>
      <c r="AT350" s="1730">
        <v>0</v>
      </c>
      <c r="AU350" s="1733">
        <v>0</v>
      </c>
      <c r="AV350" s="1730">
        <v>0</v>
      </c>
      <c r="AW350" s="1732">
        <v>0</v>
      </c>
      <c r="AX350" s="1730">
        <v>0</v>
      </c>
      <c r="AY350" s="1732">
        <v>0</v>
      </c>
      <c r="AZ350" s="1730">
        <v>0</v>
      </c>
      <c r="BA350" s="1730">
        <v>0</v>
      </c>
      <c r="BB350" s="1730">
        <v>0</v>
      </c>
      <c r="BC350" s="1730">
        <v>0</v>
      </c>
      <c r="BE350" s="1731" t="e">
        <f t="shared" si="13"/>
        <v>#DIV/0!</v>
      </c>
    </row>
    <row r="351" spans="1:57" s="1707" customFormat="1" ht="23.25" customHeight="1" x14ac:dyDescent="0.2">
      <c r="A351" s="1660" t="str">
        <f t="shared" si="12"/>
        <v>C25991000601810</v>
      </c>
      <c r="B351" s="1725" t="s">
        <v>453</v>
      </c>
      <c r="C351" s="1698"/>
      <c r="D351" s="1725" t="s">
        <v>1264</v>
      </c>
      <c r="E351" s="1698"/>
      <c r="F351" s="1725" t="s">
        <v>1258</v>
      </c>
      <c r="G351" s="1698"/>
      <c r="H351" s="1725" t="s">
        <v>753</v>
      </c>
      <c r="I351" s="1698"/>
      <c r="J351" s="1725" t="s">
        <v>739</v>
      </c>
      <c r="K351" s="1698"/>
      <c r="L351" s="1698"/>
      <c r="M351" s="1725" t="s">
        <v>738</v>
      </c>
      <c r="N351" s="1698"/>
      <c r="O351" s="1698"/>
      <c r="P351" s="1725" t="s">
        <v>755</v>
      </c>
      <c r="Q351" s="1698"/>
      <c r="R351" s="1725"/>
      <c r="S351" s="1698"/>
      <c r="T351" s="1726" t="s">
        <v>1085</v>
      </c>
      <c r="U351" s="1698"/>
      <c r="V351" s="1698"/>
      <c r="W351" s="1698"/>
      <c r="X351" s="1698"/>
      <c r="Y351" s="1698"/>
      <c r="Z351" s="1698"/>
      <c r="AA351" s="1698"/>
      <c r="AB351" s="1725" t="s">
        <v>732</v>
      </c>
      <c r="AC351" s="1698"/>
      <c r="AD351" s="1698"/>
      <c r="AE351" s="1698"/>
      <c r="AF351" s="1698"/>
      <c r="AG351" s="1725" t="s">
        <v>733</v>
      </c>
      <c r="AH351" s="1698"/>
      <c r="AI351" s="1698"/>
      <c r="AJ351" s="1727" t="s">
        <v>417</v>
      </c>
      <c r="AK351" s="1728" t="s">
        <v>734</v>
      </c>
      <c r="AL351" s="1702"/>
      <c r="AM351" s="1702"/>
      <c r="AN351" s="1702"/>
      <c r="AO351" s="1702"/>
      <c r="AP351" s="1702"/>
      <c r="AQ351" s="1730">
        <v>0</v>
      </c>
      <c r="AR351" s="1732">
        <v>0</v>
      </c>
      <c r="AS351" s="1730">
        <v>0</v>
      </c>
      <c r="AT351" s="1730">
        <v>0</v>
      </c>
      <c r="AU351" s="1733">
        <v>0</v>
      </c>
      <c r="AV351" s="1730">
        <v>0</v>
      </c>
      <c r="AW351" s="1732">
        <v>0</v>
      </c>
      <c r="AX351" s="1730">
        <v>0</v>
      </c>
      <c r="AY351" s="1732">
        <v>0</v>
      </c>
      <c r="AZ351" s="1730">
        <v>0</v>
      </c>
      <c r="BA351" s="1730">
        <v>0</v>
      </c>
      <c r="BB351" s="1730">
        <v>0</v>
      </c>
      <c r="BC351" s="1730">
        <v>0</v>
      </c>
      <c r="BE351" s="1731" t="e">
        <f t="shared" si="13"/>
        <v>#DIV/0!</v>
      </c>
    </row>
    <row r="352" spans="1:57" s="1707" customFormat="1" ht="23.25" customHeight="1" x14ac:dyDescent="0.2">
      <c r="A352" s="1660" t="str">
        <f t="shared" si="12"/>
        <v>C2599100060210</v>
      </c>
      <c r="B352" s="1697" t="s">
        <v>453</v>
      </c>
      <c r="C352" s="1698"/>
      <c r="D352" s="1697" t="s">
        <v>1264</v>
      </c>
      <c r="E352" s="1698"/>
      <c r="F352" s="1697" t="s">
        <v>1258</v>
      </c>
      <c r="G352" s="1698"/>
      <c r="H352" s="1697" t="s">
        <v>753</v>
      </c>
      <c r="I352" s="1698"/>
      <c r="J352" s="1697" t="s">
        <v>739</v>
      </c>
      <c r="K352" s="1698"/>
      <c r="L352" s="1698"/>
      <c r="M352" s="1697" t="s">
        <v>741</v>
      </c>
      <c r="N352" s="1698"/>
      <c r="O352" s="1698"/>
      <c r="P352" s="1697"/>
      <c r="Q352" s="1698"/>
      <c r="R352" s="1697"/>
      <c r="S352" s="1698"/>
      <c r="T352" s="1699" t="s">
        <v>1058</v>
      </c>
      <c r="U352" s="1698"/>
      <c r="V352" s="1698"/>
      <c r="W352" s="1698"/>
      <c r="X352" s="1698"/>
      <c r="Y352" s="1698"/>
      <c r="Z352" s="1698"/>
      <c r="AA352" s="1698"/>
      <c r="AB352" s="1697" t="s">
        <v>732</v>
      </c>
      <c r="AC352" s="1698"/>
      <c r="AD352" s="1698"/>
      <c r="AE352" s="1698"/>
      <c r="AF352" s="1698"/>
      <c r="AG352" s="1697" t="s">
        <v>733</v>
      </c>
      <c r="AH352" s="1698"/>
      <c r="AI352" s="1698"/>
      <c r="AJ352" s="1700" t="s">
        <v>417</v>
      </c>
      <c r="AK352" s="1701" t="s">
        <v>734</v>
      </c>
      <c r="AL352" s="1702"/>
      <c r="AM352" s="1702"/>
      <c r="AN352" s="1702"/>
      <c r="AO352" s="1702"/>
      <c r="AP352" s="1702"/>
      <c r="AQ352" s="1703">
        <v>300000000</v>
      </c>
      <c r="AR352" s="1704">
        <v>183000000</v>
      </c>
      <c r="AS352" s="1703">
        <v>117000000</v>
      </c>
      <c r="AT352" s="1705">
        <v>0</v>
      </c>
      <c r="AU352" s="1706">
        <v>65153541</v>
      </c>
      <c r="AV352" s="1703">
        <v>117846459</v>
      </c>
      <c r="AW352" s="1704">
        <v>30401784</v>
      </c>
      <c r="AX352" s="1703">
        <v>34751757</v>
      </c>
      <c r="AY352" s="1704">
        <v>23623977</v>
      </c>
      <c r="AZ352" s="1703">
        <v>6777807</v>
      </c>
      <c r="BA352" s="1703">
        <v>23623977</v>
      </c>
      <c r="BB352" s="1705">
        <v>0</v>
      </c>
      <c r="BC352" s="1705">
        <v>0</v>
      </c>
      <c r="BE352" s="1708">
        <f t="shared" si="13"/>
        <v>0.21717847000000001</v>
      </c>
    </row>
    <row r="353" spans="1:57" s="1707" customFormat="1" ht="23.25" customHeight="1" x14ac:dyDescent="0.2">
      <c r="A353" s="1660" t="str">
        <f t="shared" si="12"/>
        <v>C25991000602110</v>
      </c>
      <c r="B353" s="1725" t="s">
        <v>453</v>
      </c>
      <c r="C353" s="1698"/>
      <c r="D353" s="1725" t="s">
        <v>1264</v>
      </c>
      <c r="E353" s="1698"/>
      <c r="F353" s="1725" t="s">
        <v>1258</v>
      </c>
      <c r="G353" s="1698"/>
      <c r="H353" s="1725" t="s">
        <v>753</v>
      </c>
      <c r="I353" s="1698"/>
      <c r="J353" s="1725" t="s">
        <v>739</v>
      </c>
      <c r="K353" s="1698"/>
      <c r="L353" s="1698"/>
      <c r="M353" s="1725" t="s">
        <v>741</v>
      </c>
      <c r="N353" s="1698"/>
      <c r="O353" s="1698"/>
      <c r="P353" s="1725" t="s">
        <v>738</v>
      </c>
      <c r="Q353" s="1698"/>
      <c r="R353" s="1725"/>
      <c r="S353" s="1698"/>
      <c r="T353" s="1726" t="s">
        <v>1014</v>
      </c>
      <c r="U353" s="1698"/>
      <c r="V353" s="1698"/>
      <c r="W353" s="1698"/>
      <c r="X353" s="1698"/>
      <c r="Y353" s="1698"/>
      <c r="Z353" s="1698"/>
      <c r="AA353" s="1698"/>
      <c r="AB353" s="1725" t="s">
        <v>732</v>
      </c>
      <c r="AC353" s="1698"/>
      <c r="AD353" s="1698"/>
      <c r="AE353" s="1698"/>
      <c r="AF353" s="1698"/>
      <c r="AG353" s="1725" t="s">
        <v>733</v>
      </c>
      <c r="AH353" s="1698"/>
      <c r="AI353" s="1698"/>
      <c r="AJ353" s="1727" t="s">
        <v>417</v>
      </c>
      <c r="AK353" s="1728" t="s">
        <v>734</v>
      </c>
      <c r="AL353" s="1702"/>
      <c r="AM353" s="1702"/>
      <c r="AN353" s="1702"/>
      <c r="AO353" s="1702"/>
      <c r="AP353" s="1702"/>
      <c r="AQ353" s="1729">
        <v>37332000</v>
      </c>
      <c r="AR353" s="1720">
        <v>37332000</v>
      </c>
      <c r="AS353" s="1730">
        <v>0</v>
      </c>
      <c r="AT353" s="1730">
        <v>0</v>
      </c>
      <c r="AU353" s="1722">
        <v>37332000</v>
      </c>
      <c r="AV353" s="1730">
        <v>0</v>
      </c>
      <c r="AW353" s="1720">
        <v>12755100</v>
      </c>
      <c r="AX353" s="1729">
        <v>24576900</v>
      </c>
      <c r="AY353" s="1720">
        <v>12755100</v>
      </c>
      <c r="AZ353" s="1730">
        <v>0</v>
      </c>
      <c r="BA353" s="1729">
        <v>12755100</v>
      </c>
      <c r="BB353" s="1730">
        <v>0</v>
      </c>
      <c r="BC353" s="1730">
        <v>0</v>
      </c>
      <c r="BE353" s="1731">
        <f t="shared" si="13"/>
        <v>1</v>
      </c>
    </row>
    <row r="354" spans="1:57" s="1707" customFormat="1" ht="23.25" customHeight="1" x14ac:dyDescent="0.2">
      <c r="A354" s="1660" t="str">
        <f t="shared" ref="A354:A358" si="14">+B354&amp;D354&amp;F354&amp;H354&amp;J354&amp;M354&amp;P354&amp;R354&amp;AJ354</f>
        <v>C25991000602310</v>
      </c>
      <c r="B354" s="1725" t="s">
        <v>453</v>
      </c>
      <c r="C354" s="1698"/>
      <c r="D354" s="1725" t="s">
        <v>1264</v>
      </c>
      <c r="E354" s="1698"/>
      <c r="F354" s="1725" t="s">
        <v>1258</v>
      </c>
      <c r="G354" s="1698"/>
      <c r="H354" s="1725" t="s">
        <v>753</v>
      </c>
      <c r="I354" s="1698"/>
      <c r="J354" s="1725" t="s">
        <v>739</v>
      </c>
      <c r="K354" s="1698"/>
      <c r="L354" s="1698"/>
      <c r="M354" s="1725" t="s">
        <v>741</v>
      </c>
      <c r="N354" s="1698"/>
      <c r="O354" s="1698"/>
      <c r="P354" s="1725" t="s">
        <v>748</v>
      </c>
      <c r="Q354" s="1698"/>
      <c r="R354" s="1725"/>
      <c r="S354" s="1698"/>
      <c r="T354" s="1726" t="s">
        <v>1054</v>
      </c>
      <c r="U354" s="1698"/>
      <c r="V354" s="1698"/>
      <c r="W354" s="1698"/>
      <c r="X354" s="1698"/>
      <c r="Y354" s="1698"/>
      <c r="Z354" s="1698"/>
      <c r="AA354" s="1698"/>
      <c r="AB354" s="1725" t="s">
        <v>732</v>
      </c>
      <c r="AC354" s="1698"/>
      <c r="AD354" s="1698"/>
      <c r="AE354" s="1698"/>
      <c r="AF354" s="1698"/>
      <c r="AG354" s="1725" t="s">
        <v>733</v>
      </c>
      <c r="AH354" s="1698"/>
      <c r="AI354" s="1698"/>
      <c r="AJ354" s="1727" t="s">
        <v>417</v>
      </c>
      <c r="AK354" s="1728" t="s">
        <v>734</v>
      </c>
      <c r="AL354" s="1702"/>
      <c r="AM354" s="1702"/>
      <c r="AN354" s="1702"/>
      <c r="AO354" s="1702"/>
      <c r="AP354" s="1702"/>
      <c r="AQ354" s="1729">
        <v>30750000</v>
      </c>
      <c r="AR354" s="1720">
        <v>30750000</v>
      </c>
      <c r="AS354" s="1730">
        <v>0</v>
      </c>
      <c r="AT354" s="1730">
        <v>0</v>
      </c>
      <c r="AU354" s="1722">
        <v>16000000</v>
      </c>
      <c r="AV354" s="1729">
        <v>14750000</v>
      </c>
      <c r="AW354" s="1720">
        <v>10925141</v>
      </c>
      <c r="AX354" s="1729">
        <v>5074859</v>
      </c>
      <c r="AY354" s="1720">
        <v>4147334</v>
      </c>
      <c r="AZ354" s="1729">
        <v>6777807</v>
      </c>
      <c r="BA354" s="1729">
        <v>4147334</v>
      </c>
      <c r="BB354" s="1730">
        <v>0</v>
      </c>
      <c r="BC354" s="1730">
        <v>0</v>
      </c>
      <c r="BE354" s="1731">
        <f t="shared" si="13"/>
        <v>0.52032520325203258</v>
      </c>
    </row>
    <row r="355" spans="1:57" s="1707" customFormat="1" ht="23.25" customHeight="1" x14ac:dyDescent="0.2">
      <c r="A355" s="1660" t="str">
        <f t="shared" si="14"/>
        <v>C25991000602410</v>
      </c>
      <c r="B355" s="1725" t="s">
        <v>453</v>
      </c>
      <c r="C355" s="1698"/>
      <c r="D355" s="1725" t="s">
        <v>1264</v>
      </c>
      <c r="E355" s="1698"/>
      <c r="F355" s="1725" t="s">
        <v>1258</v>
      </c>
      <c r="G355" s="1698"/>
      <c r="H355" s="1725" t="s">
        <v>753</v>
      </c>
      <c r="I355" s="1698"/>
      <c r="J355" s="1725" t="s">
        <v>739</v>
      </c>
      <c r="K355" s="1698"/>
      <c r="L355" s="1698"/>
      <c r="M355" s="1725" t="s">
        <v>741</v>
      </c>
      <c r="N355" s="1698"/>
      <c r="O355" s="1698"/>
      <c r="P355" s="1725" t="s">
        <v>742</v>
      </c>
      <c r="Q355" s="1698"/>
      <c r="R355" s="1725"/>
      <c r="S355" s="1698"/>
      <c r="T355" s="1726" t="s">
        <v>437</v>
      </c>
      <c r="U355" s="1698"/>
      <c r="V355" s="1698"/>
      <c r="W355" s="1698"/>
      <c r="X355" s="1698"/>
      <c r="Y355" s="1698"/>
      <c r="Z355" s="1698"/>
      <c r="AA355" s="1698"/>
      <c r="AB355" s="1725" t="s">
        <v>732</v>
      </c>
      <c r="AC355" s="1698"/>
      <c r="AD355" s="1698"/>
      <c r="AE355" s="1698"/>
      <c r="AF355" s="1698"/>
      <c r="AG355" s="1725" t="s">
        <v>733</v>
      </c>
      <c r="AH355" s="1698"/>
      <c r="AI355" s="1698"/>
      <c r="AJ355" s="1727" t="s">
        <v>417</v>
      </c>
      <c r="AK355" s="1728" t="s">
        <v>734</v>
      </c>
      <c r="AL355" s="1702"/>
      <c r="AM355" s="1702"/>
      <c r="AN355" s="1702"/>
      <c r="AO355" s="1702"/>
      <c r="AP355" s="1702"/>
      <c r="AQ355" s="1729">
        <v>25418000</v>
      </c>
      <c r="AR355" s="1720">
        <v>25418000</v>
      </c>
      <c r="AS355" s="1730">
        <v>0</v>
      </c>
      <c r="AT355" s="1730">
        <v>0</v>
      </c>
      <c r="AU355" s="1722">
        <v>11821541</v>
      </c>
      <c r="AV355" s="1729">
        <v>13596459</v>
      </c>
      <c r="AW355" s="1720">
        <v>6721543</v>
      </c>
      <c r="AX355" s="1729">
        <v>5099998</v>
      </c>
      <c r="AY355" s="1720">
        <v>6721543</v>
      </c>
      <c r="AZ355" s="1730">
        <v>0</v>
      </c>
      <c r="BA355" s="1729">
        <v>6721543</v>
      </c>
      <c r="BB355" s="1730">
        <v>0</v>
      </c>
      <c r="BC355" s="1730">
        <v>0</v>
      </c>
      <c r="BE355" s="1731">
        <f t="shared" si="13"/>
        <v>0.46508541191281771</v>
      </c>
    </row>
    <row r="356" spans="1:57" s="1707" customFormat="1" ht="23.25" customHeight="1" x14ac:dyDescent="0.2">
      <c r="A356" s="1660" t="str">
        <f t="shared" si="14"/>
        <v>C25991000602810</v>
      </c>
      <c r="B356" s="1725" t="s">
        <v>453</v>
      </c>
      <c r="C356" s="1698"/>
      <c r="D356" s="1725" t="s">
        <v>1264</v>
      </c>
      <c r="E356" s="1698"/>
      <c r="F356" s="1725" t="s">
        <v>1258</v>
      </c>
      <c r="G356" s="1698"/>
      <c r="H356" s="1725" t="s">
        <v>753</v>
      </c>
      <c r="I356" s="1698"/>
      <c r="J356" s="1725" t="s">
        <v>739</v>
      </c>
      <c r="K356" s="1698"/>
      <c r="L356" s="1698"/>
      <c r="M356" s="1725" t="s">
        <v>741</v>
      </c>
      <c r="N356" s="1698"/>
      <c r="O356" s="1698"/>
      <c r="P356" s="1725" t="s">
        <v>755</v>
      </c>
      <c r="Q356" s="1698"/>
      <c r="R356" s="1725"/>
      <c r="S356" s="1698"/>
      <c r="T356" s="1726" t="s">
        <v>1085</v>
      </c>
      <c r="U356" s="1698"/>
      <c r="V356" s="1698"/>
      <c r="W356" s="1698"/>
      <c r="X356" s="1698"/>
      <c r="Y356" s="1698"/>
      <c r="Z356" s="1698"/>
      <c r="AA356" s="1698"/>
      <c r="AB356" s="1725" t="s">
        <v>732</v>
      </c>
      <c r="AC356" s="1698"/>
      <c r="AD356" s="1698"/>
      <c r="AE356" s="1698"/>
      <c r="AF356" s="1698"/>
      <c r="AG356" s="1725" t="s">
        <v>733</v>
      </c>
      <c r="AH356" s="1698"/>
      <c r="AI356" s="1698"/>
      <c r="AJ356" s="1727" t="s">
        <v>417</v>
      </c>
      <c r="AK356" s="1728" t="s">
        <v>734</v>
      </c>
      <c r="AL356" s="1702"/>
      <c r="AM356" s="1702"/>
      <c r="AN356" s="1702"/>
      <c r="AO356" s="1702"/>
      <c r="AP356" s="1702"/>
      <c r="AQ356" s="1729">
        <v>160000000</v>
      </c>
      <c r="AR356" s="1720">
        <v>43000000</v>
      </c>
      <c r="AS356" s="1729">
        <v>117000000</v>
      </c>
      <c r="AT356" s="1730">
        <v>0</v>
      </c>
      <c r="AU356" s="1733">
        <v>0</v>
      </c>
      <c r="AV356" s="1729">
        <v>43000000</v>
      </c>
      <c r="AW356" s="1732">
        <v>0</v>
      </c>
      <c r="AX356" s="1730">
        <v>0</v>
      </c>
      <c r="AY356" s="1732">
        <v>0</v>
      </c>
      <c r="AZ356" s="1730">
        <v>0</v>
      </c>
      <c r="BA356" s="1730">
        <v>0</v>
      </c>
      <c r="BB356" s="1730">
        <v>0</v>
      </c>
      <c r="BC356" s="1730">
        <v>0</v>
      </c>
      <c r="BE356" s="1731">
        <f t="shared" si="13"/>
        <v>0</v>
      </c>
    </row>
    <row r="357" spans="1:57" s="1707" customFormat="1" ht="23.25" customHeight="1" x14ac:dyDescent="0.2">
      <c r="A357" s="1660" t="str">
        <f t="shared" si="14"/>
        <v>C259910006021110</v>
      </c>
      <c r="B357" s="1725" t="s">
        <v>453</v>
      </c>
      <c r="C357" s="1698"/>
      <c r="D357" s="1725" t="s">
        <v>1264</v>
      </c>
      <c r="E357" s="1698"/>
      <c r="F357" s="1725" t="s">
        <v>1258</v>
      </c>
      <c r="G357" s="1698"/>
      <c r="H357" s="1725" t="s">
        <v>753</v>
      </c>
      <c r="I357" s="1698"/>
      <c r="J357" s="1725" t="s">
        <v>739</v>
      </c>
      <c r="K357" s="1698"/>
      <c r="L357" s="1698"/>
      <c r="M357" s="1725" t="s">
        <v>741</v>
      </c>
      <c r="N357" s="1698"/>
      <c r="O357" s="1698"/>
      <c r="P357" s="1725" t="s">
        <v>433</v>
      </c>
      <c r="Q357" s="1698"/>
      <c r="R357" s="1725"/>
      <c r="S357" s="1698"/>
      <c r="T357" s="1726" t="s">
        <v>1071</v>
      </c>
      <c r="U357" s="1698"/>
      <c r="V357" s="1698"/>
      <c r="W357" s="1698"/>
      <c r="X357" s="1698"/>
      <c r="Y357" s="1698"/>
      <c r="Z357" s="1698"/>
      <c r="AA357" s="1698"/>
      <c r="AB357" s="1725" t="s">
        <v>732</v>
      </c>
      <c r="AC357" s="1698"/>
      <c r="AD357" s="1698"/>
      <c r="AE357" s="1698"/>
      <c r="AF357" s="1698"/>
      <c r="AG357" s="1725" t="s">
        <v>733</v>
      </c>
      <c r="AH357" s="1698"/>
      <c r="AI357" s="1698"/>
      <c r="AJ357" s="1727" t="s">
        <v>417</v>
      </c>
      <c r="AK357" s="1728" t="s">
        <v>734</v>
      </c>
      <c r="AL357" s="1702"/>
      <c r="AM357" s="1702"/>
      <c r="AN357" s="1702"/>
      <c r="AO357" s="1702"/>
      <c r="AP357" s="1702"/>
      <c r="AQ357" s="1729">
        <v>46500000</v>
      </c>
      <c r="AR357" s="1720">
        <v>46500000</v>
      </c>
      <c r="AS357" s="1730">
        <v>0</v>
      </c>
      <c r="AT357" s="1730">
        <v>0</v>
      </c>
      <c r="AU357" s="1733">
        <v>0</v>
      </c>
      <c r="AV357" s="1729">
        <v>46500000</v>
      </c>
      <c r="AW357" s="1732">
        <v>0</v>
      </c>
      <c r="AX357" s="1730">
        <v>0</v>
      </c>
      <c r="AY357" s="1732">
        <v>0</v>
      </c>
      <c r="AZ357" s="1730">
        <v>0</v>
      </c>
      <c r="BA357" s="1730">
        <v>0</v>
      </c>
      <c r="BB357" s="1730">
        <v>0</v>
      </c>
      <c r="BC357" s="1730">
        <v>0</v>
      </c>
      <c r="BE357" s="1731">
        <f t="shared" si="13"/>
        <v>0</v>
      </c>
    </row>
    <row r="358" spans="1:57" s="1707" customFormat="1" ht="12.75" x14ac:dyDescent="0.2">
      <c r="A358" s="1660" t="str">
        <f t="shared" si="14"/>
        <v/>
      </c>
      <c r="B358" s="1179" t="s">
        <v>685</v>
      </c>
      <c r="C358" s="1179" t="s">
        <v>685</v>
      </c>
      <c r="D358" s="1179" t="s">
        <v>685</v>
      </c>
      <c r="E358" s="1179" t="s">
        <v>685</v>
      </c>
      <c r="F358" s="1179" t="s">
        <v>685</v>
      </c>
      <c r="G358" s="1179" t="s">
        <v>685</v>
      </c>
      <c r="H358" s="1179" t="s">
        <v>685</v>
      </c>
      <c r="I358" s="1179" t="s">
        <v>685</v>
      </c>
      <c r="J358" s="1179" t="s">
        <v>685</v>
      </c>
      <c r="K358" s="1213" t="s">
        <v>685</v>
      </c>
      <c r="L358" s="1698"/>
      <c r="M358" s="1213" t="s">
        <v>685</v>
      </c>
      <c r="N358" s="1698"/>
      <c r="O358" s="1179" t="s">
        <v>685</v>
      </c>
      <c r="P358" s="1179" t="s">
        <v>685</v>
      </c>
      <c r="Q358" s="1179" t="s">
        <v>685</v>
      </c>
      <c r="R358" s="1179" t="s">
        <v>685</v>
      </c>
      <c r="S358" s="1179" t="s">
        <v>685</v>
      </c>
      <c r="T358" s="1825" t="s">
        <v>685</v>
      </c>
      <c r="U358" s="1179" t="s">
        <v>685</v>
      </c>
      <c r="V358" s="1179" t="s">
        <v>685</v>
      </c>
      <c r="W358" s="1179" t="s">
        <v>685</v>
      </c>
      <c r="X358" s="1179" t="s">
        <v>685</v>
      </c>
      <c r="Y358" s="1179" t="s">
        <v>685</v>
      </c>
      <c r="Z358" s="1179" t="s">
        <v>685</v>
      </c>
      <c r="AA358" s="1179" t="s">
        <v>685</v>
      </c>
      <c r="AB358" s="1213" t="s">
        <v>685</v>
      </c>
      <c r="AC358" s="1698"/>
      <c r="AD358" s="1213" t="s">
        <v>685</v>
      </c>
      <c r="AE358" s="1698"/>
      <c r="AF358" s="1179" t="s">
        <v>685</v>
      </c>
      <c r="AG358" s="1179" t="s">
        <v>685</v>
      </c>
      <c r="AH358" s="1179" t="s">
        <v>685</v>
      </c>
      <c r="AI358" s="1179" t="s">
        <v>685</v>
      </c>
      <c r="AJ358" s="1179" t="s">
        <v>685</v>
      </c>
      <c r="AK358" s="1826" t="s">
        <v>685</v>
      </c>
      <c r="AL358" s="1826" t="s">
        <v>685</v>
      </c>
      <c r="AM358" s="1826" t="s">
        <v>685</v>
      </c>
      <c r="AN358" s="1827" t="s">
        <v>685</v>
      </c>
      <c r="AO358" s="1702"/>
      <c r="AP358" s="1702"/>
      <c r="AQ358" s="1179" t="s">
        <v>685</v>
      </c>
      <c r="AR358" s="1647" t="s">
        <v>685</v>
      </c>
      <c r="AS358" s="1179" t="s">
        <v>685</v>
      </c>
      <c r="AT358" s="1179" t="s">
        <v>685</v>
      </c>
      <c r="AU358" s="1648" t="s">
        <v>685</v>
      </c>
      <c r="AV358" s="1179" t="s">
        <v>685</v>
      </c>
      <c r="AW358" s="1647" t="s">
        <v>685</v>
      </c>
      <c r="AX358" s="1179" t="s">
        <v>685</v>
      </c>
      <c r="AY358" s="1647" t="s">
        <v>685</v>
      </c>
      <c r="AZ358" s="1179" t="s">
        <v>685</v>
      </c>
      <c r="BA358" s="1179" t="s">
        <v>685</v>
      </c>
      <c r="BB358" s="1179" t="s">
        <v>685</v>
      </c>
      <c r="BC358" s="1179" t="s">
        <v>685</v>
      </c>
      <c r="BE358" s="1649"/>
    </row>
    <row r="359" spans="1:57" ht="0" hidden="1" customHeight="1" x14ac:dyDescent="0.25"/>
  </sheetData>
  <autoFilter ref="A27:BF27" xr:uid="{0BBD21F4-3AB2-428D-9E4C-6C521BA5E037}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4105">
    <mergeCell ref="AK357:AP357"/>
    <mergeCell ref="K358:L358"/>
    <mergeCell ref="M358:N358"/>
    <mergeCell ref="AB358:AC358"/>
    <mergeCell ref="AD358:AE358"/>
    <mergeCell ref="AN358:AP358"/>
    <mergeCell ref="M357:O357"/>
    <mergeCell ref="P357:Q357"/>
    <mergeCell ref="R357:S357"/>
    <mergeCell ref="T357:AA357"/>
    <mergeCell ref="AB357:AF357"/>
    <mergeCell ref="AG357:AI357"/>
    <mergeCell ref="R356:S356"/>
    <mergeCell ref="T356:AA356"/>
    <mergeCell ref="AB356:AF356"/>
    <mergeCell ref="AG356:AI356"/>
    <mergeCell ref="AK356:AP356"/>
    <mergeCell ref="B357:C357"/>
    <mergeCell ref="D357:E357"/>
    <mergeCell ref="F357:G357"/>
    <mergeCell ref="H357:I357"/>
    <mergeCell ref="J357:L357"/>
    <mergeCell ref="AB355:AF355"/>
    <mergeCell ref="AG355:AI355"/>
    <mergeCell ref="AK355:AP355"/>
    <mergeCell ref="B356:C356"/>
    <mergeCell ref="D356:E356"/>
    <mergeCell ref="F356:G356"/>
    <mergeCell ref="H356:I356"/>
    <mergeCell ref="J356:L356"/>
    <mergeCell ref="M356:O356"/>
    <mergeCell ref="P356:Q356"/>
    <mergeCell ref="AK354:AP354"/>
    <mergeCell ref="B355:C355"/>
    <mergeCell ref="D355:E355"/>
    <mergeCell ref="F355:G355"/>
    <mergeCell ref="H355:I355"/>
    <mergeCell ref="J355:L355"/>
    <mergeCell ref="M355:O355"/>
    <mergeCell ref="P355:Q355"/>
    <mergeCell ref="R355:S355"/>
    <mergeCell ref="T355:AA355"/>
    <mergeCell ref="M354:O354"/>
    <mergeCell ref="P354:Q354"/>
    <mergeCell ref="R354:S354"/>
    <mergeCell ref="T354:AA354"/>
    <mergeCell ref="AB354:AF354"/>
    <mergeCell ref="AG354:AI354"/>
    <mergeCell ref="R353:S353"/>
    <mergeCell ref="T353:AA353"/>
    <mergeCell ref="AB353:AF353"/>
    <mergeCell ref="AG353:AI353"/>
    <mergeCell ref="AK353:AP353"/>
    <mergeCell ref="B354:C354"/>
    <mergeCell ref="D354:E354"/>
    <mergeCell ref="F354:G354"/>
    <mergeCell ref="H354:I354"/>
    <mergeCell ref="J354:L354"/>
    <mergeCell ref="AB352:AF352"/>
    <mergeCell ref="AG352:AI352"/>
    <mergeCell ref="AK352:AP352"/>
    <mergeCell ref="B353:C353"/>
    <mergeCell ref="D353:E353"/>
    <mergeCell ref="F353:G353"/>
    <mergeCell ref="H353:I353"/>
    <mergeCell ref="J353:L353"/>
    <mergeCell ref="M353:O353"/>
    <mergeCell ref="P353:Q353"/>
    <mergeCell ref="AK351:AP351"/>
    <mergeCell ref="B352:C352"/>
    <mergeCell ref="D352:E352"/>
    <mergeCell ref="F352:G352"/>
    <mergeCell ref="H352:I352"/>
    <mergeCell ref="J352:L352"/>
    <mergeCell ref="M352:O352"/>
    <mergeCell ref="P352:Q352"/>
    <mergeCell ref="R352:S352"/>
    <mergeCell ref="T352:AA352"/>
    <mergeCell ref="M351:O351"/>
    <mergeCell ref="P351:Q351"/>
    <mergeCell ref="R351:S351"/>
    <mergeCell ref="T351:AA351"/>
    <mergeCell ref="AB351:AF351"/>
    <mergeCell ref="AG351:AI351"/>
    <mergeCell ref="R350:S350"/>
    <mergeCell ref="T350:AA350"/>
    <mergeCell ref="AB350:AF350"/>
    <mergeCell ref="AG350:AI350"/>
    <mergeCell ref="AK350:AP350"/>
    <mergeCell ref="B351:C351"/>
    <mergeCell ref="D351:E351"/>
    <mergeCell ref="F351:G351"/>
    <mergeCell ref="H351:I351"/>
    <mergeCell ref="J351:L351"/>
    <mergeCell ref="AB349:AF349"/>
    <mergeCell ref="AG349:AI349"/>
    <mergeCell ref="AK349:AP349"/>
    <mergeCell ref="B350:C350"/>
    <mergeCell ref="D350:E350"/>
    <mergeCell ref="F350:G350"/>
    <mergeCell ref="H350:I350"/>
    <mergeCell ref="J350:L350"/>
    <mergeCell ref="M350:O350"/>
    <mergeCell ref="P350:Q350"/>
    <mergeCell ref="AK348:AP348"/>
    <mergeCell ref="B349:C349"/>
    <mergeCell ref="D349:E349"/>
    <mergeCell ref="F349:G349"/>
    <mergeCell ref="H349:I349"/>
    <mergeCell ref="J349:L349"/>
    <mergeCell ref="M349:O349"/>
    <mergeCell ref="P349:Q349"/>
    <mergeCell ref="R349:S349"/>
    <mergeCell ref="T349:AA349"/>
    <mergeCell ref="M348:O348"/>
    <mergeCell ref="P348:Q348"/>
    <mergeCell ref="R348:S348"/>
    <mergeCell ref="T348:AA348"/>
    <mergeCell ref="AB348:AF348"/>
    <mergeCell ref="AG348:AI348"/>
    <mergeCell ref="R347:S347"/>
    <mergeCell ref="T347:AA347"/>
    <mergeCell ref="AB347:AF347"/>
    <mergeCell ref="AG347:AI347"/>
    <mergeCell ref="AK347:AP347"/>
    <mergeCell ref="B348:C348"/>
    <mergeCell ref="D348:E348"/>
    <mergeCell ref="F348:G348"/>
    <mergeCell ref="H348:I348"/>
    <mergeCell ref="J348:L348"/>
    <mergeCell ref="AB346:AF346"/>
    <mergeCell ref="AG346:AI346"/>
    <mergeCell ref="AK346:AP346"/>
    <mergeCell ref="B347:C347"/>
    <mergeCell ref="D347:E347"/>
    <mergeCell ref="F347:G347"/>
    <mergeCell ref="H347:I347"/>
    <mergeCell ref="J347:L347"/>
    <mergeCell ref="M347:O347"/>
    <mergeCell ref="P347:Q347"/>
    <mergeCell ref="AK345:AP345"/>
    <mergeCell ref="B346:C346"/>
    <mergeCell ref="D346:E346"/>
    <mergeCell ref="F346:G346"/>
    <mergeCell ref="H346:I346"/>
    <mergeCell ref="J346:L346"/>
    <mergeCell ref="M346:O346"/>
    <mergeCell ref="P346:Q346"/>
    <mergeCell ref="R346:S346"/>
    <mergeCell ref="T346:AA346"/>
    <mergeCell ref="M345:O345"/>
    <mergeCell ref="P345:Q345"/>
    <mergeCell ref="R345:S345"/>
    <mergeCell ref="T345:AA345"/>
    <mergeCell ref="AB345:AF345"/>
    <mergeCell ref="AG345:AI345"/>
    <mergeCell ref="R344:S344"/>
    <mergeCell ref="T344:AA344"/>
    <mergeCell ref="AB344:AF344"/>
    <mergeCell ref="AG344:AI344"/>
    <mergeCell ref="AK344:AP344"/>
    <mergeCell ref="B345:C345"/>
    <mergeCell ref="D345:E345"/>
    <mergeCell ref="F345:G345"/>
    <mergeCell ref="H345:I345"/>
    <mergeCell ref="J345:L345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M344:O344"/>
    <mergeCell ref="P344:Q344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R343:S343"/>
    <mergeCell ref="T343:AA343"/>
    <mergeCell ref="M342:O342"/>
    <mergeCell ref="P342:Q342"/>
    <mergeCell ref="R342:S342"/>
    <mergeCell ref="T342:AA342"/>
    <mergeCell ref="AB342:AF342"/>
    <mergeCell ref="AG342:AI342"/>
    <mergeCell ref="R341:S341"/>
    <mergeCell ref="T341:AA341"/>
    <mergeCell ref="AB341:AF341"/>
    <mergeCell ref="AG341:AI341"/>
    <mergeCell ref="AK341:AP341"/>
    <mergeCell ref="B342:C342"/>
    <mergeCell ref="D342:E342"/>
    <mergeCell ref="F342:G342"/>
    <mergeCell ref="H342:I342"/>
    <mergeCell ref="J342:L342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M341:O341"/>
    <mergeCell ref="P341:Q341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R340:S340"/>
    <mergeCell ref="T340:AA340"/>
    <mergeCell ref="M339:O339"/>
    <mergeCell ref="P339:Q339"/>
    <mergeCell ref="R339:S339"/>
    <mergeCell ref="T339:AA339"/>
    <mergeCell ref="AB339:AF339"/>
    <mergeCell ref="AG339:AI339"/>
    <mergeCell ref="R338:S338"/>
    <mergeCell ref="T338:AA338"/>
    <mergeCell ref="AB338:AF338"/>
    <mergeCell ref="AG338:AI338"/>
    <mergeCell ref="AK338:AP338"/>
    <mergeCell ref="B339:C339"/>
    <mergeCell ref="D339:E339"/>
    <mergeCell ref="F339:G339"/>
    <mergeCell ref="H339:I339"/>
    <mergeCell ref="J339:L339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M338:O338"/>
    <mergeCell ref="P338:Q338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R337:S337"/>
    <mergeCell ref="T337:AA337"/>
    <mergeCell ref="M336:O336"/>
    <mergeCell ref="P336:Q336"/>
    <mergeCell ref="R336:S336"/>
    <mergeCell ref="T336:AA336"/>
    <mergeCell ref="AB336:AF336"/>
    <mergeCell ref="AG336:AI336"/>
    <mergeCell ref="R335:S335"/>
    <mergeCell ref="T335:AA335"/>
    <mergeCell ref="AB335:AF335"/>
    <mergeCell ref="AG335:AI335"/>
    <mergeCell ref="AK335:AP335"/>
    <mergeCell ref="B336:C336"/>
    <mergeCell ref="D336:E336"/>
    <mergeCell ref="F336:G336"/>
    <mergeCell ref="H336:I336"/>
    <mergeCell ref="J336:L336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M335:O335"/>
    <mergeCell ref="P335:Q335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R334:S334"/>
    <mergeCell ref="T334:AA334"/>
    <mergeCell ref="M333:O333"/>
    <mergeCell ref="P333:Q333"/>
    <mergeCell ref="R333:S333"/>
    <mergeCell ref="T333:AA333"/>
    <mergeCell ref="AB333:AF333"/>
    <mergeCell ref="AG333:AI333"/>
    <mergeCell ref="R332:S332"/>
    <mergeCell ref="T332:AA332"/>
    <mergeCell ref="AB332:AF332"/>
    <mergeCell ref="AG332:AI332"/>
    <mergeCell ref="AK332:AP332"/>
    <mergeCell ref="B333:C333"/>
    <mergeCell ref="D333:E333"/>
    <mergeCell ref="F333:G333"/>
    <mergeCell ref="H333:I333"/>
    <mergeCell ref="J333:L333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M332:O332"/>
    <mergeCell ref="P332:Q332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R331:S331"/>
    <mergeCell ref="T331:AA331"/>
    <mergeCell ref="M330:O330"/>
    <mergeCell ref="P330:Q330"/>
    <mergeCell ref="R330:S330"/>
    <mergeCell ref="T330:AA330"/>
    <mergeCell ref="AB330:AF330"/>
    <mergeCell ref="AG330:AI330"/>
    <mergeCell ref="R329:S329"/>
    <mergeCell ref="T329:AA329"/>
    <mergeCell ref="AB329:AF329"/>
    <mergeCell ref="AG329:AI329"/>
    <mergeCell ref="AK329:AP329"/>
    <mergeCell ref="B330:C330"/>
    <mergeCell ref="D330:E330"/>
    <mergeCell ref="F330:G330"/>
    <mergeCell ref="H330:I330"/>
    <mergeCell ref="J330:L330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M329:O329"/>
    <mergeCell ref="P329:Q329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R328:S328"/>
    <mergeCell ref="T328:AA328"/>
    <mergeCell ref="M327:O327"/>
    <mergeCell ref="P327:Q327"/>
    <mergeCell ref="R327:S327"/>
    <mergeCell ref="T327:AA327"/>
    <mergeCell ref="AB327:AF327"/>
    <mergeCell ref="AG327:AI327"/>
    <mergeCell ref="R326:S326"/>
    <mergeCell ref="T326:AA326"/>
    <mergeCell ref="AB326:AF326"/>
    <mergeCell ref="AG326:AI326"/>
    <mergeCell ref="AK326:AP326"/>
    <mergeCell ref="B327:C327"/>
    <mergeCell ref="D327:E327"/>
    <mergeCell ref="F327:G327"/>
    <mergeCell ref="H327:I327"/>
    <mergeCell ref="J327:L327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M326:O326"/>
    <mergeCell ref="P326:Q326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R325:S325"/>
    <mergeCell ref="T325:AA325"/>
    <mergeCell ref="M324:O324"/>
    <mergeCell ref="P324:Q324"/>
    <mergeCell ref="R324:S324"/>
    <mergeCell ref="T324:AA324"/>
    <mergeCell ref="AB324:AF324"/>
    <mergeCell ref="AG324:AI324"/>
    <mergeCell ref="R323:S323"/>
    <mergeCell ref="T323:AA323"/>
    <mergeCell ref="AB323:AF323"/>
    <mergeCell ref="AG323:AI323"/>
    <mergeCell ref="AK323:AP323"/>
    <mergeCell ref="B324:C324"/>
    <mergeCell ref="D324:E324"/>
    <mergeCell ref="F324:G324"/>
    <mergeCell ref="H324:I324"/>
    <mergeCell ref="J324:L324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M323:O323"/>
    <mergeCell ref="P323:Q323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R322:S322"/>
    <mergeCell ref="T322:AA322"/>
    <mergeCell ref="M321:O321"/>
    <mergeCell ref="P321:Q321"/>
    <mergeCell ref="R321:S321"/>
    <mergeCell ref="T321:AA321"/>
    <mergeCell ref="AB321:AF321"/>
    <mergeCell ref="AG321:AI321"/>
    <mergeCell ref="R320:S320"/>
    <mergeCell ref="T320:AA320"/>
    <mergeCell ref="AB320:AF320"/>
    <mergeCell ref="AG320:AI320"/>
    <mergeCell ref="AK320:AP320"/>
    <mergeCell ref="B321:C321"/>
    <mergeCell ref="D321:E321"/>
    <mergeCell ref="F321:G321"/>
    <mergeCell ref="H321:I321"/>
    <mergeCell ref="J321:L321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M320:O320"/>
    <mergeCell ref="P320:Q320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R319:S319"/>
    <mergeCell ref="T319:AA319"/>
    <mergeCell ref="M318:O318"/>
    <mergeCell ref="P318:Q318"/>
    <mergeCell ref="R318:S318"/>
    <mergeCell ref="T318:AA318"/>
    <mergeCell ref="AB318:AF318"/>
    <mergeCell ref="AG318:AI318"/>
    <mergeCell ref="R317:S317"/>
    <mergeCell ref="T317:AA317"/>
    <mergeCell ref="AB317:AF317"/>
    <mergeCell ref="AG317:AI317"/>
    <mergeCell ref="AK317:AP317"/>
    <mergeCell ref="B318:C318"/>
    <mergeCell ref="D318:E318"/>
    <mergeCell ref="F318:G318"/>
    <mergeCell ref="H318:I318"/>
    <mergeCell ref="J318:L318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M317:O317"/>
    <mergeCell ref="P317:Q317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R316:S316"/>
    <mergeCell ref="T316:AA316"/>
    <mergeCell ref="M315:O315"/>
    <mergeCell ref="P315:Q315"/>
    <mergeCell ref="R315:S315"/>
    <mergeCell ref="T315:AA315"/>
    <mergeCell ref="AB315:AF315"/>
    <mergeCell ref="AG315:AI315"/>
    <mergeCell ref="R314:S314"/>
    <mergeCell ref="T314:AA314"/>
    <mergeCell ref="AB314:AF314"/>
    <mergeCell ref="AG314:AI314"/>
    <mergeCell ref="AK314:AP314"/>
    <mergeCell ref="B315:C315"/>
    <mergeCell ref="D315:E315"/>
    <mergeCell ref="F315:G315"/>
    <mergeCell ref="H315:I315"/>
    <mergeCell ref="J315:L315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M314:O314"/>
    <mergeCell ref="P314:Q314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R313:S313"/>
    <mergeCell ref="T313:AA313"/>
    <mergeCell ref="M312:O312"/>
    <mergeCell ref="P312:Q312"/>
    <mergeCell ref="R312:S312"/>
    <mergeCell ref="T312:AA312"/>
    <mergeCell ref="AB312:AF312"/>
    <mergeCell ref="AG312:AI312"/>
    <mergeCell ref="R311:S311"/>
    <mergeCell ref="T311:AA311"/>
    <mergeCell ref="AB311:AF311"/>
    <mergeCell ref="AG311:AI311"/>
    <mergeCell ref="AK311:AP311"/>
    <mergeCell ref="B312:C312"/>
    <mergeCell ref="D312:E312"/>
    <mergeCell ref="F312:G312"/>
    <mergeCell ref="H312:I312"/>
    <mergeCell ref="J312:L312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M311:O311"/>
    <mergeCell ref="P311:Q311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R310:S310"/>
    <mergeCell ref="T310:AA310"/>
    <mergeCell ref="M309:O309"/>
    <mergeCell ref="P309:Q309"/>
    <mergeCell ref="R309:S309"/>
    <mergeCell ref="T309:AA309"/>
    <mergeCell ref="AB309:AF309"/>
    <mergeCell ref="AG309:AI309"/>
    <mergeCell ref="R308:S308"/>
    <mergeCell ref="T308:AA308"/>
    <mergeCell ref="AB308:AF308"/>
    <mergeCell ref="AG308:AI308"/>
    <mergeCell ref="AK308:AP308"/>
    <mergeCell ref="B309:C309"/>
    <mergeCell ref="D309:E309"/>
    <mergeCell ref="F309:G309"/>
    <mergeCell ref="H309:I309"/>
    <mergeCell ref="J309:L309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M308:O308"/>
    <mergeCell ref="P308:Q308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R307:S307"/>
    <mergeCell ref="T307:AA307"/>
    <mergeCell ref="M306:O306"/>
    <mergeCell ref="P306:Q306"/>
    <mergeCell ref="R306:S306"/>
    <mergeCell ref="T306:AA306"/>
    <mergeCell ref="AB306:AF306"/>
    <mergeCell ref="AG306:AI306"/>
    <mergeCell ref="R305:S305"/>
    <mergeCell ref="T305:AA305"/>
    <mergeCell ref="AB305:AF305"/>
    <mergeCell ref="AG305:AI305"/>
    <mergeCell ref="AK305:AP305"/>
    <mergeCell ref="B306:C306"/>
    <mergeCell ref="D306:E306"/>
    <mergeCell ref="F306:G306"/>
    <mergeCell ref="H306:I306"/>
    <mergeCell ref="J306:L306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M305:O305"/>
    <mergeCell ref="P305:Q305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R304:S304"/>
    <mergeCell ref="T304:AA304"/>
    <mergeCell ref="M303:O303"/>
    <mergeCell ref="P303:Q303"/>
    <mergeCell ref="R303:S303"/>
    <mergeCell ref="T303:AA303"/>
    <mergeCell ref="AB303:AF303"/>
    <mergeCell ref="AG303:AI303"/>
    <mergeCell ref="R302:S302"/>
    <mergeCell ref="T302:AA302"/>
    <mergeCell ref="AB302:AF302"/>
    <mergeCell ref="AG302:AI302"/>
    <mergeCell ref="AK302:AP302"/>
    <mergeCell ref="B303:C303"/>
    <mergeCell ref="D303:E303"/>
    <mergeCell ref="F303:G303"/>
    <mergeCell ref="H303:I303"/>
    <mergeCell ref="J303:L303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M302:O302"/>
    <mergeCell ref="P302:Q302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R301:S301"/>
    <mergeCell ref="T301:AA301"/>
    <mergeCell ref="M300:O300"/>
    <mergeCell ref="P300:Q300"/>
    <mergeCell ref="R300:S300"/>
    <mergeCell ref="T300:AA300"/>
    <mergeCell ref="AB300:AF300"/>
    <mergeCell ref="AG300:AI300"/>
    <mergeCell ref="R299:S299"/>
    <mergeCell ref="T299:AA299"/>
    <mergeCell ref="AB299:AF299"/>
    <mergeCell ref="AG299:AI299"/>
    <mergeCell ref="AK299:AP299"/>
    <mergeCell ref="B300:C300"/>
    <mergeCell ref="D300:E300"/>
    <mergeCell ref="F300:G300"/>
    <mergeCell ref="H300:I300"/>
    <mergeCell ref="J300:L300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M299:O299"/>
    <mergeCell ref="P299:Q299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R298:S298"/>
    <mergeCell ref="T298:AA298"/>
    <mergeCell ref="M297:O297"/>
    <mergeCell ref="P297:Q297"/>
    <mergeCell ref="R297:S297"/>
    <mergeCell ref="T297:AA297"/>
    <mergeCell ref="AB297:AF297"/>
    <mergeCell ref="AG297:AI297"/>
    <mergeCell ref="R296:S296"/>
    <mergeCell ref="T296:AA296"/>
    <mergeCell ref="AB296:AF296"/>
    <mergeCell ref="AG296:AI296"/>
    <mergeCell ref="AK296:AP296"/>
    <mergeCell ref="B297:C297"/>
    <mergeCell ref="D297:E297"/>
    <mergeCell ref="F297:G297"/>
    <mergeCell ref="H297:I297"/>
    <mergeCell ref="J297:L297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M296:O296"/>
    <mergeCell ref="P296:Q296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R295:S295"/>
    <mergeCell ref="T295:AA295"/>
    <mergeCell ref="M294:O294"/>
    <mergeCell ref="P294:Q294"/>
    <mergeCell ref="R294:S294"/>
    <mergeCell ref="T294:AA294"/>
    <mergeCell ref="AB294:AF294"/>
    <mergeCell ref="AG294:AI294"/>
    <mergeCell ref="R293:S293"/>
    <mergeCell ref="T293:AA293"/>
    <mergeCell ref="AB293:AF293"/>
    <mergeCell ref="AG293:AI293"/>
    <mergeCell ref="AK293:AP293"/>
    <mergeCell ref="B294:C294"/>
    <mergeCell ref="D294:E294"/>
    <mergeCell ref="F294:G294"/>
    <mergeCell ref="H294:I294"/>
    <mergeCell ref="J294:L294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M293:O293"/>
    <mergeCell ref="P293:Q293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R292:S292"/>
    <mergeCell ref="T292:AA292"/>
    <mergeCell ref="M291:O291"/>
    <mergeCell ref="P291:Q291"/>
    <mergeCell ref="R291:S291"/>
    <mergeCell ref="T291:AA291"/>
    <mergeCell ref="AB291:AF291"/>
    <mergeCell ref="AG291:AI291"/>
    <mergeCell ref="R290:S290"/>
    <mergeCell ref="T290:AA290"/>
    <mergeCell ref="AB290:AF290"/>
    <mergeCell ref="AG290:AI290"/>
    <mergeCell ref="AK290:AP290"/>
    <mergeCell ref="B291:C291"/>
    <mergeCell ref="D291:E291"/>
    <mergeCell ref="F291:G291"/>
    <mergeCell ref="H291:I291"/>
    <mergeCell ref="J291:L291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M290:O290"/>
    <mergeCell ref="P290:Q290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R289:S289"/>
    <mergeCell ref="T289:AA289"/>
    <mergeCell ref="M288:O288"/>
    <mergeCell ref="P288:Q288"/>
    <mergeCell ref="R288:S288"/>
    <mergeCell ref="T288:AA288"/>
    <mergeCell ref="AB288:AF288"/>
    <mergeCell ref="AG288:AI288"/>
    <mergeCell ref="R287:S287"/>
    <mergeCell ref="T287:AA287"/>
    <mergeCell ref="AB287:AF287"/>
    <mergeCell ref="AG287:AI287"/>
    <mergeCell ref="AK287:AP287"/>
    <mergeCell ref="B288:C288"/>
    <mergeCell ref="D288:E288"/>
    <mergeCell ref="F288:G288"/>
    <mergeCell ref="H288:I288"/>
    <mergeCell ref="J288:L288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M287:O287"/>
    <mergeCell ref="P287:Q287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R286:S286"/>
    <mergeCell ref="T286:AA286"/>
    <mergeCell ref="M285:O285"/>
    <mergeCell ref="P285:Q285"/>
    <mergeCell ref="R285:S285"/>
    <mergeCell ref="T285:AA285"/>
    <mergeCell ref="AB285:AF285"/>
    <mergeCell ref="AG285:AI285"/>
    <mergeCell ref="R284:S284"/>
    <mergeCell ref="T284:AA284"/>
    <mergeCell ref="AB284:AF284"/>
    <mergeCell ref="AG284:AI284"/>
    <mergeCell ref="AK284:AP284"/>
    <mergeCell ref="B285:C285"/>
    <mergeCell ref="D285:E285"/>
    <mergeCell ref="F285:G285"/>
    <mergeCell ref="H285:I285"/>
    <mergeCell ref="J285:L285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M284:O284"/>
    <mergeCell ref="P284:Q284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R283:S283"/>
    <mergeCell ref="T283:AA283"/>
    <mergeCell ref="M282:O282"/>
    <mergeCell ref="P282:Q282"/>
    <mergeCell ref="R282:S282"/>
    <mergeCell ref="T282:AA282"/>
    <mergeCell ref="AB282:AF282"/>
    <mergeCell ref="AG282:AI282"/>
    <mergeCell ref="R281:S281"/>
    <mergeCell ref="T281:AA281"/>
    <mergeCell ref="AB281:AF281"/>
    <mergeCell ref="AG281:AI281"/>
    <mergeCell ref="AK281:AP281"/>
    <mergeCell ref="B282:C282"/>
    <mergeCell ref="D282:E282"/>
    <mergeCell ref="F282:G282"/>
    <mergeCell ref="H282:I282"/>
    <mergeCell ref="J282:L282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M281:O281"/>
    <mergeCell ref="P281:Q281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R280:S280"/>
    <mergeCell ref="T280:AA280"/>
    <mergeCell ref="M279:O279"/>
    <mergeCell ref="P279:Q279"/>
    <mergeCell ref="R279:S279"/>
    <mergeCell ref="T279:AA279"/>
    <mergeCell ref="AB279:AF279"/>
    <mergeCell ref="AG279:AI279"/>
    <mergeCell ref="R278:S278"/>
    <mergeCell ref="T278:AA278"/>
    <mergeCell ref="AB278:AF278"/>
    <mergeCell ref="AG278:AI278"/>
    <mergeCell ref="AK278:AP278"/>
    <mergeCell ref="B279:C279"/>
    <mergeCell ref="D279:E279"/>
    <mergeCell ref="F279:G279"/>
    <mergeCell ref="H279:I279"/>
    <mergeCell ref="J279:L279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M278:O278"/>
    <mergeCell ref="P278:Q278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R277:S277"/>
    <mergeCell ref="T277:AA277"/>
    <mergeCell ref="M276:O276"/>
    <mergeCell ref="P276:Q276"/>
    <mergeCell ref="R276:S276"/>
    <mergeCell ref="T276:AA276"/>
    <mergeCell ref="AB276:AF276"/>
    <mergeCell ref="AG276:AI276"/>
    <mergeCell ref="R275:S275"/>
    <mergeCell ref="T275:AA275"/>
    <mergeCell ref="AB275:AF275"/>
    <mergeCell ref="AG275:AI275"/>
    <mergeCell ref="AK275:AP275"/>
    <mergeCell ref="B276:C276"/>
    <mergeCell ref="D276:E276"/>
    <mergeCell ref="F276:G276"/>
    <mergeCell ref="H276:I276"/>
    <mergeCell ref="J276:L276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M275:O275"/>
    <mergeCell ref="P275:Q275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R274:S274"/>
    <mergeCell ref="T274:AA274"/>
    <mergeCell ref="M273:O273"/>
    <mergeCell ref="P273:Q273"/>
    <mergeCell ref="R273:S273"/>
    <mergeCell ref="T273:AA273"/>
    <mergeCell ref="AB273:AF273"/>
    <mergeCell ref="AG273:AI273"/>
    <mergeCell ref="R272:S272"/>
    <mergeCell ref="T272:AA272"/>
    <mergeCell ref="AB272:AF272"/>
    <mergeCell ref="AG272:AI272"/>
    <mergeCell ref="AK272:AP272"/>
    <mergeCell ref="B273:C273"/>
    <mergeCell ref="D273:E273"/>
    <mergeCell ref="F273:G273"/>
    <mergeCell ref="H273:I273"/>
    <mergeCell ref="J273:L273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M272:O272"/>
    <mergeCell ref="P272:Q272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R271:S271"/>
    <mergeCell ref="T271:AA271"/>
    <mergeCell ref="M270:O270"/>
    <mergeCell ref="P270:Q270"/>
    <mergeCell ref="R270:S270"/>
    <mergeCell ref="T270:AA270"/>
    <mergeCell ref="AB270:AF270"/>
    <mergeCell ref="AG270:AI270"/>
    <mergeCell ref="R269:S269"/>
    <mergeCell ref="T269:AA269"/>
    <mergeCell ref="AB269:AF269"/>
    <mergeCell ref="AG269:AI269"/>
    <mergeCell ref="AK269:AP269"/>
    <mergeCell ref="B270:C270"/>
    <mergeCell ref="D270:E270"/>
    <mergeCell ref="F270:G270"/>
    <mergeCell ref="H270:I270"/>
    <mergeCell ref="J270:L270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M269:O269"/>
    <mergeCell ref="P269:Q269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R268:S268"/>
    <mergeCell ref="T268:AA268"/>
    <mergeCell ref="M267:O267"/>
    <mergeCell ref="P267:Q267"/>
    <mergeCell ref="R267:S267"/>
    <mergeCell ref="T267:AA267"/>
    <mergeCell ref="AB267:AF267"/>
    <mergeCell ref="AG267:AI267"/>
    <mergeCell ref="R266:S266"/>
    <mergeCell ref="T266:AA266"/>
    <mergeCell ref="AB266:AF266"/>
    <mergeCell ref="AG266:AI266"/>
    <mergeCell ref="AK266:AP266"/>
    <mergeCell ref="B267:C267"/>
    <mergeCell ref="D267:E267"/>
    <mergeCell ref="F267:G267"/>
    <mergeCell ref="H267:I267"/>
    <mergeCell ref="J267:L267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M266:O266"/>
    <mergeCell ref="P266:Q266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R265:S265"/>
    <mergeCell ref="T265:AA265"/>
    <mergeCell ref="M264:O264"/>
    <mergeCell ref="P264:Q264"/>
    <mergeCell ref="R264:S264"/>
    <mergeCell ref="T264:AA264"/>
    <mergeCell ref="AB264:AF264"/>
    <mergeCell ref="AG264:AI264"/>
    <mergeCell ref="R263:S263"/>
    <mergeCell ref="T263:AA263"/>
    <mergeCell ref="AB263:AF263"/>
    <mergeCell ref="AG263:AI263"/>
    <mergeCell ref="AK263:AP263"/>
    <mergeCell ref="B264:C264"/>
    <mergeCell ref="D264:E264"/>
    <mergeCell ref="F264:G264"/>
    <mergeCell ref="H264:I264"/>
    <mergeCell ref="J264:L264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M263:O263"/>
    <mergeCell ref="P263:Q263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R262:S262"/>
    <mergeCell ref="T262:AA262"/>
    <mergeCell ref="M261:O261"/>
    <mergeCell ref="P261:Q261"/>
    <mergeCell ref="R261:S261"/>
    <mergeCell ref="T261:AA261"/>
    <mergeCell ref="AB261:AF261"/>
    <mergeCell ref="AG261:AI261"/>
    <mergeCell ref="R260:S260"/>
    <mergeCell ref="T260:AA260"/>
    <mergeCell ref="AB260:AF260"/>
    <mergeCell ref="AG260:AI260"/>
    <mergeCell ref="AK260:AP260"/>
    <mergeCell ref="B261:C261"/>
    <mergeCell ref="D261:E261"/>
    <mergeCell ref="F261:G261"/>
    <mergeCell ref="H261:I261"/>
    <mergeCell ref="J261:L261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M260:O260"/>
    <mergeCell ref="P260:Q260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R259:S259"/>
    <mergeCell ref="T259:AA259"/>
    <mergeCell ref="M258:O258"/>
    <mergeCell ref="P258:Q258"/>
    <mergeCell ref="R258:S258"/>
    <mergeCell ref="T258:AA258"/>
    <mergeCell ref="AB258:AF258"/>
    <mergeCell ref="AG258:AI258"/>
    <mergeCell ref="R257:S257"/>
    <mergeCell ref="T257:AA257"/>
    <mergeCell ref="AB257:AF257"/>
    <mergeCell ref="AG257:AI257"/>
    <mergeCell ref="AK257:AP257"/>
    <mergeCell ref="B258:C258"/>
    <mergeCell ref="D258:E258"/>
    <mergeCell ref="F258:G258"/>
    <mergeCell ref="H258:I258"/>
    <mergeCell ref="J258:L258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M257:O257"/>
    <mergeCell ref="P257:Q257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R256:S256"/>
    <mergeCell ref="T256:AA256"/>
    <mergeCell ref="M255:O255"/>
    <mergeCell ref="P255:Q255"/>
    <mergeCell ref="R255:S255"/>
    <mergeCell ref="T255:AA255"/>
    <mergeCell ref="AB255:AF255"/>
    <mergeCell ref="AG255:AI255"/>
    <mergeCell ref="R254:S254"/>
    <mergeCell ref="T254:AA254"/>
    <mergeCell ref="AB254:AF254"/>
    <mergeCell ref="AG254:AI254"/>
    <mergeCell ref="AK254:AP254"/>
    <mergeCell ref="B255:C255"/>
    <mergeCell ref="D255:E255"/>
    <mergeCell ref="F255:G255"/>
    <mergeCell ref="H255:I255"/>
    <mergeCell ref="J255:L255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M254:O254"/>
    <mergeCell ref="P254:Q254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R253:S253"/>
    <mergeCell ref="T253:AA253"/>
    <mergeCell ref="M252:O252"/>
    <mergeCell ref="P252:Q252"/>
    <mergeCell ref="R252:S252"/>
    <mergeCell ref="T252:AA252"/>
    <mergeCell ref="AB252:AF252"/>
    <mergeCell ref="AG252:AI252"/>
    <mergeCell ref="R251:S251"/>
    <mergeCell ref="T251:AA251"/>
    <mergeCell ref="AB251:AF251"/>
    <mergeCell ref="AG251:AI251"/>
    <mergeCell ref="AK251:AP251"/>
    <mergeCell ref="B252:C252"/>
    <mergeCell ref="D252:E252"/>
    <mergeCell ref="F252:G252"/>
    <mergeCell ref="H252:I252"/>
    <mergeCell ref="J252:L252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M251:O251"/>
    <mergeCell ref="P251:Q251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R250:S250"/>
    <mergeCell ref="T250:AA250"/>
    <mergeCell ref="M249:O249"/>
    <mergeCell ref="P249:Q249"/>
    <mergeCell ref="R249:S249"/>
    <mergeCell ref="T249:AA249"/>
    <mergeCell ref="AB249:AF249"/>
    <mergeCell ref="AG249:AI249"/>
    <mergeCell ref="R248:S248"/>
    <mergeCell ref="T248:AA248"/>
    <mergeCell ref="AB248:AF248"/>
    <mergeCell ref="AG248:AI248"/>
    <mergeCell ref="AK248:AP248"/>
    <mergeCell ref="B249:C249"/>
    <mergeCell ref="D249:E249"/>
    <mergeCell ref="F249:G249"/>
    <mergeCell ref="H249:I249"/>
    <mergeCell ref="J249:L249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M248:O248"/>
    <mergeCell ref="P248:Q248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R247:S247"/>
    <mergeCell ref="T247:AA247"/>
    <mergeCell ref="M246:O246"/>
    <mergeCell ref="P246:Q246"/>
    <mergeCell ref="R246:S246"/>
    <mergeCell ref="T246:AA246"/>
    <mergeCell ref="AB246:AF246"/>
    <mergeCell ref="AG246:AI246"/>
    <mergeCell ref="R245:S245"/>
    <mergeCell ref="T245:AA245"/>
    <mergeCell ref="AB245:AF245"/>
    <mergeCell ref="AG245:AI245"/>
    <mergeCell ref="AK245:AP245"/>
    <mergeCell ref="B246:C246"/>
    <mergeCell ref="D246:E246"/>
    <mergeCell ref="F246:G246"/>
    <mergeCell ref="H246:I246"/>
    <mergeCell ref="J246:L246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M245:O245"/>
    <mergeCell ref="P245:Q245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R244:S244"/>
    <mergeCell ref="T244:AA244"/>
    <mergeCell ref="M243:O243"/>
    <mergeCell ref="P243:Q243"/>
    <mergeCell ref="R243:S243"/>
    <mergeCell ref="T243:AA243"/>
    <mergeCell ref="AB243:AF243"/>
    <mergeCell ref="AG243:AI243"/>
    <mergeCell ref="R242:S242"/>
    <mergeCell ref="T242:AA242"/>
    <mergeCell ref="AB242:AF242"/>
    <mergeCell ref="AG242:AI242"/>
    <mergeCell ref="AK242:AP242"/>
    <mergeCell ref="B243:C243"/>
    <mergeCell ref="D243:E243"/>
    <mergeCell ref="F243:G243"/>
    <mergeCell ref="H243:I243"/>
    <mergeCell ref="J243:L243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M242:O242"/>
    <mergeCell ref="P242:Q242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R241:S241"/>
    <mergeCell ref="T241:AA241"/>
    <mergeCell ref="M240:O240"/>
    <mergeCell ref="P240:Q240"/>
    <mergeCell ref="R240:S240"/>
    <mergeCell ref="T240:AA240"/>
    <mergeCell ref="AB240:AF240"/>
    <mergeCell ref="AG240:AI240"/>
    <mergeCell ref="R239:S239"/>
    <mergeCell ref="T239:AA239"/>
    <mergeCell ref="AB239:AF239"/>
    <mergeCell ref="AG239:AI239"/>
    <mergeCell ref="AK239:AP239"/>
    <mergeCell ref="B240:C240"/>
    <mergeCell ref="D240:E240"/>
    <mergeCell ref="F240:G240"/>
    <mergeCell ref="H240:I240"/>
    <mergeCell ref="J240:L240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M239:O239"/>
    <mergeCell ref="P239:Q239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R238:S238"/>
    <mergeCell ref="T238:AA238"/>
    <mergeCell ref="M237:O237"/>
    <mergeCell ref="P237:Q237"/>
    <mergeCell ref="R237:S237"/>
    <mergeCell ref="T237:AA237"/>
    <mergeCell ref="AB237:AF237"/>
    <mergeCell ref="AG237:AI237"/>
    <mergeCell ref="R236:S236"/>
    <mergeCell ref="T236:AA236"/>
    <mergeCell ref="AB236:AF236"/>
    <mergeCell ref="AG236:AI236"/>
    <mergeCell ref="AK236:AP236"/>
    <mergeCell ref="B237:C237"/>
    <mergeCell ref="D237:E237"/>
    <mergeCell ref="F237:G237"/>
    <mergeCell ref="H237:I237"/>
    <mergeCell ref="J237:L237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M236:O236"/>
    <mergeCell ref="P236:Q236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R235:S235"/>
    <mergeCell ref="T235:AA235"/>
    <mergeCell ref="M234:O234"/>
    <mergeCell ref="P234:Q234"/>
    <mergeCell ref="R234:S234"/>
    <mergeCell ref="T234:AA234"/>
    <mergeCell ref="AB234:AF234"/>
    <mergeCell ref="AG234:AI234"/>
    <mergeCell ref="R233:S233"/>
    <mergeCell ref="T233:AA233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R232:S232"/>
    <mergeCell ref="T232:AA232"/>
    <mergeCell ref="M231:O231"/>
    <mergeCell ref="P231:Q231"/>
    <mergeCell ref="R231:S231"/>
    <mergeCell ref="T231:AA231"/>
    <mergeCell ref="AB231:AF231"/>
    <mergeCell ref="AG231:AI231"/>
    <mergeCell ref="R230:S230"/>
    <mergeCell ref="T230:AA230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T229:AA229"/>
    <mergeCell ref="M228:O228"/>
    <mergeCell ref="P228:Q228"/>
    <mergeCell ref="R228:S228"/>
    <mergeCell ref="T228:AA228"/>
    <mergeCell ref="AB228:AF228"/>
    <mergeCell ref="AG228:AI228"/>
    <mergeCell ref="R227:S227"/>
    <mergeCell ref="T227:AA227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R226:S226"/>
    <mergeCell ref="T226:AA226"/>
    <mergeCell ref="M225:O225"/>
    <mergeCell ref="P225:Q225"/>
    <mergeCell ref="R225:S225"/>
    <mergeCell ref="T225:AA225"/>
    <mergeCell ref="AB225:AF225"/>
    <mergeCell ref="AG225:AI225"/>
    <mergeCell ref="R224:S224"/>
    <mergeCell ref="T224:AA224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5:S25"/>
    <mergeCell ref="T25:AA25"/>
    <mergeCell ref="AB25:AF25"/>
    <mergeCell ref="AG25:AI25"/>
    <mergeCell ref="AK25:AP25"/>
    <mergeCell ref="B27:C27"/>
    <mergeCell ref="D27:E27"/>
    <mergeCell ref="F27:G27"/>
    <mergeCell ref="H27:I27"/>
    <mergeCell ref="J27:L27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</sheetPr>
  <dimension ref="A1:BS224"/>
  <sheetViews>
    <sheetView showGridLines="0" topLeftCell="O1" workbookViewId="0">
      <pane ySplit="17" topLeftCell="A48" activePane="bottomLeft" state="frozen"/>
      <selection pane="bottomLeft" activeCell="AQ26" sqref="AQ26"/>
    </sheetView>
  </sheetViews>
  <sheetFormatPr baseColWidth="10" defaultColWidth="10.85546875" defaultRowHeight="11.25" x14ac:dyDescent="0.2"/>
  <cols>
    <col min="1" max="1" width="11.42578125" style="1011" customWidth="1"/>
    <col min="2" max="3" width="2" style="1011" customWidth="1"/>
    <col min="4" max="4" width="1.85546875" style="1011" customWidth="1"/>
    <col min="5" max="6" width="1.42578125" style="1011" customWidth="1"/>
    <col min="7" max="7" width="2.42578125" style="1011" customWidth="1"/>
    <col min="8" max="11" width="1.42578125" style="1011" customWidth="1"/>
    <col min="12" max="13" width="1.28515625" style="1011" customWidth="1"/>
    <col min="14" max="14" width="1.42578125" style="1011" customWidth="1"/>
    <col min="15" max="15" width="2.7109375" style="1011" customWidth="1"/>
    <col min="16" max="16" width="1.85546875" style="1011" customWidth="1"/>
    <col min="17" max="27" width="2.7109375" style="1011" customWidth="1"/>
    <col min="28" max="28" width="2.42578125" style="1011" customWidth="1"/>
    <col min="29" max="29" width="0.28515625" style="1011" customWidth="1"/>
    <col min="30" max="30" width="1.85546875" style="1011" customWidth="1"/>
    <col min="31" max="31" width="0.85546875" style="1011" customWidth="1"/>
    <col min="32" max="35" width="2.7109375" style="1011" customWidth="1"/>
    <col min="36" max="36" width="3.28515625" style="1011" customWidth="1"/>
    <col min="37" max="37" width="3.140625" style="1011" customWidth="1"/>
    <col min="38" max="39" width="2.7109375" style="1011" customWidth="1"/>
    <col min="40" max="41" width="0.85546875" style="1011" customWidth="1"/>
    <col min="42" max="42" width="1" style="1011" customWidth="1"/>
    <col min="43" max="43" width="15.140625" style="1072" bestFit="1" customWidth="1"/>
    <col min="44" max="44" width="14.7109375" style="1072" bestFit="1" customWidth="1"/>
    <col min="45" max="45" width="12.42578125" style="1011" bestFit="1" customWidth="1"/>
    <col min="46" max="46" width="3.85546875" style="1011" customWidth="1"/>
    <col min="47" max="47" width="7" style="1011" customWidth="1"/>
    <col min="48" max="48" width="13.140625" style="1072" bestFit="1" customWidth="1"/>
    <col min="49" max="49" width="13.85546875" style="1011" bestFit="1" customWidth="1"/>
    <col min="50" max="50" width="16" style="1072" bestFit="1" customWidth="1"/>
    <col min="51" max="51" width="15.140625" style="1011" bestFit="1" customWidth="1"/>
    <col min="52" max="52" width="17.42578125" style="1072" bestFit="1" customWidth="1"/>
    <col min="53" max="53" width="16" style="1011" bestFit="1" customWidth="1"/>
    <col min="54" max="54" width="14.7109375" style="1011" bestFit="1" customWidth="1"/>
    <col min="55" max="55" width="18.7109375" style="1011" bestFit="1" customWidth="1"/>
    <col min="56" max="56" width="11.42578125" style="1011" customWidth="1"/>
    <col min="57" max="57" width="0.42578125" style="1011" customWidth="1"/>
    <col min="58" max="58" width="10.85546875" style="1011"/>
    <col min="59" max="71" width="16.42578125" style="1011" customWidth="1"/>
    <col min="72" max="16384" width="10.85546875" style="1011"/>
  </cols>
  <sheetData>
    <row r="1" spans="2:71" ht="4.3499999999999996" customHeight="1" x14ac:dyDescent="0.2"/>
    <row r="2" spans="2:71" ht="4.3499999999999996" customHeight="1" x14ac:dyDescent="0.2">
      <c r="B2" s="1287"/>
      <c r="C2" s="1287"/>
      <c r="D2" s="1287"/>
      <c r="E2" s="1287"/>
      <c r="F2" s="1287"/>
      <c r="G2" s="1287"/>
      <c r="H2" s="1287"/>
      <c r="I2" s="1287"/>
      <c r="J2" s="1287"/>
      <c r="K2" s="1287"/>
    </row>
    <row r="3" spans="2:71" ht="14.1" customHeight="1" x14ac:dyDescent="0.2">
      <c r="B3" s="1287"/>
      <c r="C3" s="1287"/>
      <c r="D3" s="1287"/>
      <c r="E3" s="1287"/>
      <c r="F3" s="1287"/>
      <c r="G3" s="1287"/>
      <c r="H3" s="1287"/>
      <c r="I3" s="1287"/>
      <c r="J3" s="1287"/>
      <c r="K3" s="1287"/>
      <c r="N3" s="1288" t="s">
        <v>693</v>
      </c>
      <c r="O3" s="1288"/>
      <c r="P3" s="1288"/>
      <c r="Q3" s="1288"/>
      <c r="R3" s="1288"/>
      <c r="S3" s="1288"/>
      <c r="T3" s="1288"/>
      <c r="U3" s="1288"/>
      <c r="V3" s="1288"/>
      <c r="W3" s="1288"/>
      <c r="X3" s="1288"/>
      <c r="Y3" s="1288"/>
      <c r="Z3" s="1288"/>
      <c r="AA3" s="1288"/>
      <c r="AB3" s="1288"/>
      <c r="AE3" s="1289" t="s">
        <v>694</v>
      </c>
      <c r="AF3" s="1289"/>
      <c r="AG3" s="1289"/>
      <c r="AH3" s="1289"/>
      <c r="AI3" s="1289"/>
      <c r="AJ3" s="1289"/>
      <c r="AK3" s="1289"/>
      <c r="AL3" s="1289"/>
      <c r="AM3" s="1289"/>
      <c r="AN3" s="1289"/>
      <c r="AP3" s="1290" t="s">
        <v>820</v>
      </c>
      <c r="AQ3" s="1291"/>
      <c r="AR3" s="1291"/>
      <c r="AS3" s="1290"/>
      <c r="AT3" s="1290"/>
    </row>
    <row r="4" spans="2:71" ht="7.35" customHeight="1" x14ac:dyDescent="0.2">
      <c r="B4" s="1287"/>
      <c r="C4" s="1287"/>
      <c r="D4" s="1287"/>
      <c r="E4" s="1287"/>
      <c r="F4" s="1287"/>
      <c r="G4" s="1287"/>
      <c r="H4" s="1287"/>
      <c r="I4" s="1287"/>
      <c r="J4" s="1287"/>
      <c r="K4" s="1287"/>
      <c r="N4" s="1288"/>
      <c r="O4" s="1288"/>
      <c r="P4" s="1288"/>
      <c r="Q4" s="1288"/>
      <c r="R4" s="1288"/>
      <c r="S4" s="1288"/>
      <c r="T4" s="1288"/>
      <c r="U4" s="1288"/>
      <c r="V4" s="1288"/>
      <c r="W4" s="1288"/>
      <c r="X4" s="1288"/>
      <c r="Y4" s="1288"/>
      <c r="Z4" s="1288"/>
      <c r="AA4" s="1288"/>
      <c r="AB4" s="1288"/>
    </row>
    <row r="5" spans="2:71" ht="28.35" customHeight="1" x14ac:dyDescent="0.2"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N5" s="1288"/>
      <c r="O5" s="1288"/>
      <c r="P5" s="1288"/>
      <c r="Q5" s="1288"/>
      <c r="R5" s="1288"/>
      <c r="S5" s="1288"/>
      <c r="T5" s="1288"/>
      <c r="U5" s="1288"/>
      <c r="V5" s="1288"/>
      <c r="W5" s="1288"/>
      <c r="X5" s="1288"/>
      <c r="Y5" s="1288"/>
      <c r="Z5" s="1288"/>
      <c r="AA5" s="1288"/>
      <c r="AB5" s="1288"/>
      <c r="AE5" s="1289" t="s">
        <v>695</v>
      </c>
      <c r="AF5" s="1289"/>
      <c r="AG5" s="1289"/>
      <c r="AH5" s="1289"/>
      <c r="AI5" s="1289"/>
      <c r="AJ5" s="1289"/>
      <c r="AK5" s="1289"/>
      <c r="AL5" s="1289"/>
      <c r="AM5" s="1289"/>
      <c r="AN5" s="1289"/>
      <c r="AP5" s="1290" t="s">
        <v>696</v>
      </c>
      <c r="AQ5" s="1291"/>
      <c r="AR5" s="1291"/>
      <c r="AS5" s="1290"/>
      <c r="AT5" s="1290"/>
      <c r="BI5" s="1011" t="s">
        <v>950</v>
      </c>
    </row>
    <row r="6" spans="2:71" ht="2.85" customHeight="1" x14ac:dyDescent="0.2">
      <c r="B6" s="1287"/>
      <c r="C6" s="1287"/>
      <c r="D6" s="1287"/>
      <c r="E6" s="1287"/>
      <c r="F6" s="1287"/>
      <c r="G6" s="1287"/>
      <c r="H6" s="1287"/>
      <c r="I6" s="1287"/>
      <c r="J6" s="1287"/>
      <c r="K6" s="1287"/>
      <c r="AE6" s="1289"/>
      <c r="AF6" s="1289"/>
      <c r="AG6" s="1289"/>
      <c r="AH6" s="1289"/>
      <c r="AI6" s="1289"/>
      <c r="AJ6" s="1289"/>
      <c r="AK6" s="1289"/>
      <c r="AL6" s="1289"/>
      <c r="AM6" s="1289"/>
      <c r="AN6" s="1289"/>
      <c r="AP6" s="1290"/>
      <c r="AQ6" s="1291"/>
      <c r="AR6" s="1291"/>
      <c r="AS6" s="1290"/>
      <c r="AT6" s="1290"/>
    </row>
    <row r="7" spans="2:71" x14ac:dyDescent="0.2">
      <c r="AE7" s="1289"/>
      <c r="AF7" s="1289"/>
      <c r="AG7" s="1289"/>
      <c r="AH7" s="1289"/>
      <c r="AI7" s="1289"/>
      <c r="AJ7" s="1289"/>
      <c r="AK7" s="1289"/>
      <c r="AL7" s="1289"/>
      <c r="AM7" s="1289"/>
      <c r="AN7" s="1289"/>
      <c r="AP7" s="1290"/>
      <c r="AQ7" s="1291"/>
      <c r="AR7" s="1291"/>
      <c r="AS7" s="1290"/>
      <c r="AT7" s="1290"/>
    </row>
    <row r="8" spans="2:71" ht="7.35" customHeight="1" x14ac:dyDescent="0.2"/>
    <row r="9" spans="2:71" ht="14.1" customHeight="1" x14ac:dyDescent="0.2">
      <c r="AE9" s="1289" t="s">
        <v>697</v>
      </c>
      <c r="AF9" s="1289"/>
      <c r="AG9" s="1289"/>
      <c r="AH9" s="1289"/>
      <c r="AI9" s="1289"/>
      <c r="AJ9" s="1289"/>
      <c r="AK9" s="1289"/>
      <c r="AL9" s="1289"/>
      <c r="AM9" s="1289"/>
      <c r="AN9" s="1289"/>
      <c r="AP9" s="1290" t="s">
        <v>828</v>
      </c>
      <c r="AQ9" s="1291"/>
      <c r="AR9" s="1291"/>
      <c r="AS9" s="1290"/>
      <c r="AT9" s="1290"/>
      <c r="AW9" s="1064">
        <f>+AR11-AV11</f>
        <v>47280634084.459961</v>
      </c>
      <c r="AY9" s="1064">
        <f>+AV11-AX11</f>
        <v>56887547343.869995</v>
      </c>
      <c r="BA9" s="1064">
        <f>+AX11-AZ11</f>
        <v>717319251</v>
      </c>
    </row>
    <row r="10" spans="2:71" ht="0" hidden="1" customHeight="1" x14ac:dyDescent="0.2">
      <c r="AQ10" s="1011"/>
      <c r="AR10" s="1011"/>
      <c r="AV10" s="1011"/>
      <c r="AX10" s="1011"/>
      <c r="AZ10" s="1011"/>
    </row>
    <row r="11" spans="2:71" ht="20.100000000000001" customHeight="1" x14ac:dyDescent="0.2">
      <c r="AQ11" s="1075">
        <f>+AQ18+AQ19+AQ20+AQ21+AQ167+AQ168</f>
        <v>471948958953</v>
      </c>
      <c r="AR11" s="1075">
        <f>+AR18+AR19+AR20+AR21+AR167+AR168</f>
        <v>448334016258.47998</v>
      </c>
      <c r="AS11" s="1075">
        <f t="shared" ref="AS11:BD11" si="0">+AS18+AS19+AS20+AS21+AS167+AS168</f>
        <v>23614942694.52</v>
      </c>
      <c r="AT11" s="1075">
        <f t="shared" si="0"/>
        <v>0</v>
      </c>
      <c r="AU11" s="1075">
        <f t="shared" si="0"/>
        <v>0</v>
      </c>
      <c r="AV11" s="1075">
        <f t="shared" si="0"/>
        <v>401053382174.02002</v>
      </c>
      <c r="AW11" s="1075">
        <f t="shared" si="0"/>
        <v>47280634084.459999</v>
      </c>
      <c r="AX11" s="1075">
        <f t="shared" si="0"/>
        <v>344165834830.15002</v>
      </c>
      <c r="AY11" s="1075">
        <f t="shared" si="0"/>
        <v>56887547343.869995</v>
      </c>
      <c r="AZ11" s="1075">
        <f t="shared" si="0"/>
        <v>343448515579.15002</v>
      </c>
      <c r="BA11" s="1075">
        <f t="shared" si="0"/>
        <v>717319251</v>
      </c>
      <c r="BB11" s="1075">
        <f t="shared" si="0"/>
        <v>343441668804.15002</v>
      </c>
      <c r="BC11" s="1075">
        <f t="shared" si="0"/>
        <v>6846775</v>
      </c>
      <c r="BD11" s="1075">
        <f t="shared" si="0"/>
        <v>615967152.71000004</v>
      </c>
    </row>
    <row r="12" spans="2:71" ht="0" hidden="1" customHeight="1" x14ac:dyDescent="0.2">
      <c r="AQ12" s="1011"/>
      <c r="AR12" s="1011"/>
      <c r="AV12" s="1011"/>
      <c r="AX12" s="1011"/>
      <c r="AZ12" s="1011"/>
    </row>
    <row r="13" spans="2:71" ht="8.4499999999999993" customHeight="1" x14ac:dyDescent="0.2"/>
    <row r="14" spans="2:71" ht="25.5" customHeight="1" x14ac:dyDescent="0.2">
      <c r="B14" s="1299" t="s">
        <v>698</v>
      </c>
      <c r="C14" s="1300"/>
      <c r="D14" s="1300"/>
      <c r="E14" s="1300"/>
      <c r="F14" s="1301"/>
      <c r="G14" s="1302" t="s">
        <v>699</v>
      </c>
      <c r="H14" s="1303"/>
      <c r="I14" s="1304"/>
      <c r="J14" s="1299" t="s">
        <v>700</v>
      </c>
      <c r="K14" s="1300"/>
      <c r="L14" s="1300"/>
      <c r="M14" s="1300"/>
      <c r="N14" s="1300"/>
      <c r="O14" s="1300"/>
      <c r="P14" s="1300"/>
      <c r="Q14" s="1301"/>
      <c r="R14" s="1302" t="s">
        <v>701</v>
      </c>
      <c r="S14" s="1303"/>
      <c r="T14" s="1303"/>
      <c r="U14" s="1303"/>
      <c r="V14" s="1303"/>
      <c r="W14" s="1303"/>
      <c r="X14" s="1304"/>
      <c r="Y14" s="1299" t="s">
        <v>702</v>
      </c>
      <c r="Z14" s="1300"/>
      <c r="AA14" s="1300"/>
      <c r="AB14" s="1300"/>
      <c r="AC14" s="1300"/>
      <c r="AD14" s="1300"/>
      <c r="AE14" s="1301"/>
      <c r="AF14" s="1302" t="s">
        <v>829</v>
      </c>
      <c r="AG14" s="1303"/>
      <c r="AH14" s="1303"/>
      <c r="AI14" s="1303"/>
      <c r="AJ14" s="1303"/>
      <c r="AK14" s="1304"/>
      <c r="AL14" s="1013" t="s">
        <v>685</v>
      </c>
      <c r="AM14" s="1013" t="s">
        <v>685</v>
      </c>
      <c r="AN14" s="1256" t="s">
        <v>685</v>
      </c>
      <c r="AO14" s="1256"/>
      <c r="AP14" s="1256"/>
      <c r="AQ14" s="1076" t="s">
        <v>685</v>
      </c>
      <c r="AR14" s="1076" t="s">
        <v>685</v>
      </c>
      <c r="AS14" s="1013" t="s">
        <v>685</v>
      </c>
      <c r="AT14" s="1256" t="s">
        <v>685</v>
      </c>
      <c r="AU14" s="1256"/>
      <c r="AV14" s="1076" t="s">
        <v>685</v>
      </c>
      <c r="AW14" s="1013" t="s">
        <v>685</v>
      </c>
      <c r="AX14" s="1076" t="s">
        <v>685</v>
      </c>
      <c r="AY14" s="1013" t="s">
        <v>685</v>
      </c>
      <c r="AZ14" s="1076" t="s">
        <v>685</v>
      </c>
      <c r="BA14" s="1013" t="s">
        <v>685</v>
      </c>
      <c r="BB14" s="1098"/>
      <c r="BC14" s="1013" t="s">
        <v>685</v>
      </c>
      <c r="BD14" s="1013" t="s">
        <v>685</v>
      </c>
    </row>
    <row r="15" spans="2:71" ht="15" customHeight="1" x14ac:dyDescent="0.2">
      <c r="B15" s="1292" t="s">
        <v>703</v>
      </c>
      <c r="C15" s="1293"/>
      <c r="D15" s="1293"/>
      <c r="E15" s="1293"/>
      <c r="F15" s="1293"/>
      <c r="G15" s="1294"/>
      <c r="H15" s="1295" t="s">
        <v>696</v>
      </c>
      <c r="I15" s="1296"/>
      <c r="J15" s="1296"/>
      <c r="K15" s="1296"/>
      <c r="L15" s="1296"/>
      <c r="M15" s="1296"/>
      <c r="N15" s="1296"/>
      <c r="O15" s="1296"/>
      <c r="P15" s="1296"/>
      <c r="Q15" s="1296"/>
      <c r="R15" s="1296"/>
      <c r="S15" s="1296"/>
      <c r="T15" s="1296"/>
      <c r="U15" s="1296"/>
      <c r="V15" s="1296"/>
      <c r="W15" s="1296"/>
      <c r="X15" s="1296"/>
      <c r="Y15" s="1296"/>
      <c r="Z15" s="1296"/>
      <c r="AA15" s="1296"/>
      <c r="AB15" s="1296"/>
      <c r="AC15" s="1296"/>
      <c r="AD15" s="1296"/>
      <c r="AE15" s="1296"/>
      <c r="AF15" s="1296"/>
      <c r="AG15" s="1296"/>
      <c r="AH15" s="1297"/>
      <c r="AI15" s="1015" t="s">
        <v>685</v>
      </c>
      <c r="AJ15" s="1015" t="s">
        <v>685</v>
      </c>
      <c r="AK15" s="1015" t="s">
        <v>685</v>
      </c>
      <c r="AL15" s="1015" t="s">
        <v>685</v>
      </c>
      <c r="AM15" s="1015" t="s">
        <v>685</v>
      </c>
      <c r="AN15" s="1298" t="s">
        <v>685</v>
      </c>
      <c r="AO15" s="1298"/>
      <c r="AP15" s="1298"/>
      <c r="AQ15" s="1076">
        <v>15</v>
      </c>
      <c r="AR15" s="1076">
        <v>16</v>
      </c>
      <c r="AS15" s="1013">
        <v>17</v>
      </c>
      <c r="AT15" s="1256">
        <v>18</v>
      </c>
      <c r="AU15" s="1256"/>
      <c r="AV15" s="1076">
        <v>19</v>
      </c>
      <c r="AW15" s="1013">
        <v>20</v>
      </c>
      <c r="AX15" s="1076">
        <v>21</v>
      </c>
      <c r="AY15" s="1013">
        <v>22</v>
      </c>
      <c r="AZ15" s="1076">
        <v>23</v>
      </c>
      <c r="BA15" s="1013">
        <v>24</v>
      </c>
      <c r="BB15" s="1013">
        <v>25</v>
      </c>
      <c r="BC15" s="1013">
        <v>26</v>
      </c>
      <c r="BD15" s="1013">
        <v>27</v>
      </c>
      <c r="BG15" s="1076">
        <v>15</v>
      </c>
      <c r="BH15" s="1076">
        <v>16</v>
      </c>
      <c r="BI15" s="1039">
        <v>17</v>
      </c>
      <c r="BJ15" s="1039">
        <v>18</v>
      </c>
      <c r="BK15" s="1076">
        <v>19</v>
      </c>
      <c r="BL15" s="1039">
        <v>20</v>
      </c>
      <c r="BM15" s="1076">
        <v>21</v>
      </c>
      <c r="BN15" s="1039">
        <v>22</v>
      </c>
      <c r="BO15" s="1076">
        <v>23</v>
      </c>
      <c r="BP15" s="1039">
        <v>24</v>
      </c>
      <c r="BQ15" s="1039">
        <v>25</v>
      </c>
      <c r="BR15" s="1039">
        <v>26</v>
      </c>
      <c r="BS15" s="1039">
        <v>27</v>
      </c>
    </row>
    <row r="16" spans="2:71" ht="15" customHeight="1" x14ac:dyDescent="0.2">
      <c r="B16" s="1292" t="s">
        <v>704</v>
      </c>
      <c r="C16" s="1293"/>
      <c r="D16" s="1293"/>
      <c r="E16" s="1293"/>
      <c r="F16" s="1293"/>
      <c r="G16" s="1293"/>
      <c r="H16" s="1294"/>
      <c r="I16" s="1295" t="s">
        <v>705</v>
      </c>
      <c r="J16" s="1296"/>
      <c r="K16" s="1296"/>
      <c r="L16" s="1296"/>
      <c r="M16" s="1296"/>
      <c r="N16" s="1296"/>
      <c r="O16" s="1296"/>
      <c r="P16" s="1296"/>
      <c r="Q16" s="1296"/>
      <c r="R16" s="1296"/>
      <c r="S16" s="1296"/>
      <c r="T16" s="1296"/>
      <c r="U16" s="1296"/>
      <c r="V16" s="1296"/>
      <c r="W16" s="1296"/>
      <c r="X16" s="1296"/>
      <c r="Y16" s="1296"/>
      <c r="Z16" s="1296"/>
      <c r="AA16" s="1296"/>
      <c r="AB16" s="1296"/>
      <c r="AC16" s="1296"/>
      <c r="AD16" s="1296"/>
      <c r="AE16" s="1296"/>
      <c r="AF16" s="129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7"/>
      <c r="AQ16" s="1076" t="s">
        <v>685</v>
      </c>
      <c r="AR16" s="1076" t="s">
        <v>685</v>
      </c>
      <c r="AS16" s="1013" t="s">
        <v>685</v>
      </c>
      <c r="AT16" s="1298" t="s">
        <v>685</v>
      </c>
      <c r="AU16" s="1298"/>
      <c r="AV16" s="1078" t="s">
        <v>685</v>
      </c>
      <c r="AW16" s="1013" t="s">
        <v>685</v>
      </c>
      <c r="AX16" s="1076" t="s">
        <v>685</v>
      </c>
      <c r="AY16" s="1013" t="s">
        <v>685</v>
      </c>
      <c r="AZ16" s="1076" t="s">
        <v>685</v>
      </c>
      <c r="BA16" s="1013" t="s">
        <v>685</v>
      </c>
      <c r="BB16" s="1013" t="s">
        <v>685</v>
      </c>
      <c r="BC16" s="1013" t="s">
        <v>685</v>
      </c>
      <c r="BD16" s="1013" t="s">
        <v>685</v>
      </c>
      <c r="BG16" s="1076" t="s">
        <v>685</v>
      </c>
      <c r="BH16" s="1076" t="s">
        <v>685</v>
      </c>
      <c r="BI16" s="1039" t="s">
        <v>685</v>
      </c>
      <c r="BJ16" s="1041" t="s">
        <v>685</v>
      </c>
      <c r="BK16" s="1078" t="s">
        <v>685</v>
      </c>
      <c r="BL16" s="1039" t="s">
        <v>685</v>
      </c>
      <c r="BM16" s="1076" t="s">
        <v>685</v>
      </c>
      <c r="BN16" s="1039" t="s">
        <v>685</v>
      </c>
      <c r="BO16" s="1076" t="s">
        <v>685</v>
      </c>
      <c r="BP16" s="1039" t="s">
        <v>685</v>
      </c>
      <c r="BQ16" s="1039" t="s">
        <v>685</v>
      </c>
      <c r="BR16" s="1039" t="s">
        <v>685</v>
      </c>
      <c r="BS16" s="1039" t="s">
        <v>685</v>
      </c>
    </row>
    <row r="17" spans="1:71" ht="45" customHeight="1" x14ac:dyDescent="0.2">
      <c r="B17" s="1284" t="s">
        <v>706</v>
      </c>
      <c r="C17" s="1285"/>
      <c r="D17" s="1284" t="s">
        <v>707</v>
      </c>
      <c r="E17" s="1285"/>
      <c r="F17" s="1284" t="s">
        <v>708</v>
      </c>
      <c r="G17" s="1285"/>
      <c r="H17" s="1284" t="s">
        <v>709</v>
      </c>
      <c r="I17" s="1285"/>
      <c r="J17" s="1284" t="s">
        <v>710</v>
      </c>
      <c r="K17" s="1286"/>
      <c r="L17" s="1285"/>
      <c r="M17" s="1284" t="s">
        <v>711</v>
      </c>
      <c r="N17" s="1286"/>
      <c r="O17" s="1285"/>
      <c r="P17" s="1284" t="s">
        <v>712</v>
      </c>
      <c r="Q17" s="1285"/>
      <c r="R17" s="1284" t="s">
        <v>713</v>
      </c>
      <c r="S17" s="1285"/>
      <c r="T17" s="1284" t="s">
        <v>714</v>
      </c>
      <c r="U17" s="1286"/>
      <c r="V17" s="1286"/>
      <c r="W17" s="1286"/>
      <c r="X17" s="1286"/>
      <c r="Y17" s="1286"/>
      <c r="Z17" s="1286"/>
      <c r="AA17" s="1285"/>
      <c r="AB17" s="1284">
        <v>2</v>
      </c>
      <c r="AC17" s="1286"/>
      <c r="AD17" s="1286"/>
      <c r="AE17" s="1286"/>
      <c r="AF17" s="1285"/>
      <c r="AG17" s="1284" t="s">
        <v>716</v>
      </c>
      <c r="AH17" s="1286"/>
      <c r="AI17" s="1285"/>
      <c r="AJ17" s="1017" t="s">
        <v>717</v>
      </c>
      <c r="AK17" s="1284" t="s">
        <v>718</v>
      </c>
      <c r="AL17" s="1286"/>
      <c r="AM17" s="1286"/>
      <c r="AN17" s="1286"/>
      <c r="AO17" s="1286"/>
      <c r="AP17" s="1285"/>
      <c r="AQ17" s="1077" t="s">
        <v>719</v>
      </c>
      <c r="AR17" s="1077" t="s">
        <v>720</v>
      </c>
      <c r="AS17" s="1017" t="s">
        <v>721</v>
      </c>
      <c r="AT17" s="1284" t="s">
        <v>722</v>
      </c>
      <c r="AU17" s="1285"/>
      <c r="AV17" s="1079" t="s">
        <v>723</v>
      </c>
      <c r="AW17" s="1017" t="s">
        <v>724</v>
      </c>
      <c r="AX17" s="1077" t="s">
        <v>725</v>
      </c>
      <c r="AY17" s="1017" t="s">
        <v>726</v>
      </c>
      <c r="AZ17" s="1077" t="s">
        <v>727</v>
      </c>
      <c r="BA17" s="1017" t="s">
        <v>728</v>
      </c>
      <c r="BB17" s="1017" t="s">
        <v>729</v>
      </c>
      <c r="BC17" s="1017" t="s">
        <v>730</v>
      </c>
      <c r="BD17" s="1017" t="s">
        <v>731</v>
      </c>
      <c r="BG17" s="1077" t="s">
        <v>719</v>
      </c>
      <c r="BH17" s="1077" t="s">
        <v>720</v>
      </c>
      <c r="BI17" s="1056" t="s">
        <v>721</v>
      </c>
      <c r="BJ17" s="1040" t="s">
        <v>722</v>
      </c>
      <c r="BK17" s="1079" t="s">
        <v>723</v>
      </c>
      <c r="BL17" s="1056" t="s">
        <v>724</v>
      </c>
      <c r="BM17" s="1077" t="s">
        <v>725</v>
      </c>
      <c r="BN17" s="1056" t="s">
        <v>726</v>
      </c>
      <c r="BO17" s="1077" t="s">
        <v>727</v>
      </c>
      <c r="BP17" s="1056" t="s">
        <v>728</v>
      </c>
      <c r="BQ17" s="1056" t="s">
        <v>729</v>
      </c>
      <c r="BR17" s="1056" t="s">
        <v>730</v>
      </c>
      <c r="BS17" s="1056" t="s">
        <v>731</v>
      </c>
    </row>
    <row r="18" spans="1:71" ht="12.75" x14ac:dyDescent="0.2">
      <c r="B18" s="1282" t="s">
        <v>361</v>
      </c>
      <c r="C18" s="1282"/>
      <c r="D18" s="1282"/>
      <c r="E18" s="1282"/>
      <c r="F18" s="1282"/>
      <c r="G18" s="1282"/>
      <c r="H18" s="1282"/>
      <c r="I18" s="1282"/>
      <c r="J18" s="1282"/>
      <c r="K18" s="1282"/>
      <c r="L18" s="1282"/>
      <c r="M18" s="1282"/>
      <c r="N18" s="1282"/>
      <c r="O18" s="1282"/>
      <c r="P18" s="1282"/>
      <c r="Q18" s="1282"/>
      <c r="R18" s="1282"/>
      <c r="S18" s="1282"/>
      <c r="T18" s="1281" t="s">
        <v>58</v>
      </c>
      <c r="U18" s="1281"/>
      <c r="V18" s="1281"/>
      <c r="W18" s="1281"/>
      <c r="X18" s="1281"/>
      <c r="Y18" s="1281"/>
      <c r="Z18" s="1281"/>
      <c r="AA18" s="1281"/>
      <c r="AB18" s="1282" t="s">
        <v>732</v>
      </c>
      <c r="AC18" s="1282"/>
      <c r="AD18" s="1282"/>
      <c r="AE18" s="1282"/>
      <c r="AF18" s="1282"/>
      <c r="AG18" s="1282" t="s">
        <v>733</v>
      </c>
      <c r="AH18" s="1282"/>
      <c r="AI18" s="1282"/>
      <c r="AJ18" s="1018" t="s">
        <v>417</v>
      </c>
      <c r="AK18" s="1283" t="s">
        <v>734</v>
      </c>
      <c r="AL18" s="1283"/>
      <c r="AM18" s="1283"/>
      <c r="AN18" s="1283"/>
      <c r="AO18" s="1283"/>
      <c r="AP18" s="1283"/>
      <c r="AQ18" s="1084">
        <v>371420527317</v>
      </c>
      <c r="AR18" s="1084">
        <v>370585252433.47998</v>
      </c>
      <c r="AS18" s="1086">
        <v>835274883.51999998</v>
      </c>
      <c r="AT18" s="1085">
        <v>0</v>
      </c>
      <c r="AU18" s="1019"/>
      <c r="AV18" s="1084">
        <v>330325190972.02002</v>
      </c>
      <c r="AW18" s="1086">
        <v>40260061461.459999</v>
      </c>
      <c r="AX18" s="1084">
        <v>302136282102.15002</v>
      </c>
      <c r="AY18" s="1086">
        <v>28188908869.869999</v>
      </c>
      <c r="AZ18" s="1084">
        <v>302079784240.15002</v>
      </c>
      <c r="BA18" s="1086">
        <v>56497862</v>
      </c>
      <c r="BB18" s="1086">
        <v>302072937465.15002</v>
      </c>
      <c r="BC18" s="1086">
        <v>6846775</v>
      </c>
      <c r="BD18" s="1086">
        <v>441363514.70999998</v>
      </c>
      <c r="BG18" s="1080">
        <f>+ABS(AQ18)</f>
        <v>371420527317</v>
      </c>
      <c r="BH18" s="1080">
        <f t="shared" ref="BH18:BH50" si="1">+ABS(AR18)</f>
        <v>370585252433.47998</v>
      </c>
      <c r="BI18" s="1080">
        <f t="shared" ref="BI18:BI50" si="2">+ABS(AS18)</f>
        <v>835274883.51999998</v>
      </c>
      <c r="BJ18" s="1080">
        <f t="shared" ref="BJ18:BJ50" si="3">+ABS(AT18)</f>
        <v>0</v>
      </c>
      <c r="BK18" s="1080">
        <f t="shared" ref="BK18:BK50" si="4">+ABS(AV18)</f>
        <v>330325190972.02002</v>
      </c>
      <c r="BL18" s="1080">
        <f t="shared" ref="BL18:BL50" si="5">+ABS(AW18)</f>
        <v>40260061461.459999</v>
      </c>
      <c r="BM18" s="1080">
        <f t="shared" ref="BM18:BM50" si="6">+ABS(AX18)</f>
        <v>302136282102.15002</v>
      </c>
      <c r="BN18" s="1080">
        <f t="shared" ref="BN18:BN50" si="7">+ABS(AY18)</f>
        <v>28188908869.869999</v>
      </c>
      <c r="BO18" s="1080">
        <f t="shared" ref="BO18:BO50" si="8">+ABS(AZ18)</f>
        <v>302079784240.15002</v>
      </c>
      <c r="BP18" s="1080">
        <f t="shared" ref="BP18:BP50" si="9">+ABS(BA18)</f>
        <v>56497862</v>
      </c>
      <c r="BQ18" s="1080">
        <f t="shared" ref="BQ18:BQ50" si="10">+ABS(BB18)</f>
        <v>302072937465.15002</v>
      </c>
      <c r="BR18" s="1080">
        <f t="shared" ref="BR18:BR50" si="11">+ABS(BC18)</f>
        <v>6846775</v>
      </c>
      <c r="BS18" s="1080">
        <f t="shared" ref="BS18:BS50" si="12">+ABS(BD18)</f>
        <v>441363514.70999998</v>
      </c>
    </row>
    <row r="19" spans="1:71" ht="12.75" x14ac:dyDescent="0.2">
      <c r="B19" s="1261" t="s">
        <v>361</v>
      </c>
      <c r="C19" s="1261"/>
      <c r="D19" s="1261"/>
      <c r="E19" s="1261"/>
      <c r="F19" s="1261"/>
      <c r="G19" s="1261"/>
      <c r="H19" s="1261"/>
      <c r="I19" s="1261"/>
      <c r="J19" s="1261"/>
      <c r="K19" s="1261"/>
      <c r="L19" s="1261"/>
      <c r="M19" s="1261"/>
      <c r="N19" s="1261"/>
      <c r="O19" s="1261"/>
      <c r="P19" s="1261"/>
      <c r="Q19" s="1261"/>
      <c r="R19" s="1261"/>
      <c r="S19" s="1261"/>
      <c r="T19" s="1260" t="s">
        <v>58</v>
      </c>
      <c r="U19" s="1260"/>
      <c r="V19" s="1260"/>
      <c r="W19" s="1260"/>
      <c r="X19" s="1260"/>
      <c r="Y19" s="1260"/>
      <c r="Z19" s="1260"/>
      <c r="AA19" s="1260"/>
      <c r="AB19" s="1261" t="s">
        <v>732</v>
      </c>
      <c r="AC19" s="1261"/>
      <c r="AD19" s="1261"/>
      <c r="AE19" s="1261"/>
      <c r="AF19" s="1261"/>
      <c r="AG19" s="1261" t="s">
        <v>735</v>
      </c>
      <c r="AH19" s="1261"/>
      <c r="AI19" s="1261"/>
      <c r="AJ19" s="1018" t="s">
        <v>417</v>
      </c>
      <c r="AK19" s="1262" t="s">
        <v>734</v>
      </c>
      <c r="AL19" s="1262"/>
      <c r="AM19" s="1262"/>
      <c r="AN19" s="1262"/>
      <c r="AO19" s="1262"/>
      <c r="AP19" s="1262"/>
      <c r="AQ19" s="1084">
        <v>129817132</v>
      </c>
      <c r="AR19" s="1084">
        <v>129817132</v>
      </c>
      <c r="AS19" s="1085">
        <v>0</v>
      </c>
      <c r="AT19" s="1085">
        <v>0</v>
      </c>
      <c r="AU19" s="1019"/>
      <c r="AV19" s="1084">
        <v>129817132</v>
      </c>
      <c r="AW19" s="1085">
        <v>0</v>
      </c>
      <c r="AX19" s="1084">
        <v>129817132</v>
      </c>
      <c r="AY19" s="1085">
        <v>0</v>
      </c>
      <c r="AZ19" s="1084">
        <v>129817132</v>
      </c>
      <c r="BA19" s="1085">
        <v>0</v>
      </c>
      <c r="BB19" s="1086">
        <v>129817132</v>
      </c>
      <c r="BC19" s="1085">
        <v>0</v>
      </c>
      <c r="BD19" s="1085">
        <v>0</v>
      </c>
      <c r="BG19" s="1080">
        <f t="shared" ref="BG19:BG50" si="13">+ABS(AQ19)</f>
        <v>129817132</v>
      </c>
      <c r="BH19" s="1080">
        <f t="shared" si="1"/>
        <v>129817132</v>
      </c>
      <c r="BI19" s="1080">
        <f t="shared" si="2"/>
        <v>0</v>
      </c>
      <c r="BJ19" s="1080">
        <f t="shared" si="3"/>
        <v>0</v>
      </c>
      <c r="BK19" s="1080">
        <f t="shared" si="4"/>
        <v>129817132</v>
      </c>
      <c r="BL19" s="1080">
        <f t="shared" si="5"/>
        <v>0</v>
      </c>
      <c r="BM19" s="1080">
        <f t="shared" si="6"/>
        <v>129817132</v>
      </c>
      <c r="BN19" s="1080">
        <f t="shared" si="7"/>
        <v>0</v>
      </c>
      <c r="BO19" s="1080">
        <f t="shared" si="8"/>
        <v>129817132</v>
      </c>
      <c r="BP19" s="1080">
        <f t="shared" si="9"/>
        <v>0</v>
      </c>
      <c r="BQ19" s="1080">
        <f t="shared" si="10"/>
        <v>129817132</v>
      </c>
      <c r="BR19" s="1080">
        <f t="shared" si="11"/>
        <v>0</v>
      </c>
      <c r="BS19" s="1080">
        <f t="shared" si="12"/>
        <v>0</v>
      </c>
    </row>
    <row r="20" spans="1:71" ht="12.75" x14ac:dyDescent="0.2">
      <c r="B20" s="1261" t="s">
        <v>361</v>
      </c>
      <c r="C20" s="1261"/>
      <c r="D20" s="1261"/>
      <c r="E20" s="1261"/>
      <c r="F20" s="1261"/>
      <c r="G20" s="1261"/>
      <c r="H20" s="1261"/>
      <c r="I20" s="1261"/>
      <c r="J20" s="1261"/>
      <c r="K20" s="1261"/>
      <c r="L20" s="1261"/>
      <c r="M20" s="1261"/>
      <c r="N20" s="1261"/>
      <c r="O20" s="1261"/>
      <c r="P20" s="1261"/>
      <c r="Q20" s="1261"/>
      <c r="R20" s="1261"/>
      <c r="S20" s="1261"/>
      <c r="T20" s="1260" t="s">
        <v>58</v>
      </c>
      <c r="U20" s="1260"/>
      <c r="V20" s="1260"/>
      <c r="W20" s="1260"/>
      <c r="X20" s="1260"/>
      <c r="Y20" s="1260"/>
      <c r="Z20" s="1260"/>
      <c r="AA20" s="1260"/>
      <c r="AB20" s="1261" t="s">
        <v>732</v>
      </c>
      <c r="AC20" s="1261"/>
      <c r="AD20" s="1261"/>
      <c r="AE20" s="1261"/>
      <c r="AF20" s="1261"/>
      <c r="AG20" s="1261" t="s">
        <v>735</v>
      </c>
      <c r="AH20" s="1261"/>
      <c r="AI20" s="1261"/>
      <c r="AJ20" s="1018" t="s">
        <v>433</v>
      </c>
      <c r="AK20" s="1262" t="s">
        <v>736</v>
      </c>
      <c r="AL20" s="1262"/>
      <c r="AM20" s="1262"/>
      <c r="AN20" s="1262"/>
      <c r="AO20" s="1262"/>
      <c r="AP20" s="1262"/>
      <c r="AQ20" s="1084">
        <v>519000000</v>
      </c>
      <c r="AR20" s="1084">
        <v>519000000</v>
      </c>
      <c r="AS20" s="1085">
        <v>0</v>
      </c>
      <c r="AT20" s="1085">
        <v>0</v>
      </c>
      <c r="AU20" s="1019"/>
      <c r="AV20" s="1084">
        <v>519000000</v>
      </c>
      <c r="AW20" s="1085">
        <v>0</v>
      </c>
      <c r="AX20" s="1084">
        <v>519000000</v>
      </c>
      <c r="AY20" s="1085">
        <v>0</v>
      </c>
      <c r="AZ20" s="1084">
        <v>519000000</v>
      </c>
      <c r="BA20" s="1085">
        <v>0</v>
      </c>
      <c r="BB20" s="1086">
        <v>519000000</v>
      </c>
      <c r="BC20" s="1085">
        <v>0</v>
      </c>
      <c r="BD20" s="1085">
        <v>0</v>
      </c>
      <c r="BG20" s="1080">
        <f t="shared" si="13"/>
        <v>519000000</v>
      </c>
      <c r="BH20" s="1080">
        <f t="shared" si="1"/>
        <v>519000000</v>
      </c>
      <c r="BI20" s="1080">
        <f t="shared" si="2"/>
        <v>0</v>
      </c>
      <c r="BJ20" s="1080">
        <f t="shared" si="3"/>
        <v>0</v>
      </c>
      <c r="BK20" s="1080">
        <f t="shared" si="4"/>
        <v>519000000</v>
      </c>
      <c r="BL20" s="1080">
        <f t="shared" si="5"/>
        <v>0</v>
      </c>
      <c r="BM20" s="1080">
        <f t="shared" si="6"/>
        <v>519000000</v>
      </c>
      <c r="BN20" s="1080">
        <f t="shared" si="7"/>
        <v>0</v>
      </c>
      <c r="BO20" s="1080">
        <f t="shared" si="8"/>
        <v>519000000</v>
      </c>
      <c r="BP20" s="1080">
        <f t="shared" si="9"/>
        <v>0</v>
      </c>
      <c r="BQ20" s="1080">
        <f t="shared" si="10"/>
        <v>519000000</v>
      </c>
      <c r="BR20" s="1080">
        <f t="shared" si="11"/>
        <v>0</v>
      </c>
      <c r="BS20" s="1080">
        <f t="shared" si="12"/>
        <v>0</v>
      </c>
    </row>
    <row r="21" spans="1:71" ht="12.75" x14ac:dyDescent="0.2">
      <c r="B21" s="1261" t="s">
        <v>361</v>
      </c>
      <c r="C21" s="1261"/>
      <c r="D21" s="1261"/>
      <c r="E21" s="1261"/>
      <c r="F21" s="1261"/>
      <c r="G21" s="1261"/>
      <c r="H21" s="1261"/>
      <c r="I21" s="1261"/>
      <c r="J21" s="1261"/>
      <c r="K21" s="1261"/>
      <c r="L21" s="1261"/>
      <c r="M21" s="1261"/>
      <c r="N21" s="1261"/>
      <c r="O21" s="1261"/>
      <c r="P21" s="1261"/>
      <c r="Q21" s="1261"/>
      <c r="R21" s="1261"/>
      <c r="S21" s="1261"/>
      <c r="T21" s="1260" t="s">
        <v>58</v>
      </c>
      <c r="U21" s="1260"/>
      <c r="V21" s="1260"/>
      <c r="W21" s="1260"/>
      <c r="X21" s="1260"/>
      <c r="Y21" s="1260"/>
      <c r="Z21" s="1260"/>
      <c r="AA21" s="1260"/>
      <c r="AB21" s="1261" t="s">
        <v>732</v>
      </c>
      <c r="AC21" s="1261"/>
      <c r="AD21" s="1261"/>
      <c r="AE21" s="1261"/>
      <c r="AF21" s="1261"/>
      <c r="AG21" s="1261" t="s">
        <v>735</v>
      </c>
      <c r="AH21" s="1261"/>
      <c r="AI21" s="1261"/>
      <c r="AJ21" s="1018" t="s">
        <v>370</v>
      </c>
      <c r="AK21" s="1262" t="s">
        <v>737</v>
      </c>
      <c r="AL21" s="1262"/>
      <c r="AM21" s="1262"/>
      <c r="AN21" s="1262"/>
      <c r="AO21" s="1262"/>
      <c r="AP21" s="1262"/>
      <c r="AQ21" s="1084">
        <v>64533630000</v>
      </c>
      <c r="AR21" s="1084">
        <v>43203128656</v>
      </c>
      <c r="AS21" s="1086">
        <v>21330501344</v>
      </c>
      <c r="AT21" s="1085">
        <v>0</v>
      </c>
      <c r="AU21" s="1019"/>
      <c r="AV21" s="1084">
        <v>37310257266</v>
      </c>
      <c r="AW21" s="1086">
        <v>5892871390</v>
      </c>
      <c r="AX21" s="1084">
        <v>28046208780</v>
      </c>
      <c r="AY21" s="1086">
        <v>9264048486</v>
      </c>
      <c r="AZ21" s="1084">
        <v>27527478235</v>
      </c>
      <c r="BA21" s="1086">
        <v>518730545</v>
      </c>
      <c r="BB21" s="1086">
        <v>27527478235</v>
      </c>
      <c r="BC21" s="1085">
        <v>0</v>
      </c>
      <c r="BD21" s="1085">
        <v>0</v>
      </c>
      <c r="BG21" s="1080">
        <f t="shared" si="13"/>
        <v>64533630000</v>
      </c>
      <c r="BH21" s="1080">
        <f t="shared" si="1"/>
        <v>43203128656</v>
      </c>
      <c r="BI21" s="1080">
        <f t="shared" si="2"/>
        <v>21330501344</v>
      </c>
      <c r="BJ21" s="1080">
        <f t="shared" si="3"/>
        <v>0</v>
      </c>
      <c r="BK21" s="1080">
        <f t="shared" si="4"/>
        <v>37310257266</v>
      </c>
      <c r="BL21" s="1080">
        <f t="shared" si="5"/>
        <v>5892871390</v>
      </c>
      <c r="BM21" s="1080">
        <f t="shared" si="6"/>
        <v>28046208780</v>
      </c>
      <c r="BN21" s="1080">
        <f t="shared" si="7"/>
        <v>9264048486</v>
      </c>
      <c r="BO21" s="1080">
        <f t="shared" si="8"/>
        <v>27527478235</v>
      </c>
      <c r="BP21" s="1080">
        <f t="shared" si="9"/>
        <v>518730545</v>
      </c>
      <c r="BQ21" s="1080">
        <f t="shared" si="10"/>
        <v>27527478235</v>
      </c>
      <c r="BR21" s="1080">
        <f t="shared" si="11"/>
        <v>0</v>
      </c>
      <c r="BS21" s="1080">
        <f t="shared" si="12"/>
        <v>0</v>
      </c>
    </row>
    <row r="22" spans="1:71" s="1022" customFormat="1" ht="12.75" x14ac:dyDescent="0.2">
      <c r="B22" s="1279" t="s">
        <v>361</v>
      </c>
      <c r="C22" s="1279"/>
      <c r="D22" s="1279" t="s">
        <v>738</v>
      </c>
      <c r="E22" s="1279"/>
      <c r="F22" s="1279"/>
      <c r="G22" s="1279"/>
      <c r="H22" s="1279"/>
      <c r="I22" s="1279"/>
      <c r="J22" s="1279"/>
      <c r="K22" s="1279"/>
      <c r="L22" s="1279"/>
      <c r="M22" s="1279"/>
      <c r="N22" s="1279"/>
      <c r="O22" s="1279"/>
      <c r="P22" s="1279"/>
      <c r="Q22" s="1279"/>
      <c r="R22" s="1279"/>
      <c r="S22" s="1279"/>
      <c r="T22" s="1278" t="s">
        <v>57</v>
      </c>
      <c r="U22" s="1278"/>
      <c r="V22" s="1278"/>
      <c r="W22" s="1278"/>
      <c r="X22" s="1278"/>
      <c r="Y22" s="1278"/>
      <c r="Z22" s="1278"/>
      <c r="AA22" s="1278"/>
      <c r="AB22" s="1279" t="s">
        <v>732</v>
      </c>
      <c r="AC22" s="1279"/>
      <c r="AD22" s="1279"/>
      <c r="AE22" s="1279"/>
      <c r="AF22" s="1279"/>
      <c r="AG22" s="1279" t="s">
        <v>733</v>
      </c>
      <c r="AH22" s="1279"/>
      <c r="AI22" s="1279"/>
      <c r="AJ22" s="1021" t="s">
        <v>417</v>
      </c>
      <c r="AK22" s="1280" t="s">
        <v>734</v>
      </c>
      <c r="AL22" s="1280"/>
      <c r="AM22" s="1280"/>
      <c r="AN22" s="1280"/>
      <c r="AO22" s="1280"/>
      <c r="AP22" s="1280"/>
      <c r="AQ22" s="1084">
        <v>161776232368</v>
      </c>
      <c r="AR22" s="1084">
        <v>161663271598</v>
      </c>
      <c r="AS22" s="1086">
        <v>112960770</v>
      </c>
      <c r="AT22" s="1085">
        <v>0</v>
      </c>
      <c r="AU22" s="1019"/>
      <c r="AV22" s="1084">
        <v>133383421897.28999</v>
      </c>
      <c r="AW22" s="1086">
        <v>28279849700.709999</v>
      </c>
      <c r="AX22" s="1084">
        <v>132608382782.28999</v>
      </c>
      <c r="AY22" s="1086">
        <v>775039115</v>
      </c>
      <c r="AZ22" s="1084">
        <v>132603232748.28999</v>
      </c>
      <c r="BA22" s="1086">
        <v>5150034</v>
      </c>
      <c r="BB22" s="1086">
        <v>132603232748.28999</v>
      </c>
      <c r="BC22" s="1085">
        <v>0</v>
      </c>
      <c r="BD22" s="1086">
        <v>438108200.70999998</v>
      </c>
      <c r="BG22" s="1080">
        <f t="shared" si="13"/>
        <v>161776232368</v>
      </c>
      <c r="BH22" s="1080">
        <f t="shared" si="1"/>
        <v>161663271598</v>
      </c>
      <c r="BI22" s="1080">
        <f t="shared" si="2"/>
        <v>112960770</v>
      </c>
      <c r="BJ22" s="1080">
        <f t="shared" si="3"/>
        <v>0</v>
      </c>
      <c r="BK22" s="1080">
        <f t="shared" si="4"/>
        <v>133383421897.28999</v>
      </c>
      <c r="BL22" s="1080">
        <f t="shared" si="5"/>
        <v>28279849700.709999</v>
      </c>
      <c r="BM22" s="1080">
        <f t="shared" si="6"/>
        <v>132608382782.28999</v>
      </c>
      <c r="BN22" s="1080">
        <f t="shared" si="7"/>
        <v>775039115</v>
      </c>
      <c r="BO22" s="1080">
        <f t="shared" si="8"/>
        <v>132603232748.28999</v>
      </c>
      <c r="BP22" s="1080">
        <f t="shared" si="9"/>
        <v>5150034</v>
      </c>
      <c r="BQ22" s="1080">
        <f t="shared" si="10"/>
        <v>132603232748.28999</v>
      </c>
      <c r="BR22" s="1080">
        <f t="shared" si="11"/>
        <v>0</v>
      </c>
      <c r="BS22" s="1080">
        <f t="shared" si="12"/>
        <v>438108200.70999998</v>
      </c>
    </row>
    <row r="23" spans="1:71" ht="12.75" x14ac:dyDescent="0.2">
      <c r="B23" s="1261" t="s">
        <v>361</v>
      </c>
      <c r="C23" s="1261"/>
      <c r="D23" s="1261" t="s">
        <v>738</v>
      </c>
      <c r="E23" s="1261"/>
      <c r="F23" s="1261" t="s">
        <v>739</v>
      </c>
      <c r="G23" s="1261"/>
      <c r="H23" s="1261"/>
      <c r="I23" s="1261"/>
      <c r="J23" s="1261"/>
      <c r="K23" s="1261"/>
      <c r="L23" s="1261"/>
      <c r="M23" s="1261"/>
      <c r="N23" s="1261"/>
      <c r="O23" s="1261"/>
      <c r="P23" s="1261"/>
      <c r="Q23" s="1261"/>
      <c r="R23" s="1261"/>
      <c r="S23" s="1261"/>
      <c r="T23" s="1260" t="s">
        <v>57</v>
      </c>
      <c r="U23" s="1260"/>
      <c r="V23" s="1260"/>
      <c r="W23" s="1260"/>
      <c r="X23" s="1260"/>
      <c r="Y23" s="1260"/>
      <c r="Z23" s="1260"/>
      <c r="AA23" s="1260"/>
      <c r="AB23" s="1261" t="s">
        <v>732</v>
      </c>
      <c r="AC23" s="1261"/>
      <c r="AD23" s="1261"/>
      <c r="AE23" s="1261"/>
      <c r="AF23" s="1261"/>
      <c r="AG23" s="1261" t="s">
        <v>733</v>
      </c>
      <c r="AH23" s="1261"/>
      <c r="AI23" s="1261"/>
      <c r="AJ23" s="1018" t="s">
        <v>417</v>
      </c>
      <c r="AK23" s="1262" t="s">
        <v>734</v>
      </c>
      <c r="AL23" s="1262"/>
      <c r="AM23" s="1262"/>
      <c r="AN23" s="1262"/>
      <c r="AO23" s="1262"/>
      <c r="AP23" s="1262"/>
      <c r="AQ23" s="1084">
        <v>161776232368</v>
      </c>
      <c r="AR23" s="1084">
        <v>161663271598</v>
      </c>
      <c r="AS23" s="1086">
        <v>112960770</v>
      </c>
      <c r="AT23" s="1085">
        <v>0</v>
      </c>
      <c r="AU23" s="1019"/>
      <c r="AV23" s="1084">
        <v>133383421897.28999</v>
      </c>
      <c r="AW23" s="1086">
        <v>28279849700.709999</v>
      </c>
      <c r="AX23" s="1084">
        <v>132608382782.28999</v>
      </c>
      <c r="AY23" s="1086">
        <v>775039115</v>
      </c>
      <c r="AZ23" s="1084">
        <v>132603232748.28999</v>
      </c>
      <c r="BA23" s="1086">
        <v>5150034</v>
      </c>
      <c r="BB23" s="1086">
        <v>132603232748.28999</v>
      </c>
      <c r="BC23" s="1085">
        <v>0</v>
      </c>
      <c r="BD23" s="1086">
        <v>438108200.70999998</v>
      </c>
      <c r="BG23" s="1080">
        <f t="shared" si="13"/>
        <v>161776232368</v>
      </c>
      <c r="BH23" s="1080">
        <f t="shared" si="1"/>
        <v>161663271598</v>
      </c>
      <c r="BI23" s="1080">
        <f t="shared" si="2"/>
        <v>112960770</v>
      </c>
      <c r="BJ23" s="1080">
        <f t="shared" si="3"/>
        <v>0</v>
      </c>
      <c r="BK23" s="1080">
        <f t="shared" si="4"/>
        <v>133383421897.28999</v>
      </c>
      <c r="BL23" s="1080">
        <f t="shared" si="5"/>
        <v>28279849700.709999</v>
      </c>
      <c r="BM23" s="1080">
        <f t="shared" si="6"/>
        <v>132608382782.28999</v>
      </c>
      <c r="BN23" s="1080">
        <f t="shared" si="7"/>
        <v>775039115</v>
      </c>
      <c r="BO23" s="1080">
        <f t="shared" si="8"/>
        <v>132603232748.28999</v>
      </c>
      <c r="BP23" s="1080">
        <f t="shared" si="9"/>
        <v>5150034</v>
      </c>
      <c r="BQ23" s="1080">
        <f t="shared" si="10"/>
        <v>132603232748.28999</v>
      </c>
      <c r="BR23" s="1080">
        <f t="shared" si="11"/>
        <v>0</v>
      </c>
      <c r="BS23" s="1080">
        <f t="shared" si="12"/>
        <v>438108200.70999998</v>
      </c>
    </row>
    <row r="24" spans="1:71" ht="12.75" x14ac:dyDescent="0.2">
      <c r="B24" s="1261" t="s">
        <v>361</v>
      </c>
      <c r="C24" s="1261"/>
      <c r="D24" s="1261" t="s">
        <v>738</v>
      </c>
      <c r="E24" s="1261"/>
      <c r="F24" s="1261" t="s">
        <v>739</v>
      </c>
      <c r="G24" s="1261"/>
      <c r="H24" s="1261" t="s">
        <v>738</v>
      </c>
      <c r="I24" s="1261"/>
      <c r="J24" s="1261"/>
      <c r="K24" s="1261"/>
      <c r="L24" s="1261"/>
      <c r="M24" s="1261"/>
      <c r="N24" s="1261"/>
      <c r="O24" s="1261"/>
      <c r="P24" s="1261"/>
      <c r="Q24" s="1261"/>
      <c r="R24" s="1261"/>
      <c r="S24" s="1261"/>
      <c r="T24" s="1260" t="s">
        <v>740</v>
      </c>
      <c r="U24" s="1260"/>
      <c r="V24" s="1260"/>
      <c r="W24" s="1260"/>
      <c r="X24" s="1260"/>
      <c r="Y24" s="1260"/>
      <c r="Z24" s="1260"/>
      <c r="AA24" s="1260"/>
      <c r="AB24" s="1261" t="s">
        <v>732</v>
      </c>
      <c r="AC24" s="1261"/>
      <c r="AD24" s="1261"/>
      <c r="AE24" s="1261"/>
      <c r="AF24" s="1261"/>
      <c r="AG24" s="1261" t="s">
        <v>733</v>
      </c>
      <c r="AH24" s="1261"/>
      <c r="AI24" s="1261"/>
      <c r="AJ24" s="1018" t="s">
        <v>417</v>
      </c>
      <c r="AK24" s="1262" t="s">
        <v>734</v>
      </c>
      <c r="AL24" s="1262"/>
      <c r="AM24" s="1262"/>
      <c r="AN24" s="1262"/>
      <c r="AO24" s="1262"/>
      <c r="AP24" s="1262"/>
      <c r="AQ24" s="1084">
        <v>118189928468</v>
      </c>
      <c r="AR24" s="1084">
        <v>118170274468</v>
      </c>
      <c r="AS24" s="1086">
        <v>19654000</v>
      </c>
      <c r="AT24" s="1085">
        <v>0</v>
      </c>
      <c r="AU24" s="1019"/>
      <c r="AV24" s="1084">
        <v>98223538478</v>
      </c>
      <c r="AW24" s="1086">
        <v>19946735990</v>
      </c>
      <c r="AX24" s="1084">
        <v>98223538478</v>
      </c>
      <c r="AY24" s="1085">
        <v>0</v>
      </c>
      <c r="AZ24" s="1084">
        <v>98220707276</v>
      </c>
      <c r="BA24" s="1086">
        <v>2831202</v>
      </c>
      <c r="BB24" s="1086">
        <v>98220707276</v>
      </c>
      <c r="BC24" s="1085">
        <v>0</v>
      </c>
      <c r="BD24" s="1086">
        <v>255434680</v>
      </c>
      <c r="BG24" s="1080">
        <f t="shared" si="13"/>
        <v>118189928468</v>
      </c>
      <c r="BH24" s="1080">
        <f t="shared" si="1"/>
        <v>118170274468</v>
      </c>
      <c r="BI24" s="1080">
        <f t="shared" si="2"/>
        <v>19654000</v>
      </c>
      <c r="BJ24" s="1080">
        <f t="shared" si="3"/>
        <v>0</v>
      </c>
      <c r="BK24" s="1080">
        <f t="shared" si="4"/>
        <v>98223538478</v>
      </c>
      <c r="BL24" s="1080">
        <f t="shared" si="5"/>
        <v>19946735990</v>
      </c>
      <c r="BM24" s="1080">
        <f t="shared" si="6"/>
        <v>98223538478</v>
      </c>
      <c r="BN24" s="1080">
        <f t="shared" si="7"/>
        <v>0</v>
      </c>
      <c r="BO24" s="1080">
        <f t="shared" si="8"/>
        <v>98220707276</v>
      </c>
      <c r="BP24" s="1080">
        <f t="shared" si="9"/>
        <v>2831202</v>
      </c>
      <c r="BQ24" s="1080">
        <f t="shared" si="10"/>
        <v>98220707276</v>
      </c>
      <c r="BR24" s="1080">
        <f t="shared" si="11"/>
        <v>0</v>
      </c>
      <c r="BS24" s="1080">
        <f t="shared" si="12"/>
        <v>255434680</v>
      </c>
    </row>
    <row r="25" spans="1:71" ht="12.75" x14ac:dyDescent="0.2">
      <c r="B25" s="1257" t="s">
        <v>361</v>
      </c>
      <c r="C25" s="1257"/>
      <c r="D25" s="1257" t="s">
        <v>738</v>
      </c>
      <c r="E25" s="1257"/>
      <c r="F25" s="1257" t="s">
        <v>739</v>
      </c>
      <c r="G25" s="1257"/>
      <c r="H25" s="1257" t="s">
        <v>738</v>
      </c>
      <c r="I25" s="1257"/>
      <c r="J25" s="1257" t="s">
        <v>738</v>
      </c>
      <c r="K25" s="1257"/>
      <c r="L25" s="1257"/>
      <c r="M25" s="1257"/>
      <c r="N25" s="1257"/>
      <c r="O25" s="1257"/>
      <c r="P25" s="1257"/>
      <c r="Q25" s="1257"/>
      <c r="R25" s="1257"/>
      <c r="S25" s="1257"/>
      <c r="T25" s="1258" t="s">
        <v>608</v>
      </c>
      <c r="U25" s="1258"/>
      <c r="V25" s="1258"/>
      <c r="W25" s="1258"/>
      <c r="X25" s="1258"/>
      <c r="Y25" s="1258"/>
      <c r="Z25" s="1258"/>
      <c r="AA25" s="1258"/>
      <c r="AB25" s="1257" t="s">
        <v>732</v>
      </c>
      <c r="AC25" s="1257"/>
      <c r="AD25" s="1257"/>
      <c r="AE25" s="1257"/>
      <c r="AF25" s="1257"/>
      <c r="AG25" s="1257" t="s">
        <v>733</v>
      </c>
      <c r="AH25" s="1257"/>
      <c r="AI25" s="1257"/>
      <c r="AJ25" s="1023" t="s">
        <v>417</v>
      </c>
      <c r="AK25" s="1259" t="s">
        <v>734</v>
      </c>
      <c r="AL25" s="1259"/>
      <c r="AM25" s="1259"/>
      <c r="AN25" s="1259"/>
      <c r="AO25" s="1259"/>
      <c r="AP25" s="1259"/>
      <c r="AQ25" s="1084">
        <v>90572182868</v>
      </c>
      <c r="AR25" s="1084">
        <v>90572182868</v>
      </c>
      <c r="AS25" s="1085">
        <v>0</v>
      </c>
      <c r="AT25" s="1085">
        <v>0</v>
      </c>
      <c r="AU25" s="1019"/>
      <c r="AV25" s="1084">
        <v>81275244865</v>
      </c>
      <c r="AW25" s="1086">
        <v>9296938003</v>
      </c>
      <c r="AX25" s="1084">
        <v>81275244865</v>
      </c>
      <c r="AY25" s="1085">
        <v>0</v>
      </c>
      <c r="AZ25" s="1084">
        <v>81275244865</v>
      </c>
      <c r="BA25" s="1085">
        <v>0</v>
      </c>
      <c r="BB25" s="1086">
        <v>81275244865</v>
      </c>
      <c r="BC25" s="1085">
        <v>0</v>
      </c>
      <c r="BD25" s="1086">
        <v>252403672</v>
      </c>
      <c r="BG25" s="1080">
        <f t="shared" si="13"/>
        <v>90572182868</v>
      </c>
      <c r="BH25" s="1080">
        <f t="shared" si="1"/>
        <v>90572182868</v>
      </c>
      <c r="BI25" s="1080">
        <f t="shared" si="2"/>
        <v>0</v>
      </c>
      <c r="BJ25" s="1080">
        <f t="shared" si="3"/>
        <v>0</v>
      </c>
      <c r="BK25" s="1080">
        <f t="shared" si="4"/>
        <v>81275244865</v>
      </c>
      <c r="BL25" s="1080">
        <f t="shared" si="5"/>
        <v>9296938003</v>
      </c>
      <c r="BM25" s="1080">
        <f t="shared" si="6"/>
        <v>81275244865</v>
      </c>
      <c r="BN25" s="1080">
        <f t="shared" si="7"/>
        <v>0</v>
      </c>
      <c r="BO25" s="1080">
        <f t="shared" si="8"/>
        <v>81275244865</v>
      </c>
      <c r="BP25" s="1080">
        <f t="shared" si="9"/>
        <v>0</v>
      </c>
      <c r="BQ25" s="1080">
        <f t="shared" si="10"/>
        <v>81275244865</v>
      </c>
      <c r="BR25" s="1080">
        <f t="shared" si="11"/>
        <v>0</v>
      </c>
      <c r="BS25" s="1080">
        <f t="shared" si="12"/>
        <v>252403672</v>
      </c>
    </row>
    <row r="26" spans="1:71" s="1049" customFormat="1" ht="25.5" customHeight="1" x14ac:dyDescent="0.2">
      <c r="A26" s="1049" t="str">
        <f>+B26&amp;D26&amp;F26&amp;H26&amp;J26&amp;M26&amp;AJ26</f>
        <v>A1011110</v>
      </c>
      <c r="B26" s="1276" t="s">
        <v>361</v>
      </c>
      <c r="C26" s="1276"/>
      <c r="D26" s="1276" t="s">
        <v>738</v>
      </c>
      <c r="E26" s="1276"/>
      <c r="F26" s="1276" t="s">
        <v>739</v>
      </c>
      <c r="G26" s="1276"/>
      <c r="H26" s="1276" t="s">
        <v>738</v>
      </c>
      <c r="I26" s="1276"/>
      <c r="J26" s="1276" t="s">
        <v>738</v>
      </c>
      <c r="K26" s="1276"/>
      <c r="L26" s="1276"/>
      <c r="M26" s="1276" t="s">
        <v>738</v>
      </c>
      <c r="N26" s="1276"/>
      <c r="O26" s="1276"/>
      <c r="P26" s="1276"/>
      <c r="Q26" s="1276"/>
      <c r="R26" s="1276"/>
      <c r="S26" s="1276"/>
      <c r="T26" s="1275" t="s">
        <v>362</v>
      </c>
      <c r="U26" s="1275"/>
      <c r="V26" s="1275"/>
      <c r="W26" s="1275"/>
      <c r="X26" s="1275"/>
      <c r="Y26" s="1275"/>
      <c r="Z26" s="1275"/>
      <c r="AA26" s="1275"/>
      <c r="AB26" s="1276" t="s">
        <v>732</v>
      </c>
      <c r="AC26" s="1276"/>
      <c r="AD26" s="1276"/>
      <c r="AE26" s="1276"/>
      <c r="AF26" s="1276"/>
      <c r="AG26" s="1276" t="s">
        <v>733</v>
      </c>
      <c r="AH26" s="1276"/>
      <c r="AI26" s="1276"/>
      <c r="AJ26" s="1047" t="s">
        <v>417</v>
      </c>
      <c r="AK26" s="1277" t="s">
        <v>734</v>
      </c>
      <c r="AL26" s="1277"/>
      <c r="AM26" s="1277"/>
      <c r="AN26" s="1277"/>
      <c r="AO26" s="1277"/>
      <c r="AP26" s="1277"/>
      <c r="AQ26" s="1084">
        <v>83798251029</v>
      </c>
      <c r="AR26" s="1084">
        <v>83798251029</v>
      </c>
      <c r="AS26" s="1087">
        <v>0</v>
      </c>
      <c r="AT26" s="1087">
        <v>0</v>
      </c>
      <c r="AU26" s="1048"/>
      <c r="AV26" s="1084">
        <v>76006355903</v>
      </c>
      <c r="AW26" s="1088">
        <v>7791895126</v>
      </c>
      <c r="AX26" s="1084">
        <v>76006355903</v>
      </c>
      <c r="AY26" s="1087">
        <v>0</v>
      </c>
      <c r="AZ26" s="1084">
        <v>76006355903</v>
      </c>
      <c r="BA26" s="1087">
        <v>0</v>
      </c>
      <c r="BB26" s="1088">
        <v>76006355903</v>
      </c>
      <c r="BC26" s="1087">
        <v>0</v>
      </c>
      <c r="BD26" s="1088">
        <v>7494959</v>
      </c>
      <c r="BG26" s="1080">
        <f t="shared" si="13"/>
        <v>83798251029</v>
      </c>
      <c r="BH26" s="1080">
        <f t="shared" si="1"/>
        <v>83798251029</v>
      </c>
      <c r="BI26" s="1080">
        <f t="shared" si="2"/>
        <v>0</v>
      </c>
      <c r="BJ26" s="1080">
        <f t="shared" si="3"/>
        <v>0</v>
      </c>
      <c r="BK26" s="1080">
        <f t="shared" si="4"/>
        <v>76006355903</v>
      </c>
      <c r="BL26" s="1080">
        <f t="shared" si="5"/>
        <v>7791895126</v>
      </c>
      <c r="BM26" s="1080">
        <f t="shared" si="6"/>
        <v>76006355903</v>
      </c>
      <c r="BN26" s="1080">
        <f t="shared" si="7"/>
        <v>0</v>
      </c>
      <c r="BO26" s="1080">
        <f t="shared" si="8"/>
        <v>76006355903</v>
      </c>
      <c r="BP26" s="1080">
        <f t="shared" si="9"/>
        <v>0</v>
      </c>
      <c r="BQ26" s="1080">
        <f t="shared" si="10"/>
        <v>76006355903</v>
      </c>
      <c r="BR26" s="1080">
        <f t="shared" si="11"/>
        <v>0</v>
      </c>
      <c r="BS26" s="1080">
        <f t="shared" si="12"/>
        <v>7494959</v>
      </c>
    </row>
    <row r="27" spans="1:71" ht="25.5" customHeight="1" x14ac:dyDescent="0.2">
      <c r="A27" s="1049" t="str">
        <f t="shared" ref="A27:A90" si="14">+B27&amp;D27&amp;F27&amp;H27&amp;J27&amp;M27&amp;AJ27</f>
        <v>A1011210</v>
      </c>
      <c r="B27" s="1257" t="s">
        <v>361</v>
      </c>
      <c r="C27" s="1257"/>
      <c r="D27" s="1257" t="s">
        <v>738</v>
      </c>
      <c r="E27" s="1257"/>
      <c r="F27" s="1257" t="s">
        <v>739</v>
      </c>
      <c r="G27" s="1257"/>
      <c r="H27" s="1257" t="s">
        <v>738</v>
      </c>
      <c r="I27" s="1257"/>
      <c r="J27" s="1257" t="s">
        <v>738</v>
      </c>
      <c r="K27" s="1257"/>
      <c r="L27" s="1257"/>
      <c r="M27" s="1257" t="s">
        <v>741</v>
      </c>
      <c r="N27" s="1257"/>
      <c r="O27" s="1257"/>
      <c r="P27" s="1257"/>
      <c r="Q27" s="1257"/>
      <c r="R27" s="1257"/>
      <c r="S27" s="1257"/>
      <c r="T27" s="1258" t="s">
        <v>363</v>
      </c>
      <c r="U27" s="1258"/>
      <c r="V27" s="1258"/>
      <c r="W27" s="1258"/>
      <c r="X27" s="1258"/>
      <c r="Y27" s="1258"/>
      <c r="Z27" s="1258"/>
      <c r="AA27" s="1258"/>
      <c r="AB27" s="1257" t="s">
        <v>732</v>
      </c>
      <c r="AC27" s="1257"/>
      <c r="AD27" s="1257"/>
      <c r="AE27" s="1257"/>
      <c r="AF27" s="1257"/>
      <c r="AG27" s="1257" t="s">
        <v>733</v>
      </c>
      <c r="AH27" s="1257"/>
      <c r="AI27" s="1257"/>
      <c r="AJ27" s="1023" t="s">
        <v>417</v>
      </c>
      <c r="AK27" s="1259" t="s">
        <v>734</v>
      </c>
      <c r="AL27" s="1259"/>
      <c r="AM27" s="1259"/>
      <c r="AN27" s="1259"/>
      <c r="AO27" s="1259"/>
      <c r="AP27" s="1259"/>
      <c r="AQ27" s="1084">
        <v>5687370614</v>
      </c>
      <c r="AR27" s="1084">
        <v>5687370614</v>
      </c>
      <c r="AS27" s="1085">
        <v>0</v>
      </c>
      <c r="AT27" s="1085">
        <v>0</v>
      </c>
      <c r="AU27" s="1019"/>
      <c r="AV27" s="1084">
        <v>4398028416</v>
      </c>
      <c r="AW27" s="1086">
        <v>1289342198</v>
      </c>
      <c r="AX27" s="1084">
        <v>4398028416</v>
      </c>
      <c r="AY27" s="1085">
        <v>0</v>
      </c>
      <c r="AZ27" s="1084">
        <v>4398028416</v>
      </c>
      <c r="BA27" s="1085">
        <v>0</v>
      </c>
      <c r="BB27" s="1086">
        <v>4398028416</v>
      </c>
      <c r="BC27" s="1085">
        <v>0</v>
      </c>
      <c r="BD27" s="1086">
        <v>2553383</v>
      </c>
      <c r="BG27" s="1080">
        <f t="shared" si="13"/>
        <v>5687370614</v>
      </c>
      <c r="BH27" s="1080">
        <f t="shared" si="1"/>
        <v>5687370614</v>
      </c>
      <c r="BI27" s="1080">
        <f t="shared" si="2"/>
        <v>0</v>
      </c>
      <c r="BJ27" s="1080">
        <f t="shared" si="3"/>
        <v>0</v>
      </c>
      <c r="BK27" s="1080">
        <f t="shared" si="4"/>
        <v>4398028416</v>
      </c>
      <c r="BL27" s="1080">
        <f t="shared" si="5"/>
        <v>1289342198</v>
      </c>
      <c r="BM27" s="1080">
        <f t="shared" si="6"/>
        <v>4398028416</v>
      </c>
      <c r="BN27" s="1080">
        <f t="shared" si="7"/>
        <v>0</v>
      </c>
      <c r="BO27" s="1080">
        <f t="shared" si="8"/>
        <v>4398028416</v>
      </c>
      <c r="BP27" s="1080">
        <f t="shared" si="9"/>
        <v>0</v>
      </c>
      <c r="BQ27" s="1080">
        <f t="shared" si="10"/>
        <v>4398028416</v>
      </c>
      <c r="BR27" s="1080">
        <f t="shared" si="11"/>
        <v>0</v>
      </c>
      <c r="BS27" s="1080">
        <f t="shared" si="12"/>
        <v>2553383</v>
      </c>
    </row>
    <row r="28" spans="1:71" ht="25.5" customHeight="1" x14ac:dyDescent="0.2">
      <c r="A28" s="1049" t="str">
        <f t="shared" si="14"/>
        <v>A1011410</v>
      </c>
      <c r="B28" s="1257" t="s">
        <v>361</v>
      </c>
      <c r="C28" s="1257"/>
      <c r="D28" s="1257" t="s">
        <v>738</v>
      </c>
      <c r="E28" s="1257"/>
      <c r="F28" s="1257" t="s">
        <v>739</v>
      </c>
      <c r="G28" s="1257"/>
      <c r="H28" s="1257" t="s">
        <v>738</v>
      </c>
      <c r="I28" s="1257"/>
      <c r="J28" s="1257" t="s">
        <v>738</v>
      </c>
      <c r="K28" s="1257"/>
      <c r="L28" s="1257"/>
      <c r="M28" s="1257" t="s">
        <v>742</v>
      </c>
      <c r="N28" s="1257"/>
      <c r="O28" s="1257"/>
      <c r="P28" s="1257"/>
      <c r="Q28" s="1257"/>
      <c r="R28" s="1257"/>
      <c r="S28" s="1257"/>
      <c r="T28" s="1258" t="s">
        <v>364</v>
      </c>
      <c r="U28" s="1258"/>
      <c r="V28" s="1258"/>
      <c r="W28" s="1258"/>
      <c r="X28" s="1258"/>
      <c r="Y28" s="1258"/>
      <c r="Z28" s="1258"/>
      <c r="AA28" s="1258"/>
      <c r="AB28" s="1257" t="s">
        <v>732</v>
      </c>
      <c r="AC28" s="1257"/>
      <c r="AD28" s="1257"/>
      <c r="AE28" s="1257"/>
      <c r="AF28" s="1257"/>
      <c r="AG28" s="1257" t="s">
        <v>733</v>
      </c>
      <c r="AH28" s="1257"/>
      <c r="AI28" s="1257"/>
      <c r="AJ28" s="1023" t="s">
        <v>417</v>
      </c>
      <c r="AK28" s="1259" t="s">
        <v>734</v>
      </c>
      <c r="AL28" s="1259"/>
      <c r="AM28" s="1259"/>
      <c r="AN28" s="1259"/>
      <c r="AO28" s="1259"/>
      <c r="AP28" s="1259"/>
      <c r="AQ28" s="1084">
        <v>1086561225</v>
      </c>
      <c r="AR28" s="1084">
        <v>1086561225</v>
      </c>
      <c r="AS28" s="1085">
        <v>0</v>
      </c>
      <c r="AT28" s="1085">
        <v>0</v>
      </c>
      <c r="AU28" s="1019"/>
      <c r="AV28" s="1084">
        <v>870860546</v>
      </c>
      <c r="AW28" s="1086">
        <v>215700679</v>
      </c>
      <c r="AX28" s="1084">
        <v>870860546</v>
      </c>
      <c r="AY28" s="1085">
        <v>0</v>
      </c>
      <c r="AZ28" s="1084">
        <v>870860546</v>
      </c>
      <c r="BA28" s="1085">
        <v>0</v>
      </c>
      <c r="BB28" s="1086">
        <v>870860546</v>
      </c>
      <c r="BC28" s="1085">
        <v>0</v>
      </c>
      <c r="BD28" s="1086">
        <v>242355330</v>
      </c>
      <c r="BG28" s="1080">
        <f t="shared" si="13"/>
        <v>1086561225</v>
      </c>
      <c r="BH28" s="1080">
        <f t="shared" si="1"/>
        <v>1086561225</v>
      </c>
      <c r="BI28" s="1080">
        <f t="shared" si="2"/>
        <v>0</v>
      </c>
      <c r="BJ28" s="1080">
        <f t="shared" si="3"/>
        <v>0</v>
      </c>
      <c r="BK28" s="1080">
        <f t="shared" si="4"/>
        <v>870860546</v>
      </c>
      <c r="BL28" s="1080">
        <f t="shared" si="5"/>
        <v>215700679</v>
      </c>
      <c r="BM28" s="1080">
        <f t="shared" si="6"/>
        <v>870860546</v>
      </c>
      <c r="BN28" s="1080">
        <f t="shared" si="7"/>
        <v>0</v>
      </c>
      <c r="BO28" s="1080">
        <f t="shared" si="8"/>
        <v>870860546</v>
      </c>
      <c r="BP28" s="1080">
        <f t="shared" si="9"/>
        <v>0</v>
      </c>
      <c r="BQ28" s="1080">
        <f t="shared" si="10"/>
        <v>870860546</v>
      </c>
      <c r="BR28" s="1080">
        <f t="shared" si="11"/>
        <v>0</v>
      </c>
      <c r="BS28" s="1080">
        <f t="shared" si="12"/>
        <v>242355330</v>
      </c>
    </row>
    <row r="29" spans="1:71" ht="12.75" x14ac:dyDescent="0.2">
      <c r="A29" s="1049" t="str">
        <f t="shared" si="14"/>
        <v>A101410</v>
      </c>
      <c r="B29" s="1257" t="s">
        <v>361</v>
      </c>
      <c r="C29" s="1257"/>
      <c r="D29" s="1257" t="s">
        <v>738</v>
      </c>
      <c r="E29" s="1257"/>
      <c r="F29" s="1257" t="s">
        <v>739</v>
      </c>
      <c r="G29" s="1257"/>
      <c r="H29" s="1257" t="s">
        <v>738</v>
      </c>
      <c r="I29" s="1257"/>
      <c r="J29" s="1257" t="s">
        <v>742</v>
      </c>
      <c r="K29" s="1257"/>
      <c r="L29" s="1257"/>
      <c r="M29" s="1257"/>
      <c r="N29" s="1257"/>
      <c r="O29" s="1257"/>
      <c r="P29" s="1257"/>
      <c r="Q29" s="1257"/>
      <c r="R29" s="1257"/>
      <c r="S29" s="1257"/>
      <c r="T29" s="1258" t="s">
        <v>609</v>
      </c>
      <c r="U29" s="1258"/>
      <c r="V29" s="1258"/>
      <c r="W29" s="1258"/>
      <c r="X29" s="1258"/>
      <c r="Y29" s="1258"/>
      <c r="Z29" s="1258"/>
      <c r="AA29" s="1258"/>
      <c r="AB29" s="1257" t="s">
        <v>732</v>
      </c>
      <c r="AC29" s="1257"/>
      <c r="AD29" s="1257"/>
      <c r="AE29" s="1257"/>
      <c r="AF29" s="1257"/>
      <c r="AG29" s="1257" t="s">
        <v>733</v>
      </c>
      <c r="AH29" s="1257"/>
      <c r="AI29" s="1257"/>
      <c r="AJ29" s="1023" t="s">
        <v>417</v>
      </c>
      <c r="AK29" s="1259" t="s">
        <v>734</v>
      </c>
      <c r="AL29" s="1259"/>
      <c r="AM29" s="1259"/>
      <c r="AN29" s="1259"/>
      <c r="AO29" s="1259"/>
      <c r="AP29" s="1259"/>
      <c r="AQ29" s="1084">
        <v>1626168798</v>
      </c>
      <c r="AR29" s="1084">
        <v>1610878798</v>
      </c>
      <c r="AS29" s="1086">
        <v>15290000</v>
      </c>
      <c r="AT29" s="1085">
        <v>0</v>
      </c>
      <c r="AU29" s="1019"/>
      <c r="AV29" s="1084">
        <v>1446925322</v>
      </c>
      <c r="AW29" s="1086">
        <v>163953476</v>
      </c>
      <c r="AX29" s="1084">
        <v>1446925322</v>
      </c>
      <c r="AY29" s="1085">
        <v>0</v>
      </c>
      <c r="AZ29" s="1084">
        <v>1446925322</v>
      </c>
      <c r="BA29" s="1085">
        <v>0</v>
      </c>
      <c r="BB29" s="1086">
        <v>1446925322</v>
      </c>
      <c r="BC29" s="1085">
        <v>0</v>
      </c>
      <c r="BD29" s="1085">
        <v>0</v>
      </c>
      <c r="BG29" s="1080">
        <f t="shared" si="13"/>
        <v>1626168798</v>
      </c>
      <c r="BH29" s="1080">
        <f t="shared" si="1"/>
        <v>1610878798</v>
      </c>
      <c r="BI29" s="1080">
        <f t="shared" si="2"/>
        <v>15290000</v>
      </c>
      <c r="BJ29" s="1080">
        <f t="shared" si="3"/>
        <v>0</v>
      </c>
      <c r="BK29" s="1080">
        <f t="shared" si="4"/>
        <v>1446925322</v>
      </c>
      <c r="BL29" s="1080">
        <f t="shared" si="5"/>
        <v>163953476</v>
      </c>
      <c r="BM29" s="1080">
        <f t="shared" si="6"/>
        <v>1446925322</v>
      </c>
      <c r="BN29" s="1080">
        <f t="shared" si="7"/>
        <v>0</v>
      </c>
      <c r="BO29" s="1080">
        <f t="shared" si="8"/>
        <v>1446925322</v>
      </c>
      <c r="BP29" s="1080">
        <f t="shared" si="9"/>
        <v>0</v>
      </c>
      <c r="BQ29" s="1080">
        <f t="shared" si="10"/>
        <v>1446925322</v>
      </c>
      <c r="BR29" s="1080">
        <f t="shared" si="11"/>
        <v>0</v>
      </c>
      <c r="BS29" s="1080">
        <f t="shared" si="12"/>
        <v>0</v>
      </c>
    </row>
    <row r="30" spans="1:71" ht="25.5" customHeight="1" x14ac:dyDescent="0.2">
      <c r="A30" s="1049" t="str">
        <f t="shared" si="14"/>
        <v>A1014210</v>
      </c>
      <c r="B30" s="1257" t="s">
        <v>361</v>
      </c>
      <c r="C30" s="1257"/>
      <c r="D30" s="1257" t="s">
        <v>738</v>
      </c>
      <c r="E30" s="1257"/>
      <c r="F30" s="1257" t="s">
        <v>739</v>
      </c>
      <c r="G30" s="1257"/>
      <c r="H30" s="1257" t="s">
        <v>738</v>
      </c>
      <c r="I30" s="1257"/>
      <c r="J30" s="1257" t="s">
        <v>742</v>
      </c>
      <c r="K30" s="1257"/>
      <c r="L30" s="1257"/>
      <c r="M30" s="1257" t="s">
        <v>741</v>
      </c>
      <c r="N30" s="1257"/>
      <c r="O30" s="1257"/>
      <c r="P30" s="1257"/>
      <c r="Q30" s="1257"/>
      <c r="R30" s="1257"/>
      <c r="S30" s="1257"/>
      <c r="T30" s="1258" t="s">
        <v>365</v>
      </c>
      <c r="U30" s="1258"/>
      <c r="V30" s="1258"/>
      <c r="W30" s="1258"/>
      <c r="X30" s="1258"/>
      <c r="Y30" s="1258"/>
      <c r="Z30" s="1258"/>
      <c r="AA30" s="1258"/>
      <c r="AB30" s="1257" t="s">
        <v>732</v>
      </c>
      <c r="AC30" s="1257"/>
      <c r="AD30" s="1257"/>
      <c r="AE30" s="1257"/>
      <c r="AF30" s="1257"/>
      <c r="AG30" s="1257" t="s">
        <v>733</v>
      </c>
      <c r="AH30" s="1257"/>
      <c r="AI30" s="1257"/>
      <c r="AJ30" s="1023" t="s">
        <v>417</v>
      </c>
      <c r="AK30" s="1259" t="s">
        <v>734</v>
      </c>
      <c r="AL30" s="1259"/>
      <c r="AM30" s="1259"/>
      <c r="AN30" s="1259"/>
      <c r="AO30" s="1259"/>
      <c r="AP30" s="1259"/>
      <c r="AQ30" s="1084">
        <v>1626168798</v>
      </c>
      <c r="AR30" s="1084">
        <v>1610878798</v>
      </c>
      <c r="AS30" s="1086">
        <v>15290000</v>
      </c>
      <c r="AT30" s="1085">
        <v>0</v>
      </c>
      <c r="AU30" s="1019"/>
      <c r="AV30" s="1084">
        <v>1446925322</v>
      </c>
      <c r="AW30" s="1086">
        <v>163953476</v>
      </c>
      <c r="AX30" s="1084">
        <v>1446925322</v>
      </c>
      <c r="AY30" s="1085">
        <v>0</v>
      </c>
      <c r="AZ30" s="1084">
        <v>1446925322</v>
      </c>
      <c r="BA30" s="1085">
        <v>0</v>
      </c>
      <c r="BB30" s="1086">
        <v>1446925322</v>
      </c>
      <c r="BC30" s="1085">
        <v>0</v>
      </c>
      <c r="BD30" s="1085">
        <v>0</v>
      </c>
      <c r="BG30" s="1080">
        <f t="shared" si="13"/>
        <v>1626168798</v>
      </c>
      <c r="BH30" s="1080">
        <f t="shared" si="1"/>
        <v>1610878798</v>
      </c>
      <c r="BI30" s="1080">
        <f t="shared" si="2"/>
        <v>15290000</v>
      </c>
      <c r="BJ30" s="1080">
        <f t="shared" si="3"/>
        <v>0</v>
      </c>
      <c r="BK30" s="1080">
        <f t="shared" si="4"/>
        <v>1446925322</v>
      </c>
      <c r="BL30" s="1080">
        <f t="shared" si="5"/>
        <v>163953476</v>
      </c>
      <c r="BM30" s="1080">
        <f t="shared" si="6"/>
        <v>1446925322</v>
      </c>
      <c r="BN30" s="1080">
        <f t="shared" si="7"/>
        <v>0</v>
      </c>
      <c r="BO30" s="1080">
        <f t="shared" si="8"/>
        <v>1446925322</v>
      </c>
      <c r="BP30" s="1080">
        <f t="shared" si="9"/>
        <v>0</v>
      </c>
      <c r="BQ30" s="1080">
        <f t="shared" si="10"/>
        <v>1446925322</v>
      </c>
      <c r="BR30" s="1080">
        <f t="shared" si="11"/>
        <v>0</v>
      </c>
      <c r="BS30" s="1080">
        <f t="shared" si="12"/>
        <v>0</v>
      </c>
    </row>
    <row r="31" spans="1:71" ht="12.75" x14ac:dyDescent="0.2">
      <c r="A31" s="1049" t="str">
        <f t="shared" si="14"/>
        <v>A101510</v>
      </c>
      <c r="B31" s="1257" t="s">
        <v>361</v>
      </c>
      <c r="C31" s="1257"/>
      <c r="D31" s="1257" t="s">
        <v>738</v>
      </c>
      <c r="E31" s="1257"/>
      <c r="F31" s="1257" t="s">
        <v>739</v>
      </c>
      <c r="G31" s="1257"/>
      <c r="H31" s="1257" t="s">
        <v>738</v>
      </c>
      <c r="I31" s="1257"/>
      <c r="J31" s="1257" t="s">
        <v>743</v>
      </c>
      <c r="K31" s="1257"/>
      <c r="L31" s="1257"/>
      <c r="M31" s="1257"/>
      <c r="N31" s="1257"/>
      <c r="O31" s="1257"/>
      <c r="P31" s="1257"/>
      <c r="Q31" s="1257"/>
      <c r="R31" s="1257"/>
      <c r="S31" s="1257"/>
      <c r="T31" s="1258" t="s">
        <v>611</v>
      </c>
      <c r="U31" s="1258"/>
      <c r="V31" s="1258"/>
      <c r="W31" s="1258"/>
      <c r="X31" s="1258"/>
      <c r="Y31" s="1258"/>
      <c r="Z31" s="1258"/>
      <c r="AA31" s="1258"/>
      <c r="AB31" s="1257" t="s">
        <v>732</v>
      </c>
      <c r="AC31" s="1257"/>
      <c r="AD31" s="1257"/>
      <c r="AE31" s="1257"/>
      <c r="AF31" s="1257"/>
      <c r="AG31" s="1257" t="s">
        <v>733</v>
      </c>
      <c r="AH31" s="1257"/>
      <c r="AI31" s="1257"/>
      <c r="AJ31" s="1023" t="s">
        <v>417</v>
      </c>
      <c r="AK31" s="1259" t="s">
        <v>734</v>
      </c>
      <c r="AL31" s="1259"/>
      <c r="AM31" s="1259"/>
      <c r="AN31" s="1259"/>
      <c r="AO31" s="1259"/>
      <c r="AP31" s="1259"/>
      <c r="AQ31" s="1084">
        <v>24756636000</v>
      </c>
      <c r="AR31" s="1084">
        <v>24756636000</v>
      </c>
      <c r="AS31" s="1085">
        <v>0</v>
      </c>
      <c r="AT31" s="1085">
        <v>0</v>
      </c>
      <c r="AU31" s="1019"/>
      <c r="AV31" s="1084">
        <v>14646330359</v>
      </c>
      <c r="AW31" s="1086">
        <v>10110305641</v>
      </c>
      <c r="AX31" s="1084">
        <v>14646330359</v>
      </c>
      <c r="AY31" s="1085">
        <v>0</v>
      </c>
      <c r="AZ31" s="1084">
        <v>14646330359</v>
      </c>
      <c r="BA31" s="1085">
        <v>0</v>
      </c>
      <c r="BB31" s="1086">
        <v>14646330359</v>
      </c>
      <c r="BC31" s="1085">
        <v>0</v>
      </c>
      <c r="BD31" s="1086">
        <v>3031008</v>
      </c>
      <c r="BG31" s="1080">
        <f t="shared" si="13"/>
        <v>24756636000</v>
      </c>
      <c r="BH31" s="1080">
        <f t="shared" si="1"/>
        <v>24756636000</v>
      </c>
      <c r="BI31" s="1080">
        <f t="shared" si="2"/>
        <v>0</v>
      </c>
      <c r="BJ31" s="1080">
        <f t="shared" si="3"/>
        <v>0</v>
      </c>
      <c r="BK31" s="1080">
        <f t="shared" si="4"/>
        <v>14646330359</v>
      </c>
      <c r="BL31" s="1080">
        <f t="shared" si="5"/>
        <v>10110305641</v>
      </c>
      <c r="BM31" s="1080">
        <f t="shared" si="6"/>
        <v>14646330359</v>
      </c>
      <c r="BN31" s="1080">
        <f t="shared" si="7"/>
        <v>0</v>
      </c>
      <c r="BO31" s="1080">
        <f t="shared" si="8"/>
        <v>14646330359</v>
      </c>
      <c r="BP31" s="1080">
        <f t="shared" si="9"/>
        <v>0</v>
      </c>
      <c r="BQ31" s="1080">
        <f t="shared" si="10"/>
        <v>14646330359</v>
      </c>
      <c r="BR31" s="1080">
        <f t="shared" si="11"/>
        <v>0</v>
      </c>
      <c r="BS31" s="1080">
        <f t="shared" si="12"/>
        <v>3031008</v>
      </c>
    </row>
    <row r="32" spans="1:71" ht="25.5" customHeight="1" x14ac:dyDescent="0.2">
      <c r="A32" s="1049" t="str">
        <f t="shared" si="14"/>
        <v>A1015110</v>
      </c>
      <c r="B32" s="1257" t="s">
        <v>361</v>
      </c>
      <c r="C32" s="1257"/>
      <c r="D32" s="1257" t="s">
        <v>738</v>
      </c>
      <c r="E32" s="1257"/>
      <c r="F32" s="1257" t="s">
        <v>739</v>
      </c>
      <c r="G32" s="1257"/>
      <c r="H32" s="1257" t="s">
        <v>738</v>
      </c>
      <c r="I32" s="1257"/>
      <c r="J32" s="1257" t="s">
        <v>743</v>
      </c>
      <c r="K32" s="1257"/>
      <c r="L32" s="1257"/>
      <c r="M32" s="1257" t="s">
        <v>738</v>
      </c>
      <c r="N32" s="1257"/>
      <c r="O32" s="1257"/>
      <c r="P32" s="1257"/>
      <c r="Q32" s="1257"/>
      <c r="R32" s="1257"/>
      <c r="S32" s="1257"/>
      <c r="T32" s="1258" t="s">
        <v>366</v>
      </c>
      <c r="U32" s="1258"/>
      <c r="V32" s="1258"/>
      <c r="W32" s="1258"/>
      <c r="X32" s="1258"/>
      <c r="Y32" s="1258"/>
      <c r="Z32" s="1258"/>
      <c r="AA32" s="1258"/>
      <c r="AB32" s="1257" t="s">
        <v>732</v>
      </c>
      <c r="AC32" s="1257"/>
      <c r="AD32" s="1257"/>
      <c r="AE32" s="1257"/>
      <c r="AF32" s="1257"/>
      <c r="AG32" s="1257" t="s">
        <v>733</v>
      </c>
      <c r="AH32" s="1257"/>
      <c r="AI32" s="1257"/>
      <c r="AJ32" s="1023" t="s">
        <v>417</v>
      </c>
      <c r="AK32" s="1259" t="s">
        <v>734</v>
      </c>
      <c r="AL32" s="1259"/>
      <c r="AM32" s="1259"/>
      <c r="AN32" s="1259"/>
      <c r="AO32" s="1259"/>
      <c r="AP32" s="1259"/>
      <c r="AQ32" s="1084">
        <v>3142140445</v>
      </c>
      <c r="AR32" s="1084">
        <v>3142140445</v>
      </c>
      <c r="AS32" s="1085">
        <v>0</v>
      </c>
      <c r="AT32" s="1085">
        <v>0</v>
      </c>
      <c r="AU32" s="1019"/>
      <c r="AV32" s="1084">
        <v>2878059157</v>
      </c>
      <c r="AW32" s="1086">
        <v>264081288</v>
      </c>
      <c r="AX32" s="1084">
        <v>2878059157</v>
      </c>
      <c r="AY32" s="1085">
        <v>0</v>
      </c>
      <c r="AZ32" s="1084">
        <v>2878059157</v>
      </c>
      <c r="BA32" s="1085">
        <v>0</v>
      </c>
      <c r="BB32" s="1086">
        <v>2878059157</v>
      </c>
      <c r="BC32" s="1085">
        <v>0</v>
      </c>
      <c r="BD32" s="1085">
        <v>0</v>
      </c>
      <c r="BG32" s="1080">
        <f t="shared" si="13"/>
        <v>3142140445</v>
      </c>
      <c r="BH32" s="1080">
        <f t="shared" si="1"/>
        <v>3142140445</v>
      </c>
      <c r="BI32" s="1080">
        <f t="shared" si="2"/>
        <v>0</v>
      </c>
      <c r="BJ32" s="1080">
        <f t="shared" si="3"/>
        <v>0</v>
      </c>
      <c r="BK32" s="1080">
        <f t="shared" si="4"/>
        <v>2878059157</v>
      </c>
      <c r="BL32" s="1080">
        <f t="shared" si="5"/>
        <v>264081288</v>
      </c>
      <c r="BM32" s="1080">
        <f t="shared" si="6"/>
        <v>2878059157</v>
      </c>
      <c r="BN32" s="1080">
        <f t="shared" si="7"/>
        <v>0</v>
      </c>
      <c r="BO32" s="1080">
        <f t="shared" si="8"/>
        <v>2878059157</v>
      </c>
      <c r="BP32" s="1080">
        <f t="shared" si="9"/>
        <v>0</v>
      </c>
      <c r="BQ32" s="1080">
        <f t="shared" si="10"/>
        <v>2878059157</v>
      </c>
      <c r="BR32" s="1080">
        <f t="shared" si="11"/>
        <v>0</v>
      </c>
      <c r="BS32" s="1080">
        <f t="shared" si="12"/>
        <v>0</v>
      </c>
    </row>
    <row r="33" spans="1:71" s="1053" customFormat="1" ht="25.5" customHeight="1" x14ac:dyDescent="0.2">
      <c r="A33" s="1053" t="str">
        <f t="shared" si="14"/>
        <v>A1015210</v>
      </c>
      <c r="B33" s="1272" t="s">
        <v>361</v>
      </c>
      <c r="C33" s="1272"/>
      <c r="D33" s="1272" t="s">
        <v>738</v>
      </c>
      <c r="E33" s="1272"/>
      <c r="F33" s="1272" t="s">
        <v>739</v>
      </c>
      <c r="G33" s="1272"/>
      <c r="H33" s="1272" t="s">
        <v>738</v>
      </c>
      <c r="I33" s="1272"/>
      <c r="J33" s="1272" t="s">
        <v>743</v>
      </c>
      <c r="K33" s="1272"/>
      <c r="L33" s="1272"/>
      <c r="M33" s="1272" t="s">
        <v>741</v>
      </c>
      <c r="N33" s="1272"/>
      <c r="O33" s="1272"/>
      <c r="P33" s="1272"/>
      <c r="Q33" s="1272"/>
      <c r="R33" s="1272"/>
      <c r="S33" s="1272"/>
      <c r="T33" s="1273" t="s">
        <v>367</v>
      </c>
      <c r="U33" s="1273"/>
      <c r="V33" s="1273"/>
      <c r="W33" s="1273"/>
      <c r="X33" s="1273"/>
      <c r="Y33" s="1273"/>
      <c r="Z33" s="1273"/>
      <c r="AA33" s="1273"/>
      <c r="AB33" s="1272" t="s">
        <v>732</v>
      </c>
      <c r="AC33" s="1272"/>
      <c r="AD33" s="1272"/>
      <c r="AE33" s="1272"/>
      <c r="AF33" s="1272"/>
      <c r="AG33" s="1272" t="s">
        <v>733</v>
      </c>
      <c r="AH33" s="1272"/>
      <c r="AI33" s="1272"/>
      <c r="AJ33" s="1054" t="s">
        <v>417</v>
      </c>
      <c r="AK33" s="1274" t="s">
        <v>734</v>
      </c>
      <c r="AL33" s="1274"/>
      <c r="AM33" s="1274"/>
      <c r="AN33" s="1274"/>
      <c r="AO33" s="1274"/>
      <c r="AP33" s="1274"/>
      <c r="AQ33" s="1090">
        <v>2852786777</v>
      </c>
      <c r="AR33" s="1090">
        <v>2852786777</v>
      </c>
      <c r="AS33" s="1089">
        <v>0</v>
      </c>
      <c r="AT33" s="1089">
        <v>0</v>
      </c>
      <c r="AU33" s="1055"/>
      <c r="AV33" s="1090">
        <v>2375851204</v>
      </c>
      <c r="AW33" s="1090">
        <v>476935573</v>
      </c>
      <c r="AX33" s="1090">
        <v>2375851204</v>
      </c>
      <c r="AY33" s="1089">
        <v>0</v>
      </c>
      <c r="AZ33" s="1090">
        <v>2375851204</v>
      </c>
      <c r="BA33" s="1089">
        <v>0</v>
      </c>
      <c r="BB33" s="1090">
        <v>2375851204</v>
      </c>
      <c r="BC33" s="1089">
        <v>0</v>
      </c>
      <c r="BD33" s="1089">
        <v>0</v>
      </c>
      <c r="BG33" s="1081">
        <f t="shared" si="13"/>
        <v>2852786777</v>
      </c>
      <c r="BH33" s="1081">
        <f t="shared" si="1"/>
        <v>2852786777</v>
      </c>
      <c r="BI33" s="1081">
        <f t="shared" si="2"/>
        <v>0</v>
      </c>
      <c r="BJ33" s="1081">
        <f t="shared" si="3"/>
        <v>0</v>
      </c>
      <c r="BK33" s="1081">
        <f t="shared" si="4"/>
        <v>2375851204</v>
      </c>
      <c r="BL33" s="1081">
        <f t="shared" si="5"/>
        <v>476935573</v>
      </c>
      <c r="BM33" s="1081">
        <f t="shared" si="6"/>
        <v>2375851204</v>
      </c>
      <c r="BN33" s="1081">
        <f t="shared" si="7"/>
        <v>0</v>
      </c>
      <c r="BO33" s="1081">
        <f t="shared" si="8"/>
        <v>2375851204</v>
      </c>
      <c r="BP33" s="1081">
        <f t="shared" si="9"/>
        <v>0</v>
      </c>
      <c r="BQ33" s="1081">
        <f t="shared" si="10"/>
        <v>2375851204</v>
      </c>
      <c r="BR33" s="1081">
        <f t="shared" si="11"/>
        <v>0</v>
      </c>
      <c r="BS33" s="1081">
        <f t="shared" si="12"/>
        <v>0</v>
      </c>
    </row>
    <row r="34" spans="1:71" ht="25.5" customHeight="1" x14ac:dyDescent="0.2">
      <c r="A34" s="1049" t="str">
        <f t="shared" si="14"/>
        <v>A10151410</v>
      </c>
      <c r="B34" s="1257" t="s">
        <v>361</v>
      </c>
      <c r="C34" s="1257"/>
      <c r="D34" s="1257" t="s">
        <v>738</v>
      </c>
      <c r="E34" s="1257"/>
      <c r="F34" s="1257" t="s">
        <v>739</v>
      </c>
      <c r="G34" s="1257"/>
      <c r="H34" s="1257" t="s">
        <v>738</v>
      </c>
      <c r="I34" s="1257"/>
      <c r="J34" s="1257" t="s">
        <v>743</v>
      </c>
      <c r="K34" s="1257"/>
      <c r="L34" s="1257"/>
      <c r="M34" s="1257" t="s">
        <v>744</v>
      </c>
      <c r="N34" s="1257"/>
      <c r="O34" s="1257"/>
      <c r="P34" s="1257"/>
      <c r="Q34" s="1257"/>
      <c r="R34" s="1257"/>
      <c r="S34" s="1257"/>
      <c r="T34" s="1258" t="s">
        <v>368</v>
      </c>
      <c r="U34" s="1258"/>
      <c r="V34" s="1258"/>
      <c r="W34" s="1258"/>
      <c r="X34" s="1258"/>
      <c r="Y34" s="1258"/>
      <c r="Z34" s="1258"/>
      <c r="AA34" s="1258"/>
      <c r="AB34" s="1257" t="s">
        <v>732</v>
      </c>
      <c r="AC34" s="1257"/>
      <c r="AD34" s="1257"/>
      <c r="AE34" s="1257"/>
      <c r="AF34" s="1257"/>
      <c r="AG34" s="1257" t="s">
        <v>733</v>
      </c>
      <c r="AH34" s="1257"/>
      <c r="AI34" s="1257"/>
      <c r="AJ34" s="1023" t="s">
        <v>417</v>
      </c>
      <c r="AK34" s="1259" t="s">
        <v>734</v>
      </c>
      <c r="AL34" s="1259"/>
      <c r="AM34" s="1259"/>
      <c r="AN34" s="1259"/>
      <c r="AO34" s="1259"/>
      <c r="AP34" s="1259"/>
      <c r="AQ34" s="1084">
        <v>3777972785</v>
      </c>
      <c r="AR34" s="1084">
        <v>3777972785</v>
      </c>
      <c r="AS34" s="1085">
        <v>0</v>
      </c>
      <c r="AT34" s="1085">
        <v>0</v>
      </c>
      <c r="AU34" s="1019"/>
      <c r="AV34" s="1084">
        <v>3753730321</v>
      </c>
      <c r="AW34" s="1086">
        <v>24242464</v>
      </c>
      <c r="AX34" s="1084">
        <v>3753730321</v>
      </c>
      <c r="AY34" s="1085">
        <v>0</v>
      </c>
      <c r="AZ34" s="1084">
        <v>3753730321</v>
      </c>
      <c r="BA34" s="1085">
        <v>0</v>
      </c>
      <c r="BB34" s="1086">
        <v>3753730321</v>
      </c>
      <c r="BC34" s="1085">
        <v>0</v>
      </c>
      <c r="BD34" s="1086">
        <v>1034528</v>
      </c>
      <c r="BG34" s="1080">
        <f t="shared" si="13"/>
        <v>3777972785</v>
      </c>
      <c r="BH34" s="1080">
        <f t="shared" si="1"/>
        <v>3777972785</v>
      </c>
      <c r="BI34" s="1080">
        <f t="shared" si="2"/>
        <v>0</v>
      </c>
      <c r="BJ34" s="1080">
        <f t="shared" si="3"/>
        <v>0</v>
      </c>
      <c r="BK34" s="1080">
        <f t="shared" si="4"/>
        <v>3753730321</v>
      </c>
      <c r="BL34" s="1080">
        <f t="shared" si="5"/>
        <v>24242464</v>
      </c>
      <c r="BM34" s="1080">
        <f t="shared" si="6"/>
        <v>3753730321</v>
      </c>
      <c r="BN34" s="1080">
        <f t="shared" si="7"/>
        <v>0</v>
      </c>
      <c r="BO34" s="1080">
        <f t="shared" si="8"/>
        <v>3753730321</v>
      </c>
      <c r="BP34" s="1080">
        <f t="shared" si="9"/>
        <v>0</v>
      </c>
      <c r="BQ34" s="1080">
        <f t="shared" si="10"/>
        <v>3753730321</v>
      </c>
      <c r="BR34" s="1080">
        <f t="shared" si="11"/>
        <v>0</v>
      </c>
      <c r="BS34" s="1080">
        <f t="shared" si="12"/>
        <v>1034528</v>
      </c>
    </row>
    <row r="35" spans="1:71" ht="25.5" customHeight="1" x14ac:dyDescent="0.2">
      <c r="A35" s="1049" t="str">
        <f t="shared" si="14"/>
        <v>A10151510</v>
      </c>
      <c r="B35" s="1257" t="s">
        <v>361</v>
      </c>
      <c r="C35" s="1257"/>
      <c r="D35" s="1257" t="s">
        <v>738</v>
      </c>
      <c r="E35" s="1257"/>
      <c r="F35" s="1257" t="s">
        <v>739</v>
      </c>
      <c r="G35" s="1257"/>
      <c r="H35" s="1257" t="s">
        <v>738</v>
      </c>
      <c r="I35" s="1257"/>
      <c r="J35" s="1257" t="s">
        <v>743</v>
      </c>
      <c r="K35" s="1257"/>
      <c r="L35" s="1257"/>
      <c r="M35" s="1257" t="s">
        <v>745</v>
      </c>
      <c r="N35" s="1257"/>
      <c r="O35" s="1257"/>
      <c r="P35" s="1257"/>
      <c r="Q35" s="1257"/>
      <c r="R35" s="1257"/>
      <c r="S35" s="1257"/>
      <c r="T35" s="1258" t="s">
        <v>369</v>
      </c>
      <c r="U35" s="1258"/>
      <c r="V35" s="1258"/>
      <c r="W35" s="1258"/>
      <c r="X35" s="1258"/>
      <c r="Y35" s="1258"/>
      <c r="Z35" s="1258"/>
      <c r="AA35" s="1258"/>
      <c r="AB35" s="1257" t="s">
        <v>732</v>
      </c>
      <c r="AC35" s="1257"/>
      <c r="AD35" s="1257"/>
      <c r="AE35" s="1257"/>
      <c r="AF35" s="1257"/>
      <c r="AG35" s="1257" t="s">
        <v>733</v>
      </c>
      <c r="AH35" s="1257"/>
      <c r="AI35" s="1257"/>
      <c r="AJ35" s="1023" t="s">
        <v>417</v>
      </c>
      <c r="AK35" s="1259" t="s">
        <v>734</v>
      </c>
      <c r="AL35" s="1259"/>
      <c r="AM35" s="1259"/>
      <c r="AN35" s="1259"/>
      <c r="AO35" s="1259"/>
      <c r="AP35" s="1259"/>
      <c r="AQ35" s="1084">
        <v>4162865456</v>
      </c>
      <c r="AR35" s="1084">
        <v>4162865456</v>
      </c>
      <c r="AS35" s="1085">
        <v>0</v>
      </c>
      <c r="AT35" s="1085">
        <v>0</v>
      </c>
      <c r="AU35" s="1019"/>
      <c r="AV35" s="1084">
        <v>3426857112</v>
      </c>
      <c r="AW35" s="1086">
        <v>736008344</v>
      </c>
      <c r="AX35" s="1084">
        <v>3426857112</v>
      </c>
      <c r="AY35" s="1085">
        <v>0</v>
      </c>
      <c r="AZ35" s="1084">
        <v>3426857112</v>
      </c>
      <c r="BA35" s="1085">
        <v>0</v>
      </c>
      <c r="BB35" s="1086">
        <v>3426857112</v>
      </c>
      <c r="BC35" s="1085">
        <v>0</v>
      </c>
      <c r="BD35" s="1086">
        <v>1996480</v>
      </c>
      <c r="BG35" s="1080">
        <f t="shared" si="13"/>
        <v>4162865456</v>
      </c>
      <c r="BH35" s="1080">
        <f t="shared" si="1"/>
        <v>4162865456</v>
      </c>
      <c r="BI35" s="1080">
        <f t="shared" si="2"/>
        <v>0</v>
      </c>
      <c r="BJ35" s="1080">
        <f t="shared" si="3"/>
        <v>0</v>
      </c>
      <c r="BK35" s="1080">
        <f t="shared" si="4"/>
        <v>3426857112</v>
      </c>
      <c r="BL35" s="1080">
        <f t="shared" si="5"/>
        <v>736008344</v>
      </c>
      <c r="BM35" s="1080">
        <f t="shared" si="6"/>
        <v>3426857112</v>
      </c>
      <c r="BN35" s="1080">
        <f t="shared" si="7"/>
        <v>0</v>
      </c>
      <c r="BO35" s="1080">
        <f t="shared" si="8"/>
        <v>3426857112</v>
      </c>
      <c r="BP35" s="1080">
        <f t="shared" si="9"/>
        <v>0</v>
      </c>
      <c r="BQ35" s="1080">
        <f t="shared" si="10"/>
        <v>3426857112</v>
      </c>
      <c r="BR35" s="1080">
        <f t="shared" si="11"/>
        <v>0</v>
      </c>
      <c r="BS35" s="1080">
        <f t="shared" si="12"/>
        <v>1996480</v>
      </c>
    </row>
    <row r="36" spans="1:71" ht="25.5" customHeight="1" x14ac:dyDescent="0.2">
      <c r="A36" s="1049" t="str">
        <f t="shared" si="14"/>
        <v>A10151610</v>
      </c>
      <c r="B36" s="1257" t="s">
        <v>361</v>
      </c>
      <c r="C36" s="1257"/>
      <c r="D36" s="1257" t="s">
        <v>738</v>
      </c>
      <c r="E36" s="1257"/>
      <c r="F36" s="1257" t="s">
        <v>739</v>
      </c>
      <c r="G36" s="1257"/>
      <c r="H36" s="1257" t="s">
        <v>738</v>
      </c>
      <c r="I36" s="1257"/>
      <c r="J36" s="1257" t="s">
        <v>743</v>
      </c>
      <c r="K36" s="1257"/>
      <c r="L36" s="1257"/>
      <c r="M36" s="1257" t="s">
        <v>370</v>
      </c>
      <c r="N36" s="1257"/>
      <c r="O36" s="1257"/>
      <c r="P36" s="1257"/>
      <c r="Q36" s="1257"/>
      <c r="R36" s="1257"/>
      <c r="S36" s="1257"/>
      <c r="T36" s="1258" t="s">
        <v>371</v>
      </c>
      <c r="U36" s="1258"/>
      <c r="V36" s="1258"/>
      <c r="W36" s="1258"/>
      <c r="X36" s="1258"/>
      <c r="Y36" s="1258"/>
      <c r="Z36" s="1258"/>
      <c r="AA36" s="1258"/>
      <c r="AB36" s="1257" t="s">
        <v>732</v>
      </c>
      <c r="AC36" s="1257"/>
      <c r="AD36" s="1257"/>
      <c r="AE36" s="1257"/>
      <c r="AF36" s="1257"/>
      <c r="AG36" s="1257" t="s">
        <v>733</v>
      </c>
      <c r="AH36" s="1257"/>
      <c r="AI36" s="1257"/>
      <c r="AJ36" s="1023" t="s">
        <v>417</v>
      </c>
      <c r="AK36" s="1259" t="s">
        <v>734</v>
      </c>
      <c r="AL36" s="1259"/>
      <c r="AM36" s="1259"/>
      <c r="AN36" s="1259"/>
      <c r="AO36" s="1259"/>
      <c r="AP36" s="1259"/>
      <c r="AQ36" s="1084">
        <v>8837627022</v>
      </c>
      <c r="AR36" s="1084">
        <v>8837627022</v>
      </c>
      <c r="AS36" s="1085">
        <v>0</v>
      </c>
      <c r="AT36" s="1085">
        <v>0</v>
      </c>
      <c r="AU36" s="1019"/>
      <c r="AV36" s="1084">
        <v>372719462</v>
      </c>
      <c r="AW36" s="1086">
        <v>8464907560</v>
      </c>
      <c r="AX36" s="1084">
        <v>372719462</v>
      </c>
      <c r="AY36" s="1085">
        <v>0</v>
      </c>
      <c r="AZ36" s="1084">
        <v>372719462</v>
      </c>
      <c r="BA36" s="1085">
        <v>0</v>
      </c>
      <c r="BB36" s="1086">
        <v>372719462</v>
      </c>
      <c r="BC36" s="1085">
        <v>0</v>
      </c>
      <c r="BD36" s="1085">
        <v>0</v>
      </c>
      <c r="BG36" s="1080">
        <f t="shared" si="13"/>
        <v>8837627022</v>
      </c>
      <c r="BH36" s="1080">
        <f t="shared" si="1"/>
        <v>8837627022</v>
      </c>
      <c r="BI36" s="1080">
        <f t="shared" si="2"/>
        <v>0</v>
      </c>
      <c r="BJ36" s="1080">
        <f t="shared" si="3"/>
        <v>0</v>
      </c>
      <c r="BK36" s="1080">
        <f t="shared" si="4"/>
        <v>372719462</v>
      </c>
      <c r="BL36" s="1080">
        <f t="shared" si="5"/>
        <v>8464907560</v>
      </c>
      <c r="BM36" s="1080">
        <f t="shared" si="6"/>
        <v>372719462</v>
      </c>
      <c r="BN36" s="1080">
        <f t="shared" si="7"/>
        <v>0</v>
      </c>
      <c r="BO36" s="1080">
        <f t="shared" si="8"/>
        <v>372719462</v>
      </c>
      <c r="BP36" s="1080">
        <f t="shared" si="9"/>
        <v>0</v>
      </c>
      <c r="BQ36" s="1080">
        <f t="shared" si="10"/>
        <v>372719462</v>
      </c>
      <c r="BR36" s="1080">
        <f t="shared" si="11"/>
        <v>0</v>
      </c>
      <c r="BS36" s="1080">
        <f t="shared" si="12"/>
        <v>0</v>
      </c>
    </row>
    <row r="37" spans="1:71" ht="25.5" customHeight="1" x14ac:dyDescent="0.2">
      <c r="A37" s="1049" t="str">
        <f t="shared" si="14"/>
        <v>A10152210</v>
      </c>
      <c r="B37" s="1257" t="s">
        <v>361</v>
      </c>
      <c r="C37" s="1257"/>
      <c r="D37" s="1257" t="s">
        <v>738</v>
      </c>
      <c r="E37" s="1257"/>
      <c r="F37" s="1257" t="s">
        <v>739</v>
      </c>
      <c r="G37" s="1257"/>
      <c r="H37" s="1257" t="s">
        <v>738</v>
      </c>
      <c r="I37" s="1257"/>
      <c r="J37" s="1257" t="s">
        <v>743</v>
      </c>
      <c r="K37" s="1257"/>
      <c r="L37" s="1257"/>
      <c r="M37" s="1257" t="s">
        <v>746</v>
      </c>
      <c r="N37" s="1257"/>
      <c r="O37" s="1257"/>
      <c r="P37" s="1257"/>
      <c r="Q37" s="1257"/>
      <c r="R37" s="1257"/>
      <c r="S37" s="1257"/>
      <c r="T37" s="1258" t="s">
        <v>372</v>
      </c>
      <c r="U37" s="1258"/>
      <c r="V37" s="1258"/>
      <c r="W37" s="1258"/>
      <c r="X37" s="1258"/>
      <c r="Y37" s="1258"/>
      <c r="Z37" s="1258"/>
      <c r="AA37" s="1258"/>
      <c r="AB37" s="1257" t="s">
        <v>732</v>
      </c>
      <c r="AC37" s="1257"/>
      <c r="AD37" s="1257"/>
      <c r="AE37" s="1257"/>
      <c r="AF37" s="1257"/>
      <c r="AG37" s="1257" t="s">
        <v>733</v>
      </c>
      <c r="AH37" s="1257"/>
      <c r="AI37" s="1257"/>
      <c r="AJ37" s="1023" t="s">
        <v>417</v>
      </c>
      <c r="AK37" s="1259" t="s">
        <v>734</v>
      </c>
      <c r="AL37" s="1259"/>
      <c r="AM37" s="1259"/>
      <c r="AN37" s="1259"/>
      <c r="AO37" s="1259"/>
      <c r="AP37" s="1259"/>
      <c r="AQ37" s="1084">
        <v>1983243515</v>
      </c>
      <c r="AR37" s="1084">
        <v>1983243515</v>
      </c>
      <c r="AS37" s="1085">
        <v>0</v>
      </c>
      <c r="AT37" s="1085">
        <v>0</v>
      </c>
      <c r="AU37" s="1019"/>
      <c r="AV37" s="1084">
        <v>1839113103</v>
      </c>
      <c r="AW37" s="1086">
        <v>144130412</v>
      </c>
      <c r="AX37" s="1084">
        <v>1839113103</v>
      </c>
      <c r="AY37" s="1085">
        <v>0</v>
      </c>
      <c r="AZ37" s="1084">
        <v>1839113103</v>
      </c>
      <c r="BA37" s="1085">
        <v>0</v>
      </c>
      <c r="BB37" s="1086">
        <v>1839113103</v>
      </c>
      <c r="BC37" s="1085">
        <v>0</v>
      </c>
      <c r="BD37" s="1085">
        <v>0</v>
      </c>
      <c r="BG37" s="1080">
        <f t="shared" si="13"/>
        <v>1983243515</v>
      </c>
      <c r="BH37" s="1080">
        <f t="shared" si="1"/>
        <v>1983243515</v>
      </c>
      <c r="BI37" s="1080">
        <f t="shared" si="2"/>
        <v>0</v>
      </c>
      <c r="BJ37" s="1080">
        <f t="shared" si="3"/>
        <v>0</v>
      </c>
      <c r="BK37" s="1080">
        <f t="shared" si="4"/>
        <v>1839113103</v>
      </c>
      <c r="BL37" s="1080">
        <f t="shared" si="5"/>
        <v>144130412</v>
      </c>
      <c r="BM37" s="1080">
        <f t="shared" si="6"/>
        <v>1839113103</v>
      </c>
      <c r="BN37" s="1080">
        <f t="shared" si="7"/>
        <v>0</v>
      </c>
      <c r="BO37" s="1080">
        <f t="shared" si="8"/>
        <v>1839113103</v>
      </c>
      <c r="BP37" s="1080">
        <f t="shared" si="9"/>
        <v>0</v>
      </c>
      <c r="BQ37" s="1080">
        <f t="shared" si="10"/>
        <v>1839113103</v>
      </c>
      <c r="BR37" s="1080">
        <f t="shared" si="11"/>
        <v>0</v>
      </c>
      <c r="BS37" s="1080">
        <f t="shared" si="12"/>
        <v>0</v>
      </c>
    </row>
    <row r="38" spans="1:71" ht="12.75" x14ac:dyDescent="0.2">
      <c r="A38" s="1049" t="str">
        <f t="shared" si="14"/>
        <v>A101910</v>
      </c>
      <c r="B38" s="1257" t="s">
        <v>361</v>
      </c>
      <c r="C38" s="1257"/>
      <c r="D38" s="1257" t="s">
        <v>738</v>
      </c>
      <c r="E38" s="1257"/>
      <c r="F38" s="1257" t="s">
        <v>739</v>
      </c>
      <c r="G38" s="1257"/>
      <c r="H38" s="1257" t="s">
        <v>738</v>
      </c>
      <c r="I38" s="1257"/>
      <c r="J38" s="1257" t="s">
        <v>747</v>
      </c>
      <c r="K38" s="1257"/>
      <c r="L38" s="1257"/>
      <c r="M38" s="1257"/>
      <c r="N38" s="1257"/>
      <c r="O38" s="1257"/>
      <c r="P38" s="1257"/>
      <c r="Q38" s="1257"/>
      <c r="R38" s="1257"/>
      <c r="S38" s="1257"/>
      <c r="T38" s="1258" t="s">
        <v>613</v>
      </c>
      <c r="U38" s="1258"/>
      <c r="V38" s="1258"/>
      <c r="W38" s="1258"/>
      <c r="X38" s="1258"/>
      <c r="Y38" s="1258"/>
      <c r="Z38" s="1258"/>
      <c r="AA38" s="1258"/>
      <c r="AB38" s="1257" t="s">
        <v>732</v>
      </c>
      <c r="AC38" s="1257"/>
      <c r="AD38" s="1257"/>
      <c r="AE38" s="1257"/>
      <c r="AF38" s="1257"/>
      <c r="AG38" s="1257" t="s">
        <v>733</v>
      </c>
      <c r="AH38" s="1257"/>
      <c r="AI38" s="1257"/>
      <c r="AJ38" s="1023" t="s">
        <v>417</v>
      </c>
      <c r="AK38" s="1259" t="s">
        <v>734</v>
      </c>
      <c r="AL38" s="1259"/>
      <c r="AM38" s="1259"/>
      <c r="AN38" s="1259"/>
      <c r="AO38" s="1259"/>
      <c r="AP38" s="1259"/>
      <c r="AQ38" s="1084">
        <v>1227000000</v>
      </c>
      <c r="AR38" s="1084">
        <v>1227000000</v>
      </c>
      <c r="AS38" s="1085">
        <v>0</v>
      </c>
      <c r="AT38" s="1085">
        <v>0</v>
      </c>
      <c r="AU38" s="1019"/>
      <c r="AV38" s="1084">
        <v>851461130</v>
      </c>
      <c r="AW38" s="1086">
        <v>375538870</v>
      </c>
      <c r="AX38" s="1084">
        <v>851461130</v>
      </c>
      <c r="AY38" s="1085">
        <v>0</v>
      </c>
      <c r="AZ38" s="1084">
        <v>851461130</v>
      </c>
      <c r="BA38" s="1085">
        <v>0</v>
      </c>
      <c r="BB38" s="1086">
        <v>851461130</v>
      </c>
      <c r="BC38" s="1085">
        <v>0</v>
      </c>
      <c r="BD38" s="1085">
        <v>0</v>
      </c>
      <c r="BG38" s="1080">
        <f t="shared" si="13"/>
        <v>1227000000</v>
      </c>
      <c r="BH38" s="1080">
        <f t="shared" si="1"/>
        <v>1227000000</v>
      </c>
      <c r="BI38" s="1080">
        <f t="shared" si="2"/>
        <v>0</v>
      </c>
      <c r="BJ38" s="1080">
        <f t="shared" si="3"/>
        <v>0</v>
      </c>
      <c r="BK38" s="1080">
        <f t="shared" si="4"/>
        <v>851461130</v>
      </c>
      <c r="BL38" s="1080">
        <f t="shared" si="5"/>
        <v>375538870</v>
      </c>
      <c r="BM38" s="1080">
        <f t="shared" si="6"/>
        <v>851461130</v>
      </c>
      <c r="BN38" s="1080">
        <f t="shared" si="7"/>
        <v>0</v>
      </c>
      <c r="BO38" s="1080">
        <f t="shared" si="8"/>
        <v>851461130</v>
      </c>
      <c r="BP38" s="1080">
        <f t="shared" si="9"/>
        <v>0</v>
      </c>
      <c r="BQ38" s="1080">
        <f t="shared" si="10"/>
        <v>851461130</v>
      </c>
      <c r="BR38" s="1080">
        <f t="shared" si="11"/>
        <v>0</v>
      </c>
      <c r="BS38" s="1080">
        <f t="shared" si="12"/>
        <v>0</v>
      </c>
    </row>
    <row r="39" spans="1:71" ht="25.5" customHeight="1" x14ac:dyDescent="0.2">
      <c r="A39" s="1049" t="str">
        <f t="shared" si="14"/>
        <v>A1019110</v>
      </c>
      <c r="B39" s="1257" t="s">
        <v>361</v>
      </c>
      <c r="C39" s="1257"/>
      <c r="D39" s="1257" t="s">
        <v>738</v>
      </c>
      <c r="E39" s="1257"/>
      <c r="F39" s="1257" t="s">
        <v>739</v>
      </c>
      <c r="G39" s="1257"/>
      <c r="H39" s="1257" t="s">
        <v>738</v>
      </c>
      <c r="I39" s="1257"/>
      <c r="J39" s="1257" t="s">
        <v>747</v>
      </c>
      <c r="K39" s="1257"/>
      <c r="L39" s="1257"/>
      <c r="M39" s="1257" t="s">
        <v>738</v>
      </c>
      <c r="N39" s="1257"/>
      <c r="O39" s="1257"/>
      <c r="P39" s="1257"/>
      <c r="Q39" s="1257"/>
      <c r="R39" s="1257"/>
      <c r="S39" s="1257"/>
      <c r="T39" s="1258" t="s">
        <v>373</v>
      </c>
      <c r="U39" s="1258"/>
      <c r="V39" s="1258"/>
      <c r="W39" s="1258"/>
      <c r="X39" s="1258"/>
      <c r="Y39" s="1258"/>
      <c r="Z39" s="1258"/>
      <c r="AA39" s="1258"/>
      <c r="AB39" s="1257" t="s">
        <v>732</v>
      </c>
      <c r="AC39" s="1257"/>
      <c r="AD39" s="1257"/>
      <c r="AE39" s="1257"/>
      <c r="AF39" s="1257"/>
      <c r="AG39" s="1257" t="s">
        <v>733</v>
      </c>
      <c r="AH39" s="1257"/>
      <c r="AI39" s="1257"/>
      <c r="AJ39" s="1023" t="s">
        <v>417</v>
      </c>
      <c r="AK39" s="1259" t="s">
        <v>734</v>
      </c>
      <c r="AL39" s="1259"/>
      <c r="AM39" s="1259"/>
      <c r="AN39" s="1259"/>
      <c r="AO39" s="1259"/>
      <c r="AP39" s="1259"/>
      <c r="AQ39" s="1084">
        <v>321334427</v>
      </c>
      <c r="AR39" s="1084">
        <v>321334427</v>
      </c>
      <c r="AS39" s="1085">
        <v>0</v>
      </c>
      <c r="AT39" s="1085">
        <v>0</v>
      </c>
      <c r="AU39" s="1019"/>
      <c r="AV39" s="1084">
        <v>249713281</v>
      </c>
      <c r="AW39" s="1086">
        <v>71621146</v>
      </c>
      <c r="AX39" s="1084">
        <v>249713281</v>
      </c>
      <c r="AY39" s="1085">
        <v>0</v>
      </c>
      <c r="AZ39" s="1084">
        <v>249713281</v>
      </c>
      <c r="BA39" s="1085">
        <v>0</v>
      </c>
      <c r="BB39" s="1086">
        <v>249713281</v>
      </c>
      <c r="BC39" s="1085">
        <v>0</v>
      </c>
      <c r="BD39" s="1085">
        <v>0</v>
      </c>
      <c r="BG39" s="1080">
        <f t="shared" si="13"/>
        <v>321334427</v>
      </c>
      <c r="BH39" s="1080">
        <f t="shared" si="1"/>
        <v>321334427</v>
      </c>
      <c r="BI39" s="1080">
        <f t="shared" si="2"/>
        <v>0</v>
      </c>
      <c r="BJ39" s="1080">
        <f t="shared" si="3"/>
        <v>0</v>
      </c>
      <c r="BK39" s="1080">
        <f t="shared" si="4"/>
        <v>249713281</v>
      </c>
      <c r="BL39" s="1080">
        <f t="shared" si="5"/>
        <v>71621146</v>
      </c>
      <c r="BM39" s="1080">
        <f t="shared" si="6"/>
        <v>249713281</v>
      </c>
      <c r="BN39" s="1080">
        <f t="shared" si="7"/>
        <v>0</v>
      </c>
      <c r="BO39" s="1080">
        <f t="shared" si="8"/>
        <v>249713281</v>
      </c>
      <c r="BP39" s="1080">
        <f t="shared" si="9"/>
        <v>0</v>
      </c>
      <c r="BQ39" s="1080">
        <f t="shared" si="10"/>
        <v>249713281</v>
      </c>
      <c r="BR39" s="1080">
        <f t="shared" si="11"/>
        <v>0</v>
      </c>
      <c r="BS39" s="1080">
        <f t="shared" si="12"/>
        <v>0</v>
      </c>
    </row>
    <row r="40" spans="1:71" ht="12.75" x14ac:dyDescent="0.2">
      <c r="A40" s="1049" t="str">
        <f t="shared" si="14"/>
        <v>A1019310</v>
      </c>
      <c r="B40" s="1257" t="s">
        <v>361</v>
      </c>
      <c r="C40" s="1257"/>
      <c r="D40" s="1257" t="s">
        <v>738</v>
      </c>
      <c r="E40" s="1257"/>
      <c r="F40" s="1257" t="s">
        <v>739</v>
      </c>
      <c r="G40" s="1257"/>
      <c r="H40" s="1257" t="s">
        <v>738</v>
      </c>
      <c r="I40" s="1257"/>
      <c r="J40" s="1257" t="s">
        <v>747</v>
      </c>
      <c r="K40" s="1257"/>
      <c r="L40" s="1257"/>
      <c r="M40" s="1257" t="s">
        <v>748</v>
      </c>
      <c r="N40" s="1257"/>
      <c r="O40" s="1257"/>
      <c r="P40" s="1257"/>
      <c r="Q40" s="1257"/>
      <c r="R40" s="1257"/>
      <c r="S40" s="1257"/>
      <c r="T40" s="1258" t="s">
        <v>374</v>
      </c>
      <c r="U40" s="1258"/>
      <c r="V40" s="1258"/>
      <c r="W40" s="1258"/>
      <c r="X40" s="1258"/>
      <c r="Y40" s="1258"/>
      <c r="Z40" s="1258"/>
      <c r="AA40" s="1258"/>
      <c r="AB40" s="1257" t="s">
        <v>732</v>
      </c>
      <c r="AC40" s="1257"/>
      <c r="AD40" s="1257"/>
      <c r="AE40" s="1257"/>
      <c r="AF40" s="1257"/>
      <c r="AG40" s="1257" t="s">
        <v>733</v>
      </c>
      <c r="AH40" s="1257"/>
      <c r="AI40" s="1257"/>
      <c r="AJ40" s="1023" t="s">
        <v>417</v>
      </c>
      <c r="AK40" s="1259" t="s">
        <v>734</v>
      </c>
      <c r="AL40" s="1259"/>
      <c r="AM40" s="1259"/>
      <c r="AN40" s="1259"/>
      <c r="AO40" s="1259"/>
      <c r="AP40" s="1259"/>
      <c r="AQ40" s="1084">
        <v>905665573</v>
      </c>
      <c r="AR40" s="1084">
        <v>905665573</v>
      </c>
      <c r="AS40" s="1085">
        <v>0</v>
      </c>
      <c r="AT40" s="1085">
        <v>0</v>
      </c>
      <c r="AU40" s="1019"/>
      <c r="AV40" s="1084">
        <v>601747849</v>
      </c>
      <c r="AW40" s="1086">
        <v>303917724</v>
      </c>
      <c r="AX40" s="1084">
        <v>601747849</v>
      </c>
      <c r="AY40" s="1085">
        <v>0</v>
      </c>
      <c r="AZ40" s="1084">
        <v>601747849</v>
      </c>
      <c r="BA40" s="1085">
        <v>0</v>
      </c>
      <c r="BB40" s="1086">
        <v>601747849</v>
      </c>
      <c r="BC40" s="1085">
        <v>0</v>
      </c>
      <c r="BD40" s="1085">
        <v>0</v>
      </c>
      <c r="BG40" s="1080">
        <f t="shared" si="13"/>
        <v>905665573</v>
      </c>
      <c r="BH40" s="1080">
        <f t="shared" si="1"/>
        <v>905665573</v>
      </c>
      <c r="BI40" s="1080">
        <f t="shared" si="2"/>
        <v>0</v>
      </c>
      <c r="BJ40" s="1080">
        <f t="shared" si="3"/>
        <v>0</v>
      </c>
      <c r="BK40" s="1080">
        <f t="shared" si="4"/>
        <v>601747849</v>
      </c>
      <c r="BL40" s="1080">
        <f t="shared" si="5"/>
        <v>303917724</v>
      </c>
      <c r="BM40" s="1080">
        <f t="shared" si="6"/>
        <v>601747849</v>
      </c>
      <c r="BN40" s="1080">
        <f t="shared" si="7"/>
        <v>0</v>
      </c>
      <c r="BO40" s="1080">
        <f t="shared" si="8"/>
        <v>601747849</v>
      </c>
      <c r="BP40" s="1080">
        <f t="shared" si="9"/>
        <v>0</v>
      </c>
      <c r="BQ40" s="1080">
        <f t="shared" si="10"/>
        <v>601747849</v>
      </c>
      <c r="BR40" s="1080">
        <f t="shared" si="11"/>
        <v>0</v>
      </c>
      <c r="BS40" s="1080">
        <f t="shared" si="12"/>
        <v>0</v>
      </c>
    </row>
    <row r="41" spans="1:71" ht="12.75" x14ac:dyDescent="0.2">
      <c r="A41" s="1049" t="str">
        <f t="shared" si="14"/>
        <v>A10199910</v>
      </c>
      <c r="B41" s="1257" t="s">
        <v>361</v>
      </c>
      <c r="C41" s="1257"/>
      <c r="D41" s="1257" t="s">
        <v>738</v>
      </c>
      <c r="E41" s="1257"/>
      <c r="F41" s="1257" t="s">
        <v>739</v>
      </c>
      <c r="G41" s="1257"/>
      <c r="H41" s="1257" t="s">
        <v>738</v>
      </c>
      <c r="I41" s="1257"/>
      <c r="J41" s="1257" t="s">
        <v>749</v>
      </c>
      <c r="K41" s="1257"/>
      <c r="L41" s="1257"/>
      <c r="M41" s="1257"/>
      <c r="N41" s="1257"/>
      <c r="O41" s="1257"/>
      <c r="P41" s="1257"/>
      <c r="Q41" s="1257"/>
      <c r="R41" s="1257"/>
      <c r="S41" s="1257"/>
      <c r="T41" s="1258" t="s">
        <v>750</v>
      </c>
      <c r="U41" s="1258"/>
      <c r="V41" s="1258"/>
      <c r="W41" s="1258"/>
      <c r="X41" s="1258"/>
      <c r="Y41" s="1258"/>
      <c r="Z41" s="1258"/>
      <c r="AA41" s="1258"/>
      <c r="AB41" s="1257" t="s">
        <v>732</v>
      </c>
      <c r="AC41" s="1257"/>
      <c r="AD41" s="1257"/>
      <c r="AE41" s="1257"/>
      <c r="AF41" s="1257"/>
      <c r="AG41" s="1257" t="s">
        <v>733</v>
      </c>
      <c r="AH41" s="1257"/>
      <c r="AI41" s="1257"/>
      <c r="AJ41" s="1023" t="s">
        <v>417</v>
      </c>
      <c r="AK41" s="1259" t="s">
        <v>734</v>
      </c>
      <c r="AL41" s="1259"/>
      <c r="AM41" s="1259"/>
      <c r="AN41" s="1259"/>
      <c r="AO41" s="1259"/>
      <c r="AP41" s="1259"/>
      <c r="AQ41" s="1084">
        <v>7940802</v>
      </c>
      <c r="AR41" s="1084">
        <v>3576802</v>
      </c>
      <c r="AS41" s="1086">
        <v>4364000</v>
      </c>
      <c r="AT41" s="1085">
        <v>0</v>
      </c>
      <c r="AU41" s="1019"/>
      <c r="AV41" s="1084">
        <v>3576802</v>
      </c>
      <c r="AW41" s="1085">
        <v>0</v>
      </c>
      <c r="AX41" s="1084">
        <v>3576802</v>
      </c>
      <c r="AY41" s="1085">
        <v>0</v>
      </c>
      <c r="AZ41" s="1084">
        <v>745600</v>
      </c>
      <c r="BA41" s="1086">
        <v>2831202</v>
      </c>
      <c r="BB41" s="1086">
        <v>745600</v>
      </c>
      <c r="BC41" s="1085">
        <v>0</v>
      </c>
      <c r="BD41" s="1085">
        <v>0</v>
      </c>
      <c r="BG41" s="1080">
        <f t="shared" si="13"/>
        <v>7940802</v>
      </c>
      <c r="BH41" s="1080">
        <f t="shared" si="1"/>
        <v>3576802</v>
      </c>
      <c r="BI41" s="1080">
        <f t="shared" si="2"/>
        <v>4364000</v>
      </c>
      <c r="BJ41" s="1080">
        <f t="shared" si="3"/>
        <v>0</v>
      </c>
      <c r="BK41" s="1080">
        <f t="shared" si="4"/>
        <v>3576802</v>
      </c>
      <c r="BL41" s="1080">
        <f t="shared" si="5"/>
        <v>0</v>
      </c>
      <c r="BM41" s="1080">
        <f t="shared" si="6"/>
        <v>3576802</v>
      </c>
      <c r="BN41" s="1080">
        <f t="shared" si="7"/>
        <v>0</v>
      </c>
      <c r="BO41" s="1080">
        <f t="shared" si="8"/>
        <v>745600</v>
      </c>
      <c r="BP41" s="1080">
        <f t="shared" si="9"/>
        <v>2831202</v>
      </c>
      <c r="BQ41" s="1080">
        <f t="shared" si="10"/>
        <v>745600</v>
      </c>
      <c r="BR41" s="1080">
        <f t="shared" si="11"/>
        <v>0</v>
      </c>
      <c r="BS41" s="1080">
        <f t="shared" si="12"/>
        <v>0</v>
      </c>
    </row>
    <row r="42" spans="1:71" ht="12.75" x14ac:dyDescent="0.2">
      <c r="A42" s="1049" t="str">
        <f t="shared" si="14"/>
        <v>A10210</v>
      </c>
      <c r="B42" s="1261" t="s">
        <v>361</v>
      </c>
      <c r="C42" s="1261"/>
      <c r="D42" s="1261" t="s">
        <v>738</v>
      </c>
      <c r="E42" s="1261"/>
      <c r="F42" s="1261" t="s">
        <v>739</v>
      </c>
      <c r="G42" s="1261"/>
      <c r="H42" s="1261" t="s">
        <v>741</v>
      </c>
      <c r="I42" s="1261"/>
      <c r="J42" s="1261"/>
      <c r="K42" s="1261"/>
      <c r="L42" s="1261"/>
      <c r="M42" s="1261"/>
      <c r="N42" s="1261"/>
      <c r="O42" s="1261"/>
      <c r="P42" s="1261"/>
      <c r="Q42" s="1261"/>
      <c r="R42" s="1261"/>
      <c r="S42" s="1261"/>
      <c r="T42" s="1260" t="s">
        <v>616</v>
      </c>
      <c r="U42" s="1260"/>
      <c r="V42" s="1260"/>
      <c r="W42" s="1260"/>
      <c r="X42" s="1260"/>
      <c r="Y42" s="1260"/>
      <c r="Z42" s="1260"/>
      <c r="AA42" s="1260"/>
      <c r="AB42" s="1261" t="s">
        <v>732</v>
      </c>
      <c r="AC42" s="1261"/>
      <c r="AD42" s="1261"/>
      <c r="AE42" s="1261"/>
      <c r="AF42" s="1261"/>
      <c r="AG42" s="1261" t="s">
        <v>733</v>
      </c>
      <c r="AH42" s="1261"/>
      <c r="AI42" s="1261"/>
      <c r="AJ42" s="1018" t="s">
        <v>417</v>
      </c>
      <c r="AK42" s="1262" t="s">
        <v>734</v>
      </c>
      <c r="AL42" s="1262"/>
      <c r="AM42" s="1262"/>
      <c r="AN42" s="1262"/>
      <c r="AO42" s="1262"/>
      <c r="AP42" s="1262"/>
      <c r="AQ42" s="1084">
        <v>2758049500</v>
      </c>
      <c r="AR42" s="1084">
        <v>2674414762</v>
      </c>
      <c r="AS42" s="1086">
        <v>83634738</v>
      </c>
      <c r="AT42" s="1085">
        <v>0</v>
      </c>
      <c r="AU42" s="1019"/>
      <c r="AV42" s="1084">
        <v>2380098091</v>
      </c>
      <c r="AW42" s="1086">
        <v>294316671</v>
      </c>
      <c r="AX42" s="1084">
        <v>1605058976</v>
      </c>
      <c r="AY42" s="1086">
        <v>775039115</v>
      </c>
      <c r="AZ42" s="1084">
        <v>1602740144</v>
      </c>
      <c r="BA42" s="1086">
        <v>2318832</v>
      </c>
      <c r="BB42" s="1086">
        <v>1602740144</v>
      </c>
      <c r="BC42" s="1085">
        <v>0</v>
      </c>
      <c r="BD42" s="1085">
        <v>0</v>
      </c>
      <c r="BG42" s="1080">
        <f t="shared" si="13"/>
        <v>2758049500</v>
      </c>
      <c r="BH42" s="1080">
        <f t="shared" si="1"/>
        <v>2674414762</v>
      </c>
      <c r="BI42" s="1080">
        <f t="shared" si="2"/>
        <v>83634738</v>
      </c>
      <c r="BJ42" s="1080">
        <f t="shared" si="3"/>
        <v>0</v>
      </c>
      <c r="BK42" s="1080">
        <f t="shared" si="4"/>
        <v>2380098091</v>
      </c>
      <c r="BL42" s="1080">
        <f t="shared" si="5"/>
        <v>294316671</v>
      </c>
      <c r="BM42" s="1080">
        <f t="shared" si="6"/>
        <v>1605058976</v>
      </c>
      <c r="BN42" s="1080">
        <f t="shared" si="7"/>
        <v>775039115</v>
      </c>
      <c r="BO42" s="1080">
        <f t="shared" si="8"/>
        <v>1602740144</v>
      </c>
      <c r="BP42" s="1080">
        <f t="shared" si="9"/>
        <v>2318832</v>
      </c>
      <c r="BQ42" s="1080">
        <f t="shared" si="10"/>
        <v>1602740144</v>
      </c>
      <c r="BR42" s="1080">
        <f t="shared" si="11"/>
        <v>0</v>
      </c>
      <c r="BS42" s="1080">
        <f t="shared" si="12"/>
        <v>0</v>
      </c>
    </row>
    <row r="43" spans="1:71" s="1066" customFormat="1" ht="12.75" x14ac:dyDescent="0.2">
      <c r="A43" s="1066" t="str">
        <f t="shared" si="14"/>
        <v>A1021210</v>
      </c>
      <c r="B43" s="1269" t="s">
        <v>361</v>
      </c>
      <c r="C43" s="1269"/>
      <c r="D43" s="1269" t="s">
        <v>738</v>
      </c>
      <c r="E43" s="1269"/>
      <c r="F43" s="1269" t="s">
        <v>739</v>
      </c>
      <c r="G43" s="1269"/>
      <c r="H43" s="1269" t="s">
        <v>741</v>
      </c>
      <c r="I43" s="1269"/>
      <c r="J43" s="1269" t="s">
        <v>751</v>
      </c>
      <c r="K43" s="1269"/>
      <c r="L43" s="1269"/>
      <c r="M43" s="1269"/>
      <c r="N43" s="1269"/>
      <c r="O43" s="1269"/>
      <c r="P43" s="1269"/>
      <c r="Q43" s="1269"/>
      <c r="R43" s="1269"/>
      <c r="S43" s="1269"/>
      <c r="T43" s="1270" t="s">
        <v>375</v>
      </c>
      <c r="U43" s="1270"/>
      <c r="V43" s="1270"/>
      <c r="W43" s="1270"/>
      <c r="X43" s="1270"/>
      <c r="Y43" s="1270"/>
      <c r="Z43" s="1270"/>
      <c r="AA43" s="1270"/>
      <c r="AB43" s="1269" t="s">
        <v>732</v>
      </c>
      <c r="AC43" s="1269"/>
      <c r="AD43" s="1269"/>
      <c r="AE43" s="1269"/>
      <c r="AF43" s="1269"/>
      <c r="AG43" s="1269" t="s">
        <v>733</v>
      </c>
      <c r="AH43" s="1269"/>
      <c r="AI43" s="1269"/>
      <c r="AJ43" s="1067" t="s">
        <v>417</v>
      </c>
      <c r="AK43" s="1271" t="s">
        <v>734</v>
      </c>
      <c r="AL43" s="1271"/>
      <c r="AM43" s="1271"/>
      <c r="AN43" s="1271"/>
      <c r="AO43" s="1271"/>
      <c r="AP43" s="1271"/>
      <c r="AQ43" s="1092">
        <v>2758049500</v>
      </c>
      <c r="AR43" s="1092">
        <v>2674414762</v>
      </c>
      <c r="AS43" s="1092">
        <v>83634738</v>
      </c>
      <c r="AT43" s="1091">
        <v>0</v>
      </c>
      <c r="AU43" s="1068"/>
      <c r="AV43" s="1092">
        <v>2380098091</v>
      </c>
      <c r="AW43" s="1092">
        <v>294316671</v>
      </c>
      <c r="AX43" s="1092">
        <v>1605058976</v>
      </c>
      <c r="AY43" s="1092">
        <v>775039115</v>
      </c>
      <c r="AZ43" s="1092">
        <v>1602740144</v>
      </c>
      <c r="BA43" s="1092">
        <v>2318832</v>
      </c>
      <c r="BB43" s="1092">
        <v>1602740144</v>
      </c>
      <c r="BC43" s="1091">
        <v>0</v>
      </c>
      <c r="BD43" s="1091">
        <v>0</v>
      </c>
      <c r="BG43" s="1082">
        <f t="shared" si="13"/>
        <v>2758049500</v>
      </c>
      <c r="BH43" s="1082">
        <f t="shared" si="1"/>
        <v>2674414762</v>
      </c>
      <c r="BI43" s="1082">
        <f t="shared" si="2"/>
        <v>83634738</v>
      </c>
      <c r="BJ43" s="1082">
        <f t="shared" si="3"/>
        <v>0</v>
      </c>
      <c r="BK43" s="1082">
        <f t="shared" si="4"/>
        <v>2380098091</v>
      </c>
      <c r="BL43" s="1082">
        <f t="shared" si="5"/>
        <v>294316671</v>
      </c>
      <c r="BM43" s="1082">
        <f t="shared" si="6"/>
        <v>1605058976</v>
      </c>
      <c r="BN43" s="1082">
        <f t="shared" si="7"/>
        <v>775039115</v>
      </c>
      <c r="BO43" s="1082">
        <f t="shared" si="8"/>
        <v>1602740144</v>
      </c>
      <c r="BP43" s="1082">
        <f t="shared" si="9"/>
        <v>2318832</v>
      </c>
      <c r="BQ43" s="1082">
        <f t="shared" si="10"/>
        <v>1602740144</v>
      </c>
      <c r="BR43" s="1082">
        <f t="shared" si="11"/>
        <v>0</v>
      </c>
      <c r="BS43" s="1082">
        <f t="shared" si="12"/>
        <v>0</v>
      </c>
    </row>
    <row r="44" spans="1:71" ht="12.75" x14ac:dyDescent="0.2">
      <c r="A44" s="1049" t="str">
        <f t="shared" si="14"/>
        <v>A10510</v>
      </c>
      <c r="B44" s="1257" t="s">
        <v>361</v>
      </c>
      <c r="C44" s="1257"/>
      <c r="D44" s="1257" t="s">
        <v>738</v>
      </c>
      <c r="E44" s="1257"/>
      <c r="F44" s="1257" t="s">
        <v>739</v>
      </c>
      <c r="G44" s="1257"/>
      <c r="H44" s="1257" t="s">
        <v>743</v>
      </c>
      <c r="I44" s="1257"/>
      <c r="J44" s="1257"/>
      <c r="K44" s="1257"/>
      <c r="L44" s="1257"/>
      <c r="M44" s="1257"/>
      <c r="N44" s="1257"/>
      <c r="O44" s="1257"/>
      <c r="P44" s="1257"/>
      <c r="Q44" s="1257"/>
      <c r="R44" s="1257"/>
      <c r="S44" s="1257"/>
      <c r="T44" s="1258" t="s">
        <v>618</v>
      </c>
      <c r="U44" s="1258"/>
      <c r="V44" s="1258"/>
      <c r="W44" s="1258"/>
      <c r="X44" s="1258"/>
      <c r="Y44" s="1258"/>
      <c r="Z44" s="1258"/>
      <c r="AA44" s="1258"/>
      <c r="AB44" s="1257" t="s">
        <v>732</v>
      </c>
      <c r="AC44" s="1257"/>
      <c r="AD44" s="1257"/>
      <c r="AE44" s="1257"/>
      <c r="AF44" s="1257"/>
      <c r="AG44" s="1257" t="s">
        <v>733</v>
      </c>
      <c r="AH44" s="1257"/>
      <c r="AI44" s="1257"/>
      <c r="AJ44" s="1023" t="s">
        <v>417</v>
      </c>
      <c r="AK44" s="1259" t="s">
        <v>734</v>
      </c>
      <c r="AL44" s="1259"/>
      <c r="AM44" s="1259"/>
      <c r="AN44" s="1259"/>
      <c r="AO44" s="1259"/>
      <c r="AP44" s="1259"/>
      <c r="AQ44" s="1084">
        <v>40828254400</v>
      </c>
      <c r="AR44" s="1084">
        <v>40818582368</v>
      </c>
      <c r="AS44" s="1086">
        <v>9672032</v>
      </c>
      <c r="AT44" s="1085">
        <v>0</v>
      </c>
      <c r="AU44" s="1019"/>
      <c r="AV44" s="1084">
        <v>32779785328.290001</v>
      </c>
      <c r="AW44" s="1086">
        <v>8038797039.71</v>
      </c>
      <c r="AX44" s="1084">
        <v>32779785328.290001</v>
      </c>
      <c r="AY44" s="1085">
        <v>0</v>
      </c>
      <c r="AZ44" s="1084">
        <v>32779785328.290001</v>
      </c>
      <c r="BA44" s="1085">
        <v>0</v>
      </c>
      <c r="BB44" s="1086">
        <v>32779785328.290001</v>
      </c>
      <c r="BC44" s="1085">
        <v>0</v>
      </c>
      <c r="BD44" s="1086">
        <v>182673520.71000001</v>
      </c>
      <c r="BG44" s="1080">
        <f t="shared" si="13"/>
        <v>40828254400</v>
      </c>
      <c r="BH44" s="1080">
        <f t="shared" si="1"/>
        <v>40818582368</v>
      </c>
      <c r="BI44" s="1080">
        <f t="shared" si="2"/>
        <v>9672032</v>
      </c>
      <c r="BJ44" s="1080">
        <f t="shared" si="3"/>
        <v>0</v>
      </c>
      <c r="BK44" s="1080">
        <f t="shared" si="4"/>
        <v>32779785328.290001</v>
      </c>
      <c r="BL44" s="1080">
        <f t="shared" si="5"/>
        <v>8038797039.71</v>
      </c>
      <c r="BM44" s="1080">
        <f t="shared" si="6"/>
        <v>32779785328.290001</v>
      </c>
      <c r="BN44" s="1080">
        <f t="shared" si="7"/>
        <v>0</v>
      </c>
      <c r="BO44" s="1080">
        <f t="shared" si="8"/>
        <v>32779785328.290001</v>
      </c>
      <c r="BP44" s="1080">
        <f t="shared" si="9"/>
        <v>0</v>
      </c>
      <c r="BQ44" s="1080">
        <f t="shared" si="10"/>
        <v>32779785328.290001</v>
      </c>
      <c r="BR44" s="1080">
        <f t="shared" si="11"/>
        <v>0</v>
      </c>
      <c r="BS44" s="1080">
        <f t="shared" si="12"/>
        <v>182673520.71000001</v>
      </c>
    </row>
    <row r="45" spans="1:71" ht="12.75" x14ac:dyDescent="0.2">
      <c r="A45" s="1049" t="str">
        <f t="shared" si="14"/>
        <v>A105110</v>
      </c>
      <c r="B45" s="1261" t="s">
        <v>361</v>
      </c>
      <c r="C45" s="1261"/>
      <c r="D45" s="1261" t="s">
        <v>738</v>
      </c>
      <c r="E45" s="1261"/>
      <c r="F45" s="1261" t="s">
        <v>739</v>
      </c>
      <c r="G45" s="1261"/>
      <c r="H45" s="1261" t="s">
        <v>743</v>
      </c>
      <c r="I45" s="1261"/>
      <c r="J45" s="1261" t="s">
        <v>738</v>
      </c>
      <c r="K45" s="1261"/>
      <c r="L45" s="1261"/>
      <c r="M45" s="1261"/>
      <c r="N45" s="1261"/>
      <c r="O45" s="1261"/>
      <c r="P45" s="1261"/>
      <c r="Q45" s="1261"/>
      <c r="R45" s="1261"/>
      <c r="S45" s="1261"/>
      <c r="T45" s="1260" t="s">
        <v>620</v>
      </c>
      <c r="U45" s="1260"/>
      <c r="V45" s="1260"/>
      <c r="W45" s="1260"/>
      <c r="X45" s="1260"/>
      <c r="Y45" s="1260"/>
      <c r="Z45" s="1260"/>
      <c r="AA45" s="1260"/>
      <c r="AB45" s="1261" t="s">
        <v>732</v>
      </c>
      <c r="AC45" s="1261"/>
      <c r="AD45" s="1261"/>
      <c r="AE45" s="1261"/>
      <c r="AF45" s="1261"/>
      <c r="AG45" s="1261" t="s">
        <v>733</v>
      </c>
      <c r="AH45" s="1261"/>
      <c r="AI45" s="1261"/>
      <c r="AJ45" s="1018" t="s">
        <v>417</v>
      </c>
      <c r="AK45" s="1262" t="s">
        <v>734</v>
      </c>
      <c r="AL45" s="1262"/>
      <c r="AM45" s="1262"/>
      <c r="AN45" s="1262"/>
      <c r="AO45" s="1262"/>
      <c r="AP45" s="1262"/>
      <c r="AQ45" s="1084">
        <v>21973224000</v>
      </c>
      <c r="AR45" s="1084">
        <v>21963551968</v>
      </c>
      <c r="AS45" s="1086">
        <v>9672032</v>
      </c>
      <c r="AT45" s="1085">
        <v>0</v>
      </c>
      <c r="AU45" s="1019"/>
      <c r="AV45" s="1084">
        <v>16562286258.290001</v>
      </c>
      <c r="AW45" s="1086">
        <v>5401265709.71</v>
      </c>
      <c r="AX45" s="1084">
        <v>16562286258.290001</v>
      </c>
      <c r="AY45" s="1085">
        <v>0</v>
      </c>
      <c r="AZ45" s="1084">
        <v>16562286258.290001</v>
      </c>
      <c r="BA45" s="1085">
        <v>0</v>
      </c>
      <c r="BB45" s="1086">
        <v>16562286258.290001</v>
      </c>
      <c r="BC45" s="1085">
        <v>0</v>
      </c>
      <c r="BD45" s="1086">
        <v>174815445.71000001</v>
      </c>
      <c r="BG45" s="1080">
        <f t="shared" si="13"/>
        <v>21973224000</v>
      </c>
      <c r="BH45" s="1080">
        <f t="shared" si="1"/>
        <v>21963551968</v>
      </c>
      <c r="BI45" s="1080">
        <f t="shared" si="2"/>
        <v>9672032</v>
      </c>
      <c r="BJ45" s="1080">
        <f t="shared" si="3"/>
        <v>0</v>
      </c>
      <c r="BK45" s="1080">
        <f t="shared" si="4"/>
        <v>16562286258.290001</v>
      </c>
      <c r="BL45" s="1080">
        <f t="shared" si="5"/>
        <v>5401265709.71</v>
      </c>
      <c r="BM45" s="1080">
        <f t="shared" si="6"/>
        <v>16562286258.290001</v>
      </c>
      <c r="BN45" s="1080">
        <f t="shared" si="7"/>
        <v>0</v>
      </c>
      <c r="BO45" s="1080">
        <f t="shared" si="8"/>
        <v>16562286258.290001</v>
      </c>
      <c r="BP45" s="1080">
        <f t="shared" si="9"/>
        <v>0</v>
      </c>
      <c r="BQ45" s="1080">
        <f t="shared" si="10"/>
        <v>16562286258.290001</v>
      </c>
      <c r="BR45" s="1080">
        <f t="shared" si="11"/>
        <v>0</v>
      </c>
      <c r="BS45" s="1080">
        <f t="shared" si="12"/>
        <v>174815445.71000001</v>
      </c>
    </row>
    <row r="46" spans="1:71" ht="25.5" customHeight="1" x14ac:dyDescent="0.2">
      <c r="A46" s="1049" t="str">
        <f t="shared" si="14"/>
        <v>A1051110</v>
      </c>
      <c r="B46" s="1257" t="s">
        <v>361</v>
      </c>
      <c r="C46" s="1257"/>
      <c r="D46" s="1257" t="s">
        <v>738</v>
      </c>
      <c r="E46" s="1257"/>
      <c r="F46" s="1257" t="s">
        <v>739</v>
      </c>
      <c r="G46" s="1257"/>
      <c r="H46" s="1257" t="s">
        <v>743</v>
      </c>
      <c r="I46" s="1257"/>
      <c r="J46" s="1257" t="s">
        <v>738</v>
      </c>
      <c r="K46" s="1257"/>
      <c r="L46" s="1257"/>
      <c r="M46" s="1257" t="s">
        <v>738</v>
      </c>
      <c r="N46" s="1257"/>
      <c r="O46" s="1257"/>
      <c r="P46" s="1257"/>
      <c r="Q46" s="1257"/>
      <c r="R46" s="1257"/>
      <c r="S46" s="1257"/>
      <c r="T46" s="1258" t="s">
        <v>376</v>
      </c>
      <c r="U46" s="1258"/>
      <c r="V46" s="1258"/>
      <c r="W46" s="1258"/>
      <c r="X46" s="1258"/>
      <c r="Y46" s="1258"/>
      <c r="Z46" s="1258"/>
      <c r="AA46" s="1258"/>
      <c r="AB46" s="1257" t="s">
        <v>732</v>
      </c>
      <c r="AC46" s="1257"/>
      <c r="AD46" s="1257"/>
      <c r="AE46" s="1257"/>
      <c r="AF46" s="1257"/>
      <c r="AG46" s="1257" t="s">
        <v>733</v>
      </c>
      <c r="AH46" s="1257"/>
      <c r="AI46" s="1257"/>
      <c r="AJ46" s="1023" t="s">
        <v>417</v>
      </c>
      <c r="AK46" s="1259" t="s">
        <v>734</v>
      </c>
      <c r="AL46" s="1259"/>
      <c r="AM46" s="1259"/>
      <c r="AN46" s="1259"/>
      <c r="AO46" s="1259"/>
      <c r="AP46" s="1259"/>
      <c r="AQ46" s="1084">
        <v>4247370203</v>
      </c>
      <c r="AR46" s="1084">
        <v>4247370203</v>
      </c>
      <c r="AS46" s="1085">
        <v>0</v>
      </c>
      <c r="AT46" s="1085">
        <v>0</v>
      </c>
      <c r="AU46" s="1019"/>
      <c r="AV46" s="1084">
        <v>3679399948</v>
      </c>
      <c r="AW46" s="1086">
        <v>567970255</v>
      </c>
      <c r="AX46" s="1084">
        <v>3679399948</v>
      </c>
      <c r="AY46" s="1085">
        <v>0</v>
      </c>
      <c r="AZ46" s="1084">
        <v>3679399948</v>
      </c>
      <c r="BA46" s="1085">
        <v>0</v>
      </c>
      <c r="BB46" s="1086">
        <v>3679399948</v>
      </c>
      <c r="BC46" s="1085">
        <v>0</v>
      </c>
      <c r="BD46" s="1086">
        <v>435852</v>
      </c>
      <c r="BG46" s="1080">
        <f t="shared" si="13"/>
        <v>4247370203</v>
      </c>
      <c r="BH46" s="1080">
        <f t="shared" si="1"/>
        <v>4247370203</v>
      </c>
      <c r="BI46" s="1080">
        <f t="shared" si="2"/>
        <v>0</v>
      </c>
      <c r="BJ46" s="1080">
        <f t="shared" si="3"/>
        <v>0</v>
      </c>
      <c r="BK46" s="1080">
        <f t="shared" si="4"/>
        <v>3679399948</v>
      </c>
      <c r="BL46" s="1080">
        <f t="shared" si="5"/>
        <v>567970255</v>
      </c>
      <c r="BM46" s="1080">
        <f t="shared" si="6"/>
        <v>3679399948</v>
      </c>
      <c r="BN46" s="1080">
        <f t="shared" si="7"/>
        <v>0</v>
      </c>
      <c r="BO46" s="1080">
        <f t="shared" si="8"/>
        <v>3679399948</v>
      </c>
      <c r="BP46" s="1080">
        <f t="shared" si="9"/>
        <v>0</v>
      </c>
      <c r="BQ46" s="1080">
        <f t="shared" si="10"/>
        <v>3679399948</v>
      </c>
      <c r="BR46" s="1080">
        <f t="shared" si="11"/>
        <v>0</v>
      </c>
      <c r="BS46" s="1080">
        <f t="shared" si="12"/>
        <v>435852</v>
      </c>
    </row>
    <row r="47" spans="1:71" ht="25.5" customHeight="1" x14ac:dyDescent="0.2">
      <c r="A47" s="1049" t="str">
        <f t="shared" si="14"/>
        <v>A1051210</v>
      </c>
      <c r="B47" s="1257" t="s">
        <v>361</v>
      </c>
      <c r="C47" s="1257"/>
      <c r="D47" s="1257" t="s">
        <v>738</v>
      </c>
      <c r="E47" s="1257"/>
      <c r="F47" s="1257" t="s">
        <v>739</v>
      </c>
      <c r="G47" s="1257"/>
      <c r="H47" s="1257" t="s">
        <v>743</v>
      </c>
      <c r="I47" s="1257"/>
      <c r="J47" s="1257" t="s">
        <v>738</v>
      </c>
      <c r="K47" s="1257"/>
      <c r="L47" s="1257"/>
      <c r="M47" s="1257" t="s">
        <v>741</v>
      </c>
      <c r="N47" s="1257"/>
      <c r="O47" s="1257"/>
      <c r="P47" s="1257"/>
      <c r="Q47" s="1257"/>
      <c r="R47" s="1257"/>
      <c r="S47" s="1257"/>
      <c r="T47" s="1258" t="s">
        <v>377</v>
      </c>
      <c r="U47" s="1258"/>
      <c r="V47" s="1258"/>
      <c r="W47" s="1258"/>
      <c r="X47" s="1258"/>
      <c r="Y47" s="1258"/>
      <c r="Z47" s="1258"/>
      <c r="AA47" s="1258"/>
      <c r="AB47" s="1257" t="s">
        <v>732</v>
      </c>
      <c r="AC47" s="1257"/>
      <c r="AD47" s="1257"/>
      <c r="AE47" s="1257"/>
      <c r="AF47" s="1257"/>
      <c r="AG47" s="1257" t="s">
        <v>733</v>
      </c>
      <c r="AH47" s="1257"/>
      <c r="AI47" s="1257"/>
      <c r="AJ47" s="1023" t="s">
        <v>417</v>
      </c>
      <c r="AK47" s="1259" t="s">
        <v>734</v>
      </c>
      <c r="AL47" s="1259"/>
      <c r="AM47" s="1259"/>
      <c r="AN47" s="1259"/>
      <c r="AO47" s="1259"/>
      <c r="AP47" s="1259"/>
      <c r="AQ47" s="1084">
        <v>3397203153</v>
      </c>
      <c r="AR47" s="1084">
        <v>3387531121</v>
      </c>
      <c r="AS47" s="1086">
        <v>9672032</v>
      </c>
      <c r="AT47" s="1085">
        <v>0</v>
      </c>
      <c r="AU47" s="1019"/>
      <c r="AV47" s="1084">
        <v>138020223</v>
      </c>
      <c r="AW47" s="1086">
        <v>3249510898</v>
      </c>
      <c r="AX47" s="1084">
        <v>138020223</v>
      </c>
      <c r="AY47" s="1085">
        <v>0</v>
      </c>
      <c r="AZ47" s="1084">
        <v>138020223</v>
      </c>
      <c r="BA47" s="1085">
        <v>0</v>
      </c>
      <c r="BB47" s="1086">
        <v>138020223</v>
      </c>
      <c r="BC47" s="1085">
        <v>0</v>
      </c>
      <c r="BD47" s="1085">
        <v>0</v>
      </c>
      <c r="BG47" s="1080">
        <f t="shared" si="13"/>
        <v>3397203153</v>
      </c>
      <c r="BH47" s="1080">
        <f t="shared" si="1"/>
        <v>3387531121</v>
      </c>
      <c r="BI47" s="1080">
        <f t="shared" si="2"/>
        <v>9672032</v>
      </c>
      <c r="BJ47" s="1080">
        <f t="shared" si="3"/>
        <v>0</v>
      </c>
      <c r="BK47" s="1080">
        <f t="shared" si="4"/>
        <v>138020223</v>
      </c>
      <c r="BL47" s="1080">
        <f t="shared" si="5"/>
        <v>3249510898</v>
      </c>
      <c r="BM47" s="1080">
        <f t="shared" si="6"/>
        <v>138020223</v>
      </c>
      <c r="BN47" s="1080">
        <f t="shared" si="7"/>
        <v>0</v>
      </c>
      <c r="BO47" s="1080">
        <f t="shared" si="8"/>
        <v>138020223</v>
      </c>
      <c r="BP47" s="1080">
        <f t="shared" si="9"/>
        <v>0</v>
      </c>
      <c r="BQ47" s="1080">
        <f t="shared" si="10"/>
        <v>138020223</v>
      </c>
      <c r="BR47" s="1080">
        <f t="shared" si="11"/>
        <v>0</v>
      </c>
      <c r="BS47" s="1080">
        <f t="shared" si="12"/>
        <v>0</v>
      </c>
    </row>
    <row r="48" spans="1:71" ht="25.5" customHeight="1" x14ac:dyDescent="0.2">
      <c r="A48" s="1049" t="str">
        <f t="shared" si="14"/>
        <v>A1051310</v>
      </c>
      <c r="B48" s="1257" t="s">
        <v>361</v>
      </c>
      <c r="C48" s="1257"/>
      <c r="D48" s="1257" t="s">
        <v>738</v>
      </c>
      <c r="E48" s="1257"/>
      <c r="F48" s="1257" t="s">
        <v>739</v>
      </c>
      <c r="G48" s="1257"/>
      <c r="H48" s="1257" t="s">
        <v>743</v>
      </c>
      <c r="I48" s="1257"/>
      <c r="J48" s="1257" t="s">
        <v>738</v>
      </c>
      <c r="K48" s="1257"/>
      <c r="L48" s="1257"/>
      <c r="M48" s="1257" t="s">
        <v>748</v>
      </c>
      <c r="N48" s="1257"/>
      <c r="O48" s="1257"/>
      <c r="P48" s="1257"/>
      <c r="Q48" s="1257"/>
      <c r="R48" s="1257"/>
      <c r="S48" s="1257"/>
      <c r="T48" s="1258" t="s">
        <v>378</v>
      </c>
      <c r="U48" s="1258"/>
      <c r="V48" s="1258"/>
      <c r="W48" s="1258"/>
      <c r="X48" s="1258"/>
      <c r="Y48" s="1258"/>
      <c r="Z48" s="1258"/>
      <c r="AA48" s="1258"/>
      <c r="AB48" s="1257" t="s">
        <v>732</v>
      </c>
      <c r="AC48" s="1257"/>
      <c r="AD48" s="1257"/>
      <c r="AE48" s="1257"/>
      <c r="AF48" s="1257"/>
      <c r="AG48" s="1257" t="s">
        <v>733</v>
      </c>
      <c r="AH48" s="1257"/>
      <c r="AI48" s="1257"/>
      <c r="AJ48" s="1023" t="s">
        <v>417</v>
      </c>
      <c r="AK48" s="1259" t="s">
        <v>734</v>
      </c>
      <c r="AL48" s="1259"/>
      <c r="AM48" s="1259"/>
      <c r="AN48" s="1259"/>
      <c r="AO48" s="1259"/>
      <c r="AP48" s="1259"/>
      <c r="AQ48" s="1084">
        <v>5118480408</v>
      </c>
      <c r="AR48" s="1084">
        <v>5118480408</v>
      </c>
      <c r="AS48" s="1085">
        <v>0</v>
      </c>
      <c r="AT48" s="1085">
        <v>0</v>
      </c>
      <c r="AU48" s="1019"/>
      <c r="AV48" s="1084">
        <v>4542466542</v>
      </c>
      <c r="AW48" s="1086">
        <v>576013866</v>
      </c>
      <c r="AX48" s="1084">
        <v>4542466542</v>
      </c>
      <c r="AY48" s="1085">
        <v>0</v>
      </c>
      <c r="AZ48" s="1084">
        <v>4542466542</v>
      </c>
      <c r="BA48" s="1085">
        <v>0</v>
      </c>
      <c r="BB48" s="1086">
        <v>4542466542</v>
      </c>
      <c r="BC48" s="1085">
        <v>0</v>
      </c>
      <c r="BD48" s="1086">
        <v>2890467</v>
      </c>
      <c r="BG48" s="1080">
        <f t="shared" si="13"/>
        <v>5118480408</v>
      </c>
      <c r="BH48" s="1080">
        <f t="shared" si="1"/>
        <v>5118480408</v>
      </c>
      <c r="BI48" s="1080">
        <f t="shared" si="2"/>
        <v>0</v>
      </c>
      <c r="BJ48" s="1080">
        <f t="shared" si="3"/>
        <v>0</v>
      </c>
      <c r="BK48" s="1080">
        <f t="shared" si="4"/>
        <v>4542466542</v>
      </c>
      <c r="BL48" s="1080">
        <f t="shared" si="5"/>
        <v>576013866</v>
      </c>
      <c r="BM48" s="1080">
        <f t="shared" si="6"/>
        <v>4542466542</v>
      </c>
      <c r="BN48" s="1080">
        <f t="shared" si="7"/>
        <v>0</v>
      </c>
      <c r="BO48" s="1080">
        <f t="shared" si="8"/>
        <v>4542466542</v>
      </c>
      <c r="BP48" s="1080">
        <f t="shared" si="9"/>
        <v>0</v>
      </c>
      <c r="BQ48" s="1080">
        <f t="shared" si="10"/>
        <v>4542466542</v>
      </c>
      <c r="BR48" s="1080">
        <f t="shared" si="11"/>
        <v>0</v>
      </c>
      <c r="BS48" s="1080">
        <f t="shared" si="12"/>
        <v>2890467</v>
      </c>
    </row>
    <row r="49" spans="1:71" ht="25.5" customHeight="1" x14ac:dyDescent="0.2">
      <c r="A49" s="1049" t="str">
        <f t="shared" si="14"/>
        <v>A1051410</v>
      </c>
      <c r="B49" s="1257" t="s">
        <v>361</v>
      </c>
      <c r="C49" s="1257"/>
      <c r="D49" s="1257" t="s">
        <v>738</v>
      </c>
      <c r="E49" s="1257"/>
      <c r="F49" s="1257" t="s">
        <v>739</v>
      </c>
      <c r="G49" s="1257"/>
      <c r="H49" s="1257" t="s">
        <v>743</v>
      </c>
      <c r="I49" s="1257"/>
      <c r="J49" s="1257" t="s">
        <v>738</v>
      </c>
      <c r="K49" s="1257"/>
      <c r="L49" s="1257"/>
      <c r="M49" s="1257" t="s">
        <v>742</v>
      </c>
      <c r="N49" s="1257"/>
      <c r="O49" s="1257"/>
      <c r="P49" s="1257"/>
      <c r="Q49" s="1257"/>
      <c r="R49" s="1257"/>
      <c r="S49" s="1257"/>
      <c r="T49" s="1258" t="s">
        <v>379</v>
      </c>
      <c r="U49" s="1258"/>
      <c r="V49" s="1258"/>
      <c r="W49" s="1258"/>
      <c r="X49" s="1258"/>
      <c r="Y49" s="1258"/>
      <c r="Z49" s="1258"/>
      <c r="AA49" s="1258"/>
      <c r="AB49" s="1257" t="s">
        <v>732</v>
      </c>
      <c r="AC49" s="1257"/>
      <c r="AD49" s="1257"/>
      <c r="AE49" s="1257"/>
      <c r="AF49" s="1257"/>
      <c r="AG49" s="1257" t="s">
        <v>733</v>
      </c>
      <c r="AH49" s="1257"/>
      <c r="AI49" s="1257"/>
      <c r="AJ49" s="1023" t="s">
        <v>417</v>
      </c>
      <c r="AK49" s="1259" t="s">
        <v>734</v>
      </c>
      <c r="AL49" s="1259"/>
      <c r="AM49" s="1259"/>
      <c r="AN49" s="1259"/>
      <c r="AO49" s="1259"/>
      <c r="AP49" s="1259"/>
      <c r="AQ49" s="1084">
        <v>8151842568</v>
      </c>
      <c r="AR49" s="1084">
        <v>8151842568</v>
      </c>
      <c r="AS49" s="1085">
        <v>0</v>
      </c>
      <c r="AT49" s="1085">
        <v>0</v>
      </c>
      <c r="AU49" s="1019"/>
      <c r="AV49" s="1084">
        <v>7258259628.29</v>
      </c>
      <c r="AW49" s="1086">
        <v>893582939.71000004</v>
      </c>
      <c r="AX49" s="1084">
        <v>7258259628.29</v>
      </c>
      <c r="AY49" s="1085">
        <v>0</v>
      </c>
      <c r="AZ49" s="1084">
        <v>7258259628.29</v>
      </c>
      <c r="BA49" s="1085">
        <v>0</v>
      </c>
      <c r="BB49" s="1086">
        <v>7258259628.29</v>
      </c>
      <c r="BC49" s="1085">
        <v>0</v>
      </c>
      <c r="BD49" s="1086">
        <v>157353953.71000001</v>
      </c>
      <c r="BG49" s="1080">
        <f t="shared" si="13"/>
        <v>8151842568</v>
      </c>
      <c r="BH49" s="1080">
        <f t="shared" si="1"/>
        <v>8151842568</v>
      </c>
      <c r="BI49" s="1080">
        <f t="shared" si="2"/>
        <v>0</v>
      </c>
      <c r="BJ49" s="1080">
        <f t="shared" si="3"/>
        <v>0</v>
      </c>
      <c r="BK49" s="1080">
        <f t="shared" si="4"/>
        <v>7258259628.29</v>
      </c>
      <c r="BL49" s="1080">
        <f t="shared" si="5"/>
        <v>893582939.71000004</v>
      </c>
      <c r="BM49" s="1080">
        <f t="shared" si="6"/>
        <v>7258259628.29</v>
      </c>
      <c r="BN49" s="1080">
        <f t="shared" si="7"/>
        <v>0</v>
      </c>
      <c r="BO49" s="1080">
        <f t="shared" si="8"/>
        <v>7258259628.29</v>
      </c>
      <c r="BP49" s="1080">
        <f t="shared" si="9"/>
        <v>0</v>
      </c>
      <c r="BQ49" s="1080">
        <f t="shared" si="10"/>
        <v>7258259628.29</v>
      </c>
      <c r="BR49" s="1080">
        <f t="shared" si="11"/>
        <v>0</v>
      </c>
      <c r="BS49" s="1080">
        <f t="shared" si="12"/>
        <v>157353953.71000001</v>
      </c>
    </row>
    <row r="50" spans="1:71" ht="25.5" customHeight="1" x14ac:dyDescent="0.2">
      <c r="A50" s="1049" t="str">
        <f t="shared" si="14"/>
        <v>A1051510</v>
      </c>
      <c r="B50" s="1257" t="s">
        <v>361</v>
      </c>
      <c r="C50" s="1257"/>
      <c r="D50" s="1257" t="s">
        <v>738</v>
      </c>
      <c r="E50" s="1257"/>
      <c r="F50" s="1257" t="s">
        <v>739</v>
      </c>
      <c r="G50" s="1257"/>
      <c r="H50" s="1257" t="s">
        <v>743</v>
      </c>
      <c r="I50" s="1257"/>
      <c r="J50" s="1257" t="s">
        <v>738</v>
      </c>
      <c r="K50" s="1257"/>
      <c r="L50" s="1257"/>
      <c r="M50" s="1257" t="s">
        <v>743</v>
      </c>
      <c r="N50" s="1257"/>
      <c r="O50" s="1257"/>
      <c r="P50" s="1257"/>
      <c r="Q50" s="1257"/>
      <c r="R50" s="1257"/>
      <c r="S50" s="1257"/>
      <c r="T50" s="1258" t="s">
        <v>380</v>
      </c>
      <c r="U50" s="1258"/>
      <c r="V50" s="1258"/>
      <c r="W50" s="1258"/>
      <c r="X50" s="1258"/>
      <c r="Y50" s="1258"/>
      <c r="Z50" s="1258"/>
      <c r="AA50" s="1258"/>
      <c r="AB50" s="1257" t="s">
        <v>732</v>
      </c>
      <c r="AC50" s="1257"/>
      <c r="AD50" s="1257"/>
      <c r="AE50" s="1257"/>
      <c r="AF50" s="1257"/>
      <c r="AG50" s="1257" t="s">
        <v>733</v>
      </c>
      <c r="AH50" s="1257"/>
      <c r="AI50" s="1257"/>
      <c r="AJ50" s="1023" t="s">
        <v>417</v>
      </c>
      <c r="AK50" s="1259" t="s">
        <v>734</v>
      </c>
      <c r="AL50" s="1259"/>
      <c r="AM50" s="1259"/>
      <c r="AN50" s="1259"/>
      <c r="AO50" s="1259"/>
      <c r="AP50" s="1259"/>
      <c r="AQ50" s="1084">
        <v>1058327668</v>
      </c>
      <c r="AR50" s="1084">
        <v>1058327668</v>
      </c>
      <c r="AS50" s="1085">
        <v>0</v>
      </c>
      <c r="AT50" s="1085">
        <v>0</v>
      </c>
      <c r="AU50" s="1019"/>
      <c r="AV50" s="1084">
        <v>944139917</v>
      </c>
      <c r="AW50" s="1086">
        <v>114187751</v>
      </c>
      <c r="AX50" s="1084">
        <v>944139917</v>
      </c>
      <c r="AY50" s="1085">
        <v>0</v>
      </c>
      <c r="AZ50" s="1084">
        <v>944139917</v>
      </c>
      <c r="BA50" s="1085">
        <v>0</v>
      </c>
      <c r="BB50" s="1086">
        <v>944139917</v>
      </c>
      <c r="BC50" s="1085">
        <v>0</v>
      </c>
      <c r="BD50" s="1086">
        <v>14135173</v>
      </c>
      <c r="BG50" s="1080">
        <f t="shared" si="13"/>
        <v>1058327668</v>
      </c>
      <c r="BH50" s="1080">
        <f t="shared" si="1"/>
        <v>1058327668</v>
      </c>
      <c r="BI50" s="1080">
        <f t="shared" si="2"/>
        <v>0</v>
      </c>
      <c r="BJ50" s="1080">
        <f t="shared" si="3"/>
        <v>0</v>
      </c>
      <c r="BK50" s="1080">
        <f t="shared" si="4"/>
        <v>944139917</v>
      </c>
      <c r="BL50" s="1080">
        <f t="shared" si="5"/>
        <v>114187751</v>
      </c>
      <c r="BM50" s="1080">
        <f t="shared" si="6"/>
        <v>944139917</v>
      </c>
      <c r="BN50" s="1080">
        <f t="shared" si="7"/>
        <v>0</v>
      </c>
      <c r="BO50" s="1080">
        <f t="shared" si="8"/>
        <v>944139917</v>
      </c>
      <c r="BP50" s="1080">
        <f t="shared" si="9"/>
        <v>0</v>
      </c>
      <c r="BQ50" s="1080">
        <f t="shared" si="10"/>
        <v>944139917</v>
      </c>
      <c r="BR50" s="1080">
        <f t="shared" si="11"/>
        <v>0</v>
      </c>
      <c r="BS50" s="1080">
        <f t="shared" si="12"/>
        <v>14135173</v>
      </c>
    </row>
    <row r="51" spans="1:71" ht="25.5" customHeight="1" x14ac:dyDescent="0.2">
      <c r="A51" s="1049" t="str">
        <f t="shared" si="14"/>
        <v>A105210</v>
      </c>
      <c r="B51" s="1261" t="s">
        <v>361</v>
      </c>
      <c r="C51" s="1261"/>
      <c r="D51" s="1261" t="s">
        <v>738</v>
      </c>
      <c r="E51" s="1261"/>
      <c r="F51" s="1261" t="s">
        <v>739</v>
      </c>
      <c r="G51" s="1261"/>
      <c r="H51" s="1261" t="s">
        <v>743</v>
      </c>
      <c r="I51" s="1261"/>
      <c r="J51" s="1261" t="s">
        <v>741</v>
      </c>
      <c r="K51" s="1261"/>
      <c r="L51" s="1261"/>
      <c r="M51" s="1261"/>
      <c r="N51" s="1261"/>
      <c r="O51" s="1261"/>
      <c r="P51" s="1261"/>
      <c r="Q51" s="1261"/>
      <c r="R51" s="1261"/>
      <c r="S51" s="1261"/>
      <c r="T51" s="1260" t="s">
        <v>752</v>
      </c>
      <c r="U51" s="1260"/>
      <c r="V51" s="1260"/>
      <c r="W51" s="1260"/>
      <c r="X51" s="1260"/>
      <c r="Y51" s="1260"/>
      <c r="Z51" s="1260"/>
      <c r="AA51" s="1260"/>
      <c r="AB51" s="1261" t="s">
        <v>732</v>
      </c>
      <c r="AC51" s="1261"/>
      <c r="AD51" s="1261"/>
      <c r="AE51" s="1261"/>
      <c r="AF51" s="1261"/>
      <c r="AG51" s="1261" t="s">
        <v>733</v>
      </c>
      <c r="AH51" s="1261"/>
      <c r="AI51" s="1261"/>
      <c r="AJ51" s="1018" t="s">
        <v>417</v>
      </c>
      <c r="AK51" s="1262" t="s">
        <v>734</v>
      </c>
      <c r="AL51" s="1262"/>
      <c r="AM51" s="1262"/>
      <c r="AN51" s="1262"/>
      <c r="AO51" s="1262"/>
      <c r="AP51" s="1262"/>
      <c r="AQ51" s="1086">
        <v>13499872539</v>
      </c>
      <c r="AR51" s="1086">
        <v>13499872539</v>
      </c>
      <c r="AS51" s="1085">
        <v>0</v>
      </c>
      <c r="AT51" s="1085">
        <v>0</v>
      </c>
      <c r="AU51" s="1019"/>
      <c r="AV51" s="1086">
        <v>11483232670</v>
      </c>
      <c r="AW51" s="1086">
        <v>2016639869</v>
      </c>
      <c r="AX51" s="1086">
        <v>11483232670</v>
      </c>
      <c r="AY51" s="1085">
        <v>0</v>
      </c>
      <c r="AZ51" s="1086">
        <v>11483232670</v>
      </c>
      <c r="BA51" s="1085">
        <v>0</v>
      </c>
      <c r="BB51" s="1086">
        <v>11483232670</v>
      </c>
      <c r="BC51" s="1085">
        <v>0</v>
      </c>
      <c r="BD51" s="1086">
        <v>7858075</v>
      </c>
    </row>
    <row r="52" spans="1:71" ht="25.5" customHeight="1" x14ac:dyDescent="0.2">
      <c r="A52" s="1049" t="str">
        <f t="shared" si="14"/>
        <v>A1052110</v>
      </c>
      <c r="B52" s="1257" t="s">
        <v>361</v>
      </c>
      <c r="C52" s="1257"/>
      <c r="D52" s="1257" t="s">
        <v>738</v>
      </c>
      <c r="E52" s="1257"/>
      <c r="F52" s="1257" t="s">
        <v>739</v>
      </c>
      <c r="G52" s="1257"/>
      <c r="H52" s="1257" t="s">
        <v>743</v>
      </c>
      <c r="I52" s="1257"/>
      <c r="J52" s="1257" t="s">
        <v>741</v>
      </c>
      <c r="K52" s="1257"/>
      <c r="L52" s="1257"/>
      <c r="M52" s="1257" t="s">
        <v>738</v>
      </c>
      <c r="N52" s="1257"/>
      <c r="O52" s="1257"/>
      <c r="P52" s="1257"/>
      <c r="Q52" s="1257"/>
      <c r="R52" s="1257"/>
      <c r="S52" s="1257"/>
      <c r="T52" s="1258" t="s">
        <v>381</v>
      </c>
      <c r="U52" s="1258"/>
      <c r="V52" s="1258"/>
      <c r="W52" s="1258"/>
      <c r="X52" s="1258"/>
      <c r="Y52" s="1258"/>
      <c r="Z52" s="1258"/>
      <c r="AA52" s="1258"/>
      <c r="AB52" s="1257" t="s">
        <v>732</v>
      </c>
      <c r="AC52" s="1257"/>
      <c r="AD52" s="1257"/>
      <c r="AE52" s="1257"/>
      <c r="AF52" s="1257"/>
      <c r="AG52" s="1257" t="s">
        <v>733</v>
      </c>
      <c r="AH52" s="1257"/>
      <c r="AI52" s="1257"/>
      <c r="AJ52" s="1023" t="s">
        <v>417</v>
      </c>
      <c r="AK52" s="1259" t="s">
        <v>734</v>
      </c>
      <c r="AL52" s="1259"/>
      <c r="AM52" s="1259"/>
      <c r="AN52" s="1259"/>
      <c r="AO52" s="1259"/>
      <c r="AP52" s="1259"/>
      <c r="AQ52" s="1084">
        <v>148627109</v>
      </c>
      <c r="AR52" s="1084">
        <v>148627109</v>
      </c>
      <c r="AS52" s="1085">
        <v>0</v>
      </c>
      <c r="AT52" s="1085">
        <v>0</v>
      </c>
      <c r="AU52" s="1019"/>
      <c r="AV52" s="1084">
        <v>107866800</v>
      </c>
      <c r="AW52" s="1086">
        <v>40760309</v>
      </c>
      <c r="AX52" s="1084">
        <v>107866800</v>
      </c>
      <c r="AY52" s="1085">
        <v>0</v>
      </c>
      <c r="AZ52" s="1084">
        <v>107866800</v>
      </c>
      <c r="BA52" s="1085">
        <v>0</v>
      </c>
      <c r="BB52" s="1086">
        <v>107866800</v>
      </c>
      <c r="BC52" s="1085">
        <v>0</v>
      </c>
      <c r="BD52" s="1085">
        <v>0</v>
      </c>
      <c r="BG52" s="1080">
        <f t="shared" ref="BG52:BG92" si="15">+ABS(AQ52)</f>
        <v>148627109</v>
      </c>
      <c r="BH52" s="1080">
        <f t="shared" ref="BH52:BH92" si="16">+ABS(AR52)</f>
        <v>148627109</v>
      </c>
      <c r="BI52" s="1080">
        <f t="shared" ref="BI52:BI92" si="17">+ABS(AS52)</f>
        <v>0</v>
      </c>
      <c r="BJ52" s="1080">
        <f t="shared" ref="BJ52:BJ92" si="18">+ABS(AT52)</f>
        <v>0</v>
      </c>
      <c r="BK52" s="1080">
        <f t="shared" ref="BK52:BK92" si="19">+ABS(AV52)</f>
        <v>107866800</v>
      </c>
      <c r="BL52" s="1080">
        <f t="shared" ref="BL52:BL92" si="20">+ABS(AW52)</f>
        <v>40760309</v>
      </c>
      <c r="BM52" s="1080">
        <f t="shared" ref="BM52:BM92" si="21">+ABS(AX52)</f>
        <v>107866800</v>
      </c>
      <c r="BN52" s="1080">
        <f t="shared" ref="BN52:BN92" si="22">+ABS(AY52)</f>
        <v>0</v>
      </c>
      <c r="BO52" s="1080">
        <f t="shared" ref="BO52:BO92" si="23">+ABS(AZ52)</f>
        <v>107866800</v>
      </c>
      <c r="BP52" s="1080">
        <f t="shared" ref="BP52:BP92" si="24">+ABS(BA52)</f>
        <v>0</v>
      </c>
      <c r="BQ52" s="1080">
        <f t="shared" ref="BQ52:BQ92" si="25">+ABS(BB52)</f>
        <v>107866800</v>
      </c>
      <c r="BR52" s="1080">
        <f t="shared" ref="BR52:BR92" si="26">+ABS(BC52)</f>
        <v>0</v>
      </c>
      <c r="BS52" s="1080">
        <f t="shared" ref="BS52:BS92" si="27">+ABS(BD52)</f>
        <v>0</v>
      </c>
    </row>
    <row r="53" spans="1:71" ht="25.5" customHeight="1" x14ac:dyDescent="0.2">
      <c r="A53" s="1049" t="str">
        <f t="shared" si="14"/>
        <v>A1052210</v>
      </c>
      <c r="B53" s="1257" t="s">
        <v>361</v>
      </c>
      <c r="C53" s="1257"/>
      <c r="D53" s="1257" t="s">
        <v>738</v>
      </c>
      <c r="E53" s="1257"/>
      <c r="F53" s="1257" t="s">
        <v>739</v>
      </c>
      <c r="G53" s="1257"/>
      <c r="H53" s="1257" t="s">
        <v>743</v>
      </c>
      <c r="I53" s="1257"/>
      <c r="J53" s="1257" t="s">
        <v>741</v>
      </c>
      <c r="K53" s="1257"/>
      <c r="L53" s="1257"/>
      <c r="M53" s="1257" t="s">
        <v>741</v>
      </c>
      <c r="N53" s="1257"/>
      <c r="O53" s="1257"/>
      <c r="P53" s="1257"/>
      <c r="Q53" s="1257"/>
      <c r="R53" s="1257"/>
      <c r="S53" s="1257"/>
      <c r="T53" s="1258" t="s">
        <v>382</v>
      </c>
      <c r="U53" s="1258"/>
      <c r="V53" s="1258"/>
      <c r="W53" s="1258"/>
      <c r="X53" s="1258"/>
      <c r="Y53" s="1258"/>
      <c r="Z53" s="1258"/>
      <c r="AA53" s="1258"/>
      <c r="AB53" s="1257" t="s">
        <v>732</v>
      </c>
      <c r="AC53" s="1257"/>
      <c r="AD53" s="1257"/>
      <c r="AE53" s="1257"/>
      <c r="AF53" s="1257"/>
      <c r="AG53" s="1257" t="s">
        <v>733</v>
      </c>
      <c r="AH53" s="1257"/>
      <c r="AI53" s="1257"/>
      <c r="AJ53" s="1023" t="s">
        <v>417</v>
      </c>
      <c r="AK53" s="1259" t="s">
        <v>734</v>
      </c>
      <c r="AL53" s="1259"/>
      <c r="AM53" s="1259"/>
      <c r="AN53" s="1259"/>
      <c r="AO53" s="1259"/>
      <c r="AP53" s="1259"/>
      <c r="AQ53" s="1084">
        <v>6543597377</v>
      </c>
      <c r="AR53" s="1084">
        <v>6543597377</v>
      </c>
      <c r="AS53" s="1085">
        <v>0</v>
      </c>
      <c r="AT53" s="1085">
        <v>0</v>
      </c>
      <c r="AU53" s="1019"/>
      <c r="AV53" s="1084">
        <v>5331009997</v>
      </c>
      <c r="AW53" s="1086">
        <v>1212587380</v>
      </c>
      <c r="AX53" s="1084">
        <v>5331009997</v>
      </c>
      <c r="AY53" s="1085">
        <v>0</v>
      </c>
      <c r="AZ53" s="1084">
        <v>5331009997</v>
      </c>
      <c r="BA53" s="1085">
        <v>0</v>
      </c>
      <c r="BB53" s="1086">
        <v>5331009997</v>
      </c>
      <c r="BC53" s="1085">
        <v>0</v>
      </c>
      <c r="BD53" s="1085">
        <v>0</v>
      </c>
      <c r="BG53" s="1080">
        <f t="shared" si="15"/>
        <v>6543597377</v>
      </c>
      <c r="BH53" s="1080">
        <f t="shared" si="16"/>
        <v>6543597377</v>
      </c>
      <c r="BI53" s="1080">
        <f t="shared" si="17"/>
        <v>0</v>
      </c>
      <c r="BJ53" s="1080">
        <f t="shared" si="18"/>
        <v>0</v>
      </c>
      <c r="BK53" s="1080">
        <f t="shared" si="19"/>
        <v>5331009997</v>
      </c>
      <c r="BL53" s="1080">
        <f t="shared" si="20"/>
        <v>1212587380</v>
      </c>
      <c r="BM53" s="1080">
        <f t="shared" si="21"/>
        <v>5331009997</v>
      </c>
      <c r="BN53" s="1080">
        <f t="shared" si="22"/>
        <v>0</v>
      </c>
      <c r="BO53" s="1080">
        <f t="shared" si="23"/>
        <v>5331009997</v>
      </c>
      <c r="BP53" s="1080">
        <f t="shared" si="24"/>
        <v>0</v>
      </c>
      <c r="BQ53" s="1080">
        <f t="shared" si="25"/>
        <v>5331009997</v>
      </c>
      <c r="BR53" s="1080">
        <f t="shared" si="26"/>
        <v>0</v>
      </c>
      <c r="BS53" s="1080">
        <f t="shared" si="27"/>
        <v>0</v>
      </c>
    </row>
    <row r="54" spans="1:71" ht="25.5" customHeight="1" x14ac:dyDescent="0.2">
      <c r="A54" s="1049" t="str">
        <f t="shared" si="14"/>
        <v>A1052310</v>
      </c>
      <c r="B54" s="1257" t="s">
        <v>361</v>
      </c>
      <c r="C54" s="1257"/>
      <c r="D54" s="1257" t="s">
        <v>738</v>
      </c>
      <c r="E54" s="1257"/>
      <c r="F54" s="1257" t="s">
        <v>739</v>
      </c>
      <c r="G54" s="1257"/>
      <c r="H54" s="1257" t="s">
        <v>743</v>
      </c>
      <c r="I54" s="1257"/>
      <c r="J54" s="1257" t="s">
        <v>741</v>
      </c>
      <c r="K54" s="1257"/>
      <c r="L54" s="1257"/>
      <c r="M54" s="1257" t="s">
        <v>748</v>
      </c>
      <c r="N54" s="1257"/>
      <c r="O54" s="1257"/>
      <c r="P54" s="1257"/>
      <c r="Q54" s="1257"/>
      <c r="R54" s="1257"/>
      <c r="S54" s="1257"/>
      <c r="T54" s="1258" t="s">
        <v>383</v>
      </c>
      <c r="U54" s="1258"/>
      <c r="V54" s="1258"/>
      <c r="W54" s="1258"/>
      <c r="X54" s="1258"/>
      <c r="Y54" s="1258"/>
      <c r="Z54" s="1258"/>
      <c r="AA54" s="1258"/>
      <c r="AB54" s="1257" t="s">
        <v>732</v>
      </c>
      <c r="AC54" s="1257"/>
      <c r="AD54" s="1257"/>
      <c r="AE54" s="1257"/>
      <c r="AF54" s="1257"/>
      <c r="AG54" s="1257" t="s">
        <v>733</v>
      </c>
      <c r="AH54" s="1257"/>
      <c r="AI54" s="1257"/>
      <c r="AJ54" s="1023" t="s">
        <v>417</v>
      </c>
      <c r="AK54" s="1259" t="s">
        <v>734</v>
      </c>
      <c r="AL54" s="1259"/>
      <c r="AM54" s="1259"/>
      <c r="AN54" s="1259"/>
      <c r="AO54" s="1259"/>
      <c r="AP54" s="1259"/>
      <c r="AQ54" s="1084">
        <v>6718291834</v>
      </c>
      <c r="AR54" s="1084">
        <v>6718291834</v>
      </c>
      <c r="AS54" s="1085">
        <v>0</v>
      </c>
      <c r="AT54" s="1085">
        <v>0</v>
      </c>
      <c r="AU54" s="1019"/>
      <c r="AV54" s="1084">
        <v>5975375683</v>
      </c>
      <c r="AW54" s="1086">
        <v>742916151</v>
      </c>
      <c r="AX54" s="1084">
        <v>5975375683</v>
      </c>
      <c r="AY54" s="1085">
        <v>0</v>
      </c>
      <c r="AZ54" s="1084">
        <v>5975375683</v>
      </c>
      <c r="BA54" s="1085">
        <v>0</v>
      </c>
      <c r="BB54" s="1086">
        <v>5975375683</v>
      </c>
      <c r="BC54" s="1085">
        <v>0</v>
      </c>
      <c r="BD54" s="1086">
        <v>7847790</v>
      </c>
      <c r="BG54" s="1080">
        <f t="shared" si="15"/>
        <v>6718291834</v>
      </c>
      <c r="BH54" s="1080">
        <f t="shared" si="16"/>
        <v>6718291834</v>
      </c>
      <c r="BI54" s="1080">
        <f t="shared" si="17"/>
        <v>0</v>
      </c>
      <c r="BJ54" s="1080">
        <f t="shared" si="18"/>
        <v>0</v>
      </c>
      <c r="BK54" s="1080">
        <f t="shared" si="19"/>
        <v>5975375683</v>
      </c>
      <c r="BL54" s="1080">
        <f t="shared" si="20"/>
        <v>742916151</v>
      </c>
      <c r="BM54" s="1080">
        <f t="shared" si="21"/>
        <v>5975375683</v>
      </c>
      <c r="BN54" s="1080">
        <f t="shared" si="22"/>
        <v>0</v>
      </c>
      <c r="BO54" s="1080">
        <f t="shared" si="23"/>
        <v>5975375683</v>
      </c>
      <c r="BP54" s="1080">
        <f t="shared" si="24"/>
        <v>0</v>
      </c>
      <c r="BQ54" s="1080">
        <f t="shared" si="25"/>
        <v>5975375683</v>
      </c>
      <c r="BR54" s="1080">
        <f t="shared" si="26"/>
        <v>0</v>
      </c>
      <c r="BS54" s="1080">
        <f t="shared" si="27"/>
        <v>7847790</v>
      </c>
    </row>
    <row r="55" spans="1:71" ht="12.75" x14ac:dyDescent="0.2">
      <c r="A55" s="1049" t="str">
        <f t="shared" si="14"/>
        <v>A1052610</v>
      </c>
      <c r="B55" s="1257" t="s">
        <v>361</v>
      </c>
      <c r="C55" s="1257"/>
      <c r="D55" s="1257" t="s">
        <v>738</v>
      </c>
      <c r="E55" s="1257"/>
      <c r="F55" s="1257" t="s">
        <v>739</v>
      </c>
      <c r="G55" s="1257"/>
      <c r="H55" s="1257" t="s">
        <v>743</v>
      </c>
      <c r="I55" s="1257"/>
      <c r="J55" s="1257" t="s">
        <v>741</v>
      </c>
      <c r="K55" s="1257"/>
      <c r="L55" s="1257"/>
      <c r="M55" s="1257" t="s">
        <v>753</v>
      </c>
      <c r="N55" s="1257"/>
      <c r="O55" s="1257"/>
      <c r="P55" s="1257"/>
      <c r="Q55" s="1257"/>
      <c r="R55" s="1257"/>
      <c r="S55" s="1257"/>
      <c r="T55" s="1258" t="s">
        <v>384</v>
      </c>
      <c r="U55" s="1258"/>
      <c r="V55" s="1258"/>
      <c r="W55" s="1258"/>
      <c r="X55" s="1258"/>
      <c r="Y55" s="1258"/>
      <c r="Z55" s="1258"/>
      <c r="AA55" s="1258"/>
      <c r="AB55" s="1257" t="s">
        <v>732</v>
      </c>
      <c r="AC55" s="1257"/>
      <c r="AD55" s="1257"/>
      <c r="AE55" s="1257"/>
      <c r="AF55" s="1257"/>
      <c r="AG55" s="1257" t="s">
        <v>733</v>
      </c>
      <c r="AH55" s="1257"/>
      <c r="AI55" s="1257"/>
      <c r="AJ55" s="1023" t="s">
        <v>417</v>
      </c>
      <c r="AK55" s="1259" t="s">
        <v>734</v>
      </c>
      <c r="AL55" s="1259"/>
      <c r="AM55" s="1259"/>
      <c r="AN55" s="1259"/>
      <c r="AO55" s="1259"/>
      <c r="AP55" s="1259"/>
      <c r="AQ55" s="1084">
        <v>89356219</v>
      </c>
      <c r="AR55" s="1084">
        <v>89356219</v>
      </c>
      <c r="AS55" s="1085">
        <v>0</v>
      </c>
      <c r="AT55" s="1085">
        <v>0</v>
      </c>
      <c r="AU55" s="1019"/>
      <c r="AV55" s="1084">
        <v>68980190</v>
      </c>
      <c r="AW55" s="1086">
        <v>20376029</v>
      </c>
      <c r="AX55" s="1084">
        <v>68980190</v>
      </c>
      <c r="AY55" s="1085">
        <v>0</v>
      </c>
      <c r="AZ55" s="1084">
        <v>68980190</v>
      </c>
      <c r="BA55" s="1085">
        <v>0</v>
      </c>
      <c r="BB55" s="1086">
        <v>68980190</v>
      </c>
      <c r="BC55" s="1085">
        <v>0</v>
      </c>
      <c r="BD55" s="1086">
        <v>10285</v>
      </c>
      <c r="BG55" s="1080">
        <f t="shared" si="15"/>
        <v>89356219</v>
      </c>
      <c r="BH55" s="1080">
        <f t="shared" si="16"/>
        <v>89356219</v>
      </c>
      <c r="BI55" s="1080">
        <f t="shared" si="17"/>
        <v>0</v>
      </c>
      <c r="BJ55" s="1080">
        <f t="shared" si="18"/>
        <v>0</v>
      </c>
      <c r="BK55" s="1080">
        <f t="shared" si="19"/>
        <v>68980190</v>
      </c>
      <c r="BL55" s="1080">
        <f t="shared" si="20"/>
        <v>20376029</v>
      </c>
      <c r="BM55" s="1080">
        <f t="shared" si="21"/>
        <v>68980190</v>
      </c>
      <c r="BN55" s="1080">
        <f t="shared" si="22"/>
        <v>0</v>
      </c>
      <c r="BO55" s="1080">
        <f t="shared" si="23"/>
        <v>68980190</v>
      </c>
      <c r="BP55" s="1080">
        <f t="shared" si="24"/>
        <v>0</v>
      </c>
      <c r="BQ55" s="1080">
        <f t="shared" si="25"/>
        <v>68980190</v>
      </c>
      <c r="BR55" s="1080">
        <f t="shared" si="26"/>
        <v>0</v>
      </c>
      <c r="BS55" s="1080">
        <f t="shared" si="27"/>
        <v>10285</v>
      </c>
    </row>
    <row r="56" spans="1:71" ht="12.75" x14ac:dyDescent="0.2">
      <c r="A56" s="1049" t="str">
        <f t="shared" si="14"/>
        <v>A105610</v>
      </c>
      <c r="B56" s="1257" t="s">
        <v>361</v>
      </c>
      <c r="C56" s="1257"/>
      <c r="D56" s="1257" t="s">
        <v>738</v>
      </c>
      <c r="E56" s="1257"/>
      <c r="F56" s="1257" t="s">
        <v>739</v>
      </c>
      <c r="G56" s="1257"/>
      <c r="H56" s="1257" t="s">
        <v>743</v>
      </c>
      <c r="I56" s="1257"/>
      <c r="J56" s="1257" t="s">
        <v>753</v>
      </c>
      <c r="K56" s="1257"/>
      <c r="L56" s="1257"/>
      <c r="M56" s="1257"/>
      <c r="N56" s="1257"/>
      <c r="O56" s="1257"/>
      <c r="P56" s="1257"/>
      <c r="Q56" s="1257"/>
      <c r="R56" s="1257"/>
      <c r="S56" s="1257"/>
      <c r="T56" s="1258" t="s">
        <v>385</v>
      </c>
      <c r="U56" s="1258"/>
      <c r="V56" s="1258"/>
      <c r="W56" s="1258"/>
      <c r="X56" s="1258"/>
      <c r="Y56" s="1258"/>
      <c r="Z56" s="1258"/>
      <c r="AA56" s="1258"/>
      <c r="AB56" s="1257" t="s">
        <v>732</v>
      </c>
      <c r="AC56" s="1257"/>
      <c r="AD56" s="1257"/>
      <c r="AE56" s="1257"/>
      <c r="AF56" s="1257"/>
      <c r="AG56" s="1257" t="s">
        <v>733</v>
      </c>
      <c r="AH56" s="1257"/>
      <c r="AI56" s="1257"/>
      <c r="AJ56" s="1023" t="s">
        <v>417</v>
      </c>
      <c r="AK56" s="1259" t="s">
        <v>734</v>
      </c>
      <c r="AL56" s="1259"/>
      <c r="AM56" s="1259"/>
      <c r="AN56" s="1259"/>
      <c r="AO56" s="1259"/>
      <c r="AP56" s="1259"/>
      <c r="AQ56" s="1084">
        <v>3207076847</v>
      </c>
      <c r="AR56" s="1084">
        <v>3207076847</v>
      </c>
      <c r="AS56" s="1085">
        <v>0</v>
      </c>
      <c r="AT56" s="1085">
        <v>0</v>
      </c>
      <c r="AU56" s="1019"/>
      <c r="AV56" s="1084">
        <v>2840683100</v>
      </c>
      <c r="AW56" s="1086">
        <v>366393747</v>
      </c>
      <c r="AX56" s="1084">
        <v>2840683100</v>
      </c>
      <c r="AY56" s="1085">
        <v>0</v>
      </c>
      <c r="AZ56" s="1084">
        <v>2840683100</v>
      </c>
      <c r="BA56" s="1085">
        <v>0</v>
      </c>
      <c r="BB56" s="1086">
        <v>2840683100</v>
      </c>
      <c r="BC56" s="1085">
        <v>0</v>
      </c>
      <c r="BD56" s="1085">
        <v>0</v>
      </c>
      <c r="BG56" s="1080">
        <f t="shared" si="15"/>
        <v>3207076847</v>
      </c>
      <c r="BH56" s="1080">
        <f t="shared" si="16"/>
        <v>3207076847</v>
      </c>
      <c r="BI56" s="1080">
        <f t="shared" si="17"/>
        <v>0</v>
      </c>
      <c r="BJ56" s="1080">
        <f t="shared" si="18"/>
        <v>0</v>
      </c>
      <c r="BK56" s="1080">
        <f t="shared" si="19"/>
        <v>2840683100</v>
      </c>
      <c r="BL56" s="1080">
        <f t="shared" si="20"/>
        <v>366393747</v>
      </c>
      <c r="BM56" s="1080">
        <f t="shared" si="21"/>
        <v>2840683100</v>
      </c>
      <c r="BN56" s="1080">
        <f t="shared" si="22"/>
        <v>0</v>
      </c>
      <c r="BO56" s="1080">
        <f t="shared" si="23"/>
        <v>2840683100</v>
      </c>
      <c r="BP56" s="1080">
        <f t="shared" si="24"/>
        <v>0</v>
      </c>
      <c r="BQ56" s="1080">
        <f t="shared" si="25"/>
        <v>2840683100</v>
      </c>
      <c r="BR56" s="1080">
        <f t="shared" si="26"/>
        <v>0</v>
      </c>
      <c r="BS56" s="1080">
        <f t="shared" si="27"/>
        <v>0</v>
      </c>
    </row>
    <row r="57" spans="1:71" ht="12.75" x14ac:dyDescent="0.2">
      <c r="A57" s="1049" t="str">
        <f t="shared" si="14"/>
        <v>A105710</v>
      </c>
      <c r="B57" s="1257" t="s">
        <v>361</v>
      </c>
      <c r="C57" s="1257"/>
      <c r="D57" s="1257" t="s">
        <v>738</v>
      </c>
      <c r="E57" s="1257"/>
      <c r="F57" s="1257" t="s">
        <v>739</v>
      </c>
      <c r="G57" s="1257"/>
      <c r="H57" s="1257" t="s">
        <v>743</v>
      </c>
      <c r="I57" s="1257"/>
      <c r="J57" s="1257" t="s">
        <v>754</v>
      </c>
      <c r="K57" s="1257"/>
      <c r="L57" s="1257"/>
      <c r="M57" s="1257"/>
      <c r="N57" s="1257"/>
      <c r="O57" s="1257"/>
      <c r="P57" s="1257"/>
      <c r="Q57" s="1257"/>
      <c r="R57" s="1257"/>
      <c r="S57" s="1257"/>
      <c r="T57" s="1258" t="s">
        <v>386</v>
      </c>
      <c r="U57" s="1258"/>
      <c r="V57" s="1258"/>
      <c r="W57" s="1258"/>
      <c r="X57" s="1258"/>
      <c r="Y57" s="1258"/>
      <c r="Z57" s="1258"/>
      <c r="AA57" s="1258"/>
      <c r="AB57" s="1257" t="s">
        <v>732</v>
      </c>
      <c r="AC57" s="1257"/>
      <c r="AD57" s="1257"/>
      <c r="AE57" s="1257"/>
      <c r="AF57" s="1257"/>
      <c r="AG57" s="1257" t="s">
        <v>733</v>
      </c>
      <c r="AH57" s="1257"/>
      <c r="AI57" s="1257"/>
      <c r="AJ57" s="1023" t="s">
        <v>417</v>
      </c>
      <c r="AK57" s="1259" t="s">
        <v>734</v>
      </c>
      <c r="AL57" s="1259"/>
      <c r="AM57" s="1259"/>
      <c r="AN57" s="1259"/>
      <c r="AO57" s="1259"/>
      <c r="AP57" s="1259"/>
      <c r="AQ57" s="1084">
        <v>534630552</v>
      </c>
      <c r="AR57" s="1084">
        <v>534630552</v>
      </c>
      <c r="AS57" s="1085">
        <v>0</v>
      </c>
      <c r="AT57" s="1085">
        <v>0</v>
      </c>
      <c r="AU57" s="1019"/>
      <c r="AV57" s="1084">
        <v>473405100</v>
      </c>
      <c r="AW57" s="1086">
        <v>61225452</v>
      </c>
      <c r="AX57" s="1084">
        <v>473405100</v>
      </c>
      <c r="AY57" s="1085">
        <v>0</v>
      </c>
      <c r="AZ57" s="1084">
        <v>473405100</v>
      </c>
      <c r="BA57" s="1085">
        <v>0</v>
      </c>
      <c r="BB57" s="1086">
        <v>473405100</v>
      </c>
      <c r="BC57" s="1085">
        <v>0</v>
      </c>
      <c r="BD57" s="1085">
        <v>0</v>
      </c>
      <c r="BG57" s="1080">
        <f t="shared" si="15"/>
        <v>534630552</v>
      </c>
      <c r="BH57" s="1080">
        <f t="shared" si="16"/>
        <v>534630552</v>
      </c>
      <c r="BI57" s="1080">
        <f t="shared" si="17"/>
        <v>0</v>
      </c>
      <c r="BJ57" s="1080">
        <f t="shared" si="18"/>
        <v>0</v>
      </c>
      <c r="BK57" s="1080">
        <f t="shared" si="19"/>
        <v>473405100</v>
      </c>
      <c r="BL57" s="1080">
        <f t="shared" si="20"/>
        <v>61225452</v>
      </c>
      <c r="BM57" s="1080">
        <f t="shared" si="21"/>
        <v>473405100</v>
      </c>
      <c r="BN57" s="1080">
        <f t="shared" si="22"/>
        <v>0</v>
      </c>
      <c r="BO57" s="1080">
        <f t="shared" si="23"/>
        <v>473405100</v>
      </c>
      <c r="BP57" s="1080">
        <f t="shared" si="24"/>
        <v>0</v>
      </c>
      <c r="BQ57" s="1080">
        <f t="shared" si="25"/>
        <v>473405100</v>
      </c>
      <c r="BR57" s="1080">
        <f t="shared" si="26"/>
        <v>0</v>
      </c>
      <c r="BS57" s="1080">
        <f t="shared" si="27"/>
        <v>0</v>
      </c>
    </row>
    <row r="58" spans="1:71" ht="12.75" x14ac:dyDescent="0.2">
      <c r="A58" s="1049" t="str">
        <f t="shared" si="14"/>
        <v>A105810</v>
      </c>
      <c r="B58" s="1257" t="s">
        <v>361</v>
      </c>
      <c r="C58" s="1257"/>
      <c r="D58" s="1257" t="s">
        <v>738</v>
      </c>
      <c r="E58" s="1257"/>
      <c r="F58" s="1257" t="s">
        <v>739</v>
      </c>
      <c r="G58" s="1257"/>
      <c r="H58" s="1257" t="s">
        <v>743</v>
      </c>
      <c r="I58" s="1257"/>
      <c r="J58" s="1257" t="s">
        <v>755</v>
      </c>
      <c r="K58" s="1257"/>
      <c r="L58" s="1257"/>
      <c r="M58" s="1257"/>
      <c r="N58" s="1257"/>
      <c r="O58" s="1257"/>
      <c r="P58" s="1257"/>
      <c r="Q58" s="1257"/>
      <c r="R58" s="1257"/>
      <c r="S58" s="1257"/>
      <c r="T58" s="1258" t="s">
        <v>387</v>
      </c>
      <c r="U58" s="1258"/>
      <c r="V58" s="1258"/>
      <c r="W58" s="1258"/>
      <c r="X58" s="1258"/>
      <c r="Y58" s="1258"/>
      <c r="Z58" s="1258"/>
      <c r="AA58" s="1258"/>
      <c r="AB58" s="1257" t="s">
        <v>732</v>
      </c>
      <c r="AC58" s="1257"/>
      <c r="AD58" s="1257"/>
      <c r="AE58" s="1257"/>
      <c r="AF58" s="1257"/>
      <c r="AG58" s="1257" t="s">
        <v>733</v>
      </c>
      <c r="AH58" s="1257"/>
      <c r="AI58" s="1257"/>
      <c r="AJ58" s="1023" t="s">
        <v>417</v>
      </c>
      <c r="AK58" s="1259" t="s">
        <v>734</v>
      </c>
      <c r="AL58" s="1259"/>
      <c r="AM58" s="1259"/>
      <c r="AN58" s="1259"/>
      <c r="AO58" s="1259"/>
      <c r="AP58" s="1259"/>
      <c r="AQ58" s="1084">
        <v>534630583</v>
      </c>
      <c r="AR58" s="1084">
        <v>534630583</v>
      </c>
      <c r="AS58" s="1085">
        <v>0</v>
      </c>
      <c r="AT58" s="1085">
        <v>0</v>
      </c>
      <c r="AU58" s="1019"/>
      <c r="AV58" s="1084">
        <v>473405100</v>
      </c>
      <c r="AW58" s="1086">
        <v>61225483</v>
      </c>
      <c r="AX58" s="1084">
        <v>473405100</v>
      </c>
      <c r="AY58" s="1085">
        <v>0</v>
      </c>
      <c r="AZ58" s="1084">
        <v>473405100</v>
      </c>
      <c r="BA58" s="1085">
        <v>0</v>
      </c>
      <c r="BB58" s="1086">
        <v>473405100</v>
      </c>
      <c r="BC58" s="1085">
        <v>0</v>
      </c>
      <c r="BD58" s="1085">
        <v>0</v>
      </c>
      <c r="BG58" s="1080">
        <f t="shared" si="15"/>
        <v>534630583</v>
      </c>
      <c r="BH58" s="1080">
        <f t="shared" si="16"/>
        <v>534630583</v>
      </c>
      <c r="BI58" s="1080">
        <f t="shared" si="17"/>
        <v>0</v>
      </c>
      <c r="BJ58" s="1080">
        <f t="shared" si="18"/>
        <v>0</v>
      </c>
      <c r="BK58" s="1080">
        <f t="shared" si="19"/>
        <v>473405100</v>
      </c>
      <c r="BL58" s="1080">
        <f t="shared" si="20"/>
        <v>61225483</v>
      </c>
      <c r="BM58" s="1080">
        <f t="shared" si="21"/>
        <v>473405100</v>
      </c>
      <c r="BN58" s="1080">
        <f t="shared" si="22"/>
        <v>0</v>
      </c>
      <c r="BO58" s="1080">
        <f t="shared" si="23"/>
        <v>473405100</v>
      </c>
      <c r="BP58" s="1080">
        <f t="shared" si="24"/>
        <v>0</v>
      </c>
      <c r="BQ58" s="1080">
        <f t="shared" si="25"/>
        <v>473405100</v>
      </c>
      <c r="BR58" s="1080">
        <f t="shared" si="26"/>
        <v>0</v>
      </c>
      <c r="BS58" s="1080">
        <f t="shared" si="27"/>
        <v>0</v>
      </c>
    </row>
    <row r="59" spans="1:71" ht="12.75" x14ac:dyDescent="0.2">
      <c r="A59" s="1049" t="str">
        <f t="shared" si="14"/>
        <v>A105910</v>
      </c>
      <c r="B59" s="1257" t="s">
        <v>361</v>
      </c>
      <c r="C59" s="1257"/>
      <c r="D59" s="1257" t="s">
        <v>738</v>
      </c>
      <c r="E59" s="1257"/>
      <c r="F59" s="1257" t="s">
        <v>739</v>
      </c>
      <c r="G59" s="1257"/>
      <c r="H59" s="1257" t="s">
        <v>743</v>
      </c>
      <c r="I59" s="1257"/>
      <c r="J59" s="1257" t="s">
        <v>747</v>
      </c>
      <c r="K59" s="1257"/>
      <c r="L59" s="1257"/>
      <c r="M59" s="1257"/>
      <c r="N59" s="1257"/>
      <c r="O59" s="1257"/>
      <c r="P59" s="1257"/>
      <c r="Q59" s="1257"/>
      <c r="R59" s="1257"/>
      <c r="S59" s="1257"/>
      <c r="T59" s="1258" t="s">
        <v>388</v>
      </c>
      <c r="U59" s="1258"/>
      <c r="V59" s="1258"/>
      <c r="W59" s="1258"/>
      <c r="X59" s="1258"/>
      <c r="Y59" s="1258"/>
      <c r="Z59" s="1258"/>
      <c r="AA59" s="1258"/>
      <c r="AB59" s="1257" t="s">
        <v>732</v>
      </c>
      <c r="AC59" s="1257"/>
      <c r="AD59" s="1257"/>
      <c r="AE59" s="1257"/>
      <c r="AF59" s="1257"/>
      <c r="AG59" s="1257" t="s">
        <v>733</v>
      </c>
      <c r="AH59" s="1257"/>
      <c r="AI59" s="1257"/>
      <c r="AJ59" s="1023" t="s">
        <v>417</v>
      </c>
      <c r="AK59" s="1259" t="s">
        <v>734</v>
      </c>
      <c r="AL59" s="1259"/>
      <c r="AM59" s="1259"/>
      <c r="AN59" s="1259"/>
      <c r="AO59" s="1259"/>
      <c r="AP59" s="1259"/>
      <c r="AQ59" s="1084">
        <v>1078819879</v>
      </c>
      <c r="AR59" s="1084">
        <v>1078819879</v>
      </c>
      <c r="AS59" s="1085">
        <v>0</v>
      </c>
      <c r="AT59" s="1085">
        <v>0</v>
      </c>
      <c r="AU59" s="1019"/>
      <c r="AV59" s="1084">
        <v>946773100</v>
      </c>
      <c r="AW59" s="1086">
        <v>132046779</v>
      </c>
      <c r="AX59" s="1084">
        <v>946773100</v>
      </c>
      <c r="AY59" s="1085">
        <v>0</v>
      </c>
      <c r="AZ59" s="1084">
        <v>946773100</v>
      </c>
      <c r="BA59" s="1085">
        <v>0</v>
      </c>
      <c r="BB59" s="1086">
        <v>946773100</v>
      </c>
      <c r="BC59" s="1085">
        <v>0</v>
      </c>
      <c r="BD59" s="1085">
        <v>0</v>
      </c>
      <c r="BG59" s="1080">
        <f t="shared" si="15"/>
        <v>1078819879</v>
      </c>
      <c r="BH59" s="1080">
        <f t="shared" si="16"/>
        <v>1078819879</v>
      </c>
      <c r="BI59" s="1080">
        <f t="shared" si="17"/>
        <v>0</v>
      </c>
      <c r="BJ59" s="1080">
        <f t="shared" si="18"/>
        <v>0</v>
      </c>
      <c r="BK59" s="1080">
        <f t="shared" si="19"/>
        <v>946773100</v>
      </c>
      <c r="BL59" s="1080">
        <f t="shared" si="20"/>
        <v>132046779</v>
      </c>
      <c r="BM59" s="1080">
        <f t="shared" si="21"/>
        <v>946773100</v>
      </c>
      <c r="BN59" s="1080">
        <f t="shared" si="22"/>
        <v>0</v>
      </c>
      <c r="BO59" s="1080">
        <f t="shared" si="23"/>
        <v>946773100</v>
      </c>
      <c r="BP59" s="1080">
        <f t="shared" si="24"/>
        <v>0</v>
      </c>
      <c r="BQ59" s="1080">
        <f t="shared" si="25"/>
        <v>946773100</v>
      </c>
      <c r="BR59" s="1080">
        <f t="shared" si="26"/>
        <v>0</v>
      </c>
      <c r="BS59" s="1080">
        <f t="shared" si="27"/>
        <v>0</v>
      </c>
    </row>
    <row r="60" spans="1:71" s="1025" customFormat="1" ht="12.75" x14ac:dyDescent="0.2">
      <c r="A60" s="1049" t="str">
        <f t="shared" si="14"/>
        <v>A210</v>
      </c>
      <c r="B60" s="1264" t="s">
        <v>361</v>
      </c>
      <c r="C60" s="1264"/>
      <c r="D60" s="1264" t="s">
        <v>741</v>
      </c>
      <c r="E60" s="1264"/>
      <c r="F60" s="1264"/>
      <c r="G60" s="1264"/>
      <c r="H60" s="1264"/>
      <c r="I60" s="1264"/>
      <c r="J60" s="1264"/>
      <c r="K60" s="1264"/>
      <c r="L60" s="1264"/>
      <c r="M60" s="1264"/>
      <c r="N60" s="1264"/>
      <c r="O60" s="1264"/>
      <c r="P60" s="1264"/>
      <c r="Q60" s="1264"/>
      <c r="R60" s="1264"/>
      <c r="S60" s="1264"/>
      <c r="T60" s="1263" t="s">
        <v>59</v>
      </c>
      <c r="U60" s="1263"/>
      <c r="V60" s="1263"/>
      <c r="W60" s="1263"/>
      <c r="X60" s="1263"/>
      <c r="Y60" s="1263"/>
      <c r="Z60" s="1263"/>
      <c r="AA60" s="1263"/>
      <c r="AB60" s="1264" t="s">
        <v>732</v>
      </c>
      <c r="AC60" s="1264"/>
      <c r="AD60" s="1264"/>
      <c r="AE60" s="1264"/>
      <c r="AF60" s="1264"/>
      <c r="AG60" s="1264" t="s">
        <v>733</v>
      </c>
      <c r="AH60" s="1264"/>
      <c r="AI60" s="1264"/>
      <c r="AJ60" s="1024" t="s">
        <v>417</v>
      </c>
      <c r="AK60" s="1265" t="s">
        <v>734</v>
      </c>
      <c r="AL60" s="1265"/>
      <c r="AM60" s="1265"/>
      <c r="AN60" s="1265"/>
      <c r="AO60" s="1265"/>
      <c r="AP60" s="1265"/>
      <c r="AQ60" s="1084">
        <v>15187497500</v>
      </c>
      <c r="AR60" s="1084">
        <v>14938368963.48</v>
      </c>
      <c r="AS60" s="1086">
        <v>249128536.52000001</v>
      </c>
      <c r="AT60" s="1085">
        <v>0</v>
      </c>
      <c r="AU60" s="1019"/>
      <c r="AV60" s="1084">
        <v>13742411887.73</v>
      </c>
      <c r="AW60" s="1086">
        <v>1195957075.75</v>
      </c>
      <c r="AX60" s="1084">
        <v>10664137571.860001</v>
      </c>
      <c r="AY60" s="1086">
        <v>3078274315.8699999</v>
      </c>
      <c r="AZ60" s="1084">
        <v>10627589743.860001</v>
      </c>
      <c r="BA60" s="1086">
        <v>36547828</v>
      </c>
      <c r="BB60" s="1086">
        <v>10621066968.860001</v>
      </c>
      <c r="BC60" s="1086">
        <v>6522775</v>
      </c>
      <c r="BD60" s="1086">
        <v>1121981</v>
      </c>
      <c r="BG60" s="1080">
        <f t="shared" si="15"/>
        <v>15187497500</v>
      </c>
      <c r="BH60" s="1080">
        <f t="shared" si="16"/>
        <v>14938368963.48</v>
      </c>
      <c r="BI60" s="1080">
        <f t="shared" si="17"/>
        <v>249128536.52000001</v>
      </c>
      <c r="BJ60" s="1080">
        <f t="shared" si="18"/>
        <v>0</v>
      </c>
      <c r="BK60" s="1080">
        <f t="shared" si="19"/>
        <v>13742411887.73</v>
      </c>
      <c r="BL60" s="1080">
        <f t="shared" si="20"/>
        <v>1195957075.75</v>
      </c>
      <c r="BM60" s="1080">
        <f t="shared" si="21"/>
        <v>10664137571.860001</v>
      </c>
      <c r="BN60" s="1080">
        <f t="shared" si="22"/>
        <v>3078274315.8699999</v>
      </c>
      <c r="BO60" s="1080">
        <f t="shared" si="23"/>
        <v>10627589743.860001</v>
      </c>
      <c r="BP60" s="1080">
        <f t="shared" si="24"/>
        <v>36547828</v>
      </c>
      <c r="BQ60" s="1080">
        <f t="shared" si="25"/>
        <v>10621066968.860001</v>
      </c>
      <c r="BR60" s="1080">
        <f t="shared" si="26"/>
        <v>6522775</v>
      </c>
      <c r="BS60" s="1080">
        <f t="shared" si="27"/>
        <v>1121981</v>
      </c>
    </row>
    <row r="61" spans="1:71" ht="12.75" x14ac:dyDescent="0.2">
      <c r="A61" s="1049" t="str">
        <f t="shared" si="14"/>
        <v>A2010</v>
      </c>
      <c r="B61" s="1261" t="s">
        <v>361</v>
      </c>
      <c r="C61" s="1261"/>
      <c r="D61" s="1261" t="s">
        <v>741</v>
      </c>
      <c r="E61" s="1261"/>
      <c r="F61" s="1261" t="s">
        <v>739</v>
      </c>
      <c r="G61" s="1261"/>
      <c r="H61" s="1261"/>
      <c r="I61" s="1261"/>
      <c r="J61" s="1261"/>
      <c r="K61" s="1261"/>
      <c r="L61" s="1261"/>
      <c r="M61" s="1261"/>
      <c r="N61" s="1261"/>
      <c r="O61" s="1261"/>
      <c r="P61" s="1261"/>
      <c r="Q61" s="1261"/>
      <c r="R61" s="1261"/>
      <c r="S61" s="1261"/>
      <c r="T61" s="1260" t="s">
        <v>59</v>
      </c>
      <c r="U61" s="1260"/>
      <c r="V61" s="1260"/>
      <c r="W61" s="1260"/>
      <c r="X61" s="1260"/>
      <c r="Y61" s="1260"/>
      <c r="Z61" s="1260"/>
      <c r="AA61" s="1260"/>
      <c r="AB61" s="1261" t="s">
        <v>732</v>
      </c>
      <c r="AC61" s="1261"/>
      <c r="AD61" s="1261"/>
      <c r="AE61" s="1261"/>
      <c r="AF61" s="1261"/>
      <c r="AG61" s="1261" t="s">
        <v>733</v>
      </c>
      <c r="AH61" s="1261"/>
      <c r="AI61" s="1261"/>
      <c r="AJ61" s="1018" t="s">
        <v>417</v>
      </c>
      <c r="AK61" s="1262" t="s">
        <v>734</v>
      </c>
      <c r="AL61" s="1262"/>
      <c r="AM61" s="1262"/>
      <c r="AN61" s="1262"/>
      <c r="AO61" s="1262"/>
      <c r="AP61" s="1262"/>
      <c r="AQ61" s="1084">
        <v>15187497500</v>
      </c>
      <c r="AR61" s="1084">
        <v>14938368963.48</v>
      </c>
      <c r="AS61" s="1086">
        <v>249128536.52000001</v>
      </c>
      <c r="AT61" s="1085">
        <v>0</v>
      </c>
      <c r="AU61" s="1019"/>
      <c r="AV61" s="1084">
        <v>13742411887.73</v>
      </c>
      <c r="AW61" s="1086">
        <v>1195957075.75</v>
      </c>
      <c r="AX61" s="1084">
        <v>10664137571.860001</v>
      </c>
      <c r="AY61" s="1086">
        <v>3078274315.8699999</v>
      </c>
      <c r="AZ61" s="1084">
        <v>10627589743.860001</v>
      </c>
      <c r="BA61" s="1086">
        <v>36547828</v>
      </c>
      <c r="BB61" s="1086">
        <v>10621066968.860001</v>
      </c>
      <c r="BC61" s="1086">
        <v>6522775</v>
      </c>
      <c r="BD61" s="1086">
        <v>1121981</v>
      </c>
      <c r="BG61" s="1080">
        <f t="shared" si="15"/>
        <v>15187497500</v>
      </c>
      <c r="BH61" s="1080">
        <f t="shared" si="16"/>
        <v>14938368963.48</v>
      </c>
      <c r="BI61" s="1080">
        <f t="shared" si="17"/>
        <v>249128536.52000001</v>
      </c>
      <c r="BJ61" s="1080">
        <f t="shared" si="18"/>
        <v>0</v>
      </c>
      <c r="BK61" s="1080">
        <f t="shared" si="19"/>
        <v>13742411887.73</v>
      </c>
      <c r="BL61" s="1080">
        <f t="shared" si="20"/>
        <v>1195957075.75</v>
      </c>
      <c r="BM61" s="1080">
        <f t="shared" si="21"/>
        <v>10664137571.860001</v>
      </c>
      <c r="BN61" s="1080">
        <f t="shared" si="22"/>
        <v>3078274315.8699999</v>
      </c>
      <c r="BO61" s="1080">
        <f t="shared" si="23"/>
        <v>10627589743.860001</v>
      </c>
      <c r="BP61" s="1080">
        <f t="shared" si="24"/>
        <v>36547828</v>
      </c>
      <c r="BQ61" s="1080">
        <f t="shared" si="25"/>
        <v>10621066968.860001</v>
      </c>
      <c r="BR61" s="1080">
        <f t="shared" si="26"/>
        <v>6522775</v>
      </c>
      <c r="BS61" s="1080">
        <f t="shared" si="27"/>
        <v>1121981</v>
      </c>
    </row>
    <row r="62" spans="1:71" ht="12.75" x14ac:dyDescent="0.2">
      <c r="A62" s="1049" t="str">
        <f t="shared" si="14"/>
        <v>A20310</v>
      </c>
      <c r="B62" s="1257" t="s">
        <v>361</v>
      </c>
      <c r="C62" s="1257"/>
      <c r="D62" s="1257" t="s">
        <v>741</v>
      </c>
      <c r="E62" s="1257"/>
      <c r="F62" s="1257" t="s">
        <v>739</v>
      </c>
      <c r="G62" s="1257"/>
      <c r="H62" s="1257" t="s">
        <v>748</v>
      </c>
      <c r="I62" s="1257"/>
      <c r="J62" s="1257"/>
      <c r="K62" s="1257"/>
      <c r="L62" s="1257"/>
      <c r="M62" s="1257"/>
      <c r="N62" s="1257"/>
      <c r="O62" s="1257"/>
      <c r="P62" s="1257"/>
      <c r="Q62" s="1257"/>
      <c r="R62" s="1257"/>
      <c r="S62" s="1257"/>
      <c r="T62" s="1258" t="s">
        <v>625</v>
      </c>
      <c r="U62" s="1258"/>
      <c r="V62" s="1258"/>
      <c r="W62" s="1258"/>
      <c r="X62" s="1258"/>
      <c r="Y62" s="1258"/>
      <c r="Z62" s="1258"/>
      <c r="AA62" s="1258"/>
      <c r="AB62" s="1257" t="s">
        <v>732</v>
      </c>
      <c r="AC62" s="1257"/>
      <c r="AD62" s="1257"/>
      <c r="AE62" s="1257"/>
      <c r="AF62" s="1257"/>
      <c r="AG62" s="1257" t="s">
        <v>733</v>
      </c>
      <c r="AH62" s="1257"/>
      <c r="AI62" s="1257"/>
      <c r="AJ62" s="1023" t="s">
        <v>417</v>
      </c>
      <c r="AK62" s="1259" t="s">
        <v>734</v>
      </c>
      <c r="AL62" s="1259"/>
      <c r="AM62" s="1259"/>
      <c r="AN62" s="1259"/>
      <c r="AO62" s="1259"/>
      <c r="AP62" s="1259"/>
      <c r="AQ62" s="1084">
        <v>334000000</v>
      </c>
      <c r="AR62" s="1084">
        <v>319924179</v>
      </c>
      <c r="AS62" s="1086">
        <v>14075821</v>
      </c>
      <c r="AT62" s="1085">
        <v>0</v>
      </c>
      <c r="AU62" s="1019"/>
      <c r="AV62" s="1084">
        <v>319100576</v>
      </c>
      <c r="AW62" s="1086">
        <v>823603</v>
      </c>
      <c r="AX62" s="1084">
        <v>319100576</v>
      </c>
      <c r="AY62" s="1085">
        <v>0</v>
      </c>
      <c r="AZ62" s="1084">
        <v>319100576</v>
      </c>
      <c r="BA62" s="1085">
        <v>0</v>
      </c>
      <c r="BB62" s="1086">
        <v>319100576</v>
      </c>
      <c r="BC62" s="1085">
        <v>0</v>
      </c>
      <c r="BD62" s="1085">
        <v>0</v>
      </c>
      <c r="BG62" s="1080">
        <f t="shared" si="15"/>
        <v>334000000</v>
      </c>
      <c r="BH62" s="1080">
        <f t="shared" si="16"/>
        <v>319924179</v>
      </c>
      <c r="BI62" s="1080">
        <f t="shared" si="17"/>
        <v>14075821</v>
      </c>
      <c r="BJ62" s="1080">
        <f t="shared" si="18"/>
        <v>0</v>
      </c>
      <c r="BK62" s="1080">
        <f t="shared" si="19"/>
        <v>319100576</v>
      </c>
      <c r="BL62" s="1080">
        <f t="shared" si="20"/>
        <v>823603</v>
      </c>
      <c r="BM62" s="1080">
        <f t="shared" si="21"/>
        <v>319100576</v>
      </c>
      <c r="BN62" s="1080">
        <f t="shared" si="22"/>
        <v>0</v>
      </c>
      <c r="BO62" s="1080">
        <f t="shared" si="23"/>
        <v>319100576</v>
      </c>
      <c r="BP62" s="1080">
        <f t="shared" si="24"/>
        <v>0</v>
      </c>
      <c r="BQ62" s="1080">
        <f t="shared" si="25"/>
        <v>319100576</v>
      </c>
      <c r="BR62" s="1080">
        <f t="shared" si="26"/>
        <v>0</v>
      </c>
      <c r="BS62" s="1080">
        <f t="shared" si="27"/>
        <v>0</v>
      </c>
    </row>
    <row r="63" spans="1:71" ht="12.75" x14ac:dyDescent="0.2">
      <c r="A63" s="1049" t="str">
        <f t="shared" si="14"/>
        <v>A2035010</v>
      </c>
      <c r="B63" s="1261" t="s">
        <v>361</v>
      </c>
      <c r="C63" s="1261"/>
      <c r="D63" s="1261" t="s">
        <v>741</v>
      </c>
      <c r="E63" s="1261"/>
      <c r="F63" s="1261" t="s">
        <v>739</v>
      </c>
      <c r="G63" s="1261"/>
      <c r="H63" s="1261" t="s">
        <v>748</v>
      </c>
      <c r="I63" s="1261"/>
      <c r="J63" s="1261" t="s">
        <v>756</v>
      </c>
      <c r="K63" s="1261"/>
      <c r="L63" s="1261"/>
      <c r="M63" s="1261"/>
      <c r="N63" s="1261"/>
      <c r="O63" s="1261"/>
      <c r="P63" s="1261"/>
      <c r="Q63" s="1261"/>
      <c r="R63" s="1261"/>
      <c r="S63" s="1261"/>
      <c r="T63" s="1260" t="s">
        <v>632</v>
      </c>
      <c r="U63" s="1260"/>
      <c r="V63" s="1260"/>
      <c r="W63" s="1260"/>
      <c r="X63" s="1260"/>
      <c r="Y63" s="1260"/>
      <c r="Z63" s="1260"/>
      <c r="AA63" s="1260"/>
      <c r="AB63" s="1261" t="s">
        <v>732</v>
      </c>
      <c r="AC63" s="1261"/>
      <c r="AD63" s="1261"/>
      <c r="AE63" s="1261"/>
      <c r="AF63" s="1261"/>
      <c r="AG63" s="1261" t="s">
        <v>733</v>
      </c>
      <c r="AH63" s="1261"/>
      <c r="AI63" s="1261"/>
      <c r="AJ63" s="1018" t="s">
        <v>417</v>
      </c>
      <c r="AK63" s="1262" t="s">
        <v>734</v>
      </c>
      <c r="AL63" s="1262"/>
      <c r="AM63" s="1262"/>
      <c r="AN63" s="1262"/>
      <c r="AO63" s="1262"/>
      <c r="AP63" s="1262"/>
      <c r="AQ63" s="1084">
        <v>334000000</v>
      </c>
      <c r="AR63" s="1084">
        <v>319924179</v>
      </c>
      <c r="AS63" s="1086">
        <v>14075821</v>
      </c>
      <c r="AT63" s="1085">
        <v>0</v>
      </c>
      <c r="AU63" s="1019"/>
      <c r="AV63" s="1084">
        <v>319100576</v>
      </c>
      <c r="AW63" s="1086">
        <v>823603</v>
      </c>
      <c r="AX63" s="1084">
        <v>319100576</v>
      </c>
      <c r="AY63" s="1085">
        <v>0</v>
      </c>
      <c r="AZ63" s="1084">
        <v>319100576</v>
      </c>
      <c r="BA63" s="1085">
        <v>0</v>
      </c>
      <c r="BB63" s="1086">
        <v>319100576</v>
      </c>
      <c r="BC63" s="1085">
        <v>0</v>
      </c>
      <c r="BD63" s="1085">
        <v>0</v>
      </c>
      <c r="BG63" s="1080">
        <f t="shared" si="15"/>
        <v>334000000</v>
      </c>
      <c r="BH63" s="1080">
        <f t="shared" si="16"/>
        <v>319924179</v>
      </c>
      <c r="BI63" s="1080">
        <f t="shared" si="17"/>
        <v>14075821</v>
      </c>
      <c r="BJ63" s="1080">
        <f t="shared" si="18"/>
        <v>0</v>
      </c>
      <c r="BK63" s="1080">
        <f t="shared" si="19"/>
        <v>319100576</v>
      </c>
      <c r="BL63" s="1080">
        <f t="shared" si="20"/>
        <v>823603</v>
      </c>
      <c r="BM63" s="1080">
        <f t="shared" si="21"/>
        <v>319100576</v>
      </c>
      <c r="BN63" s="1080">
        <f t="shared" si="22"/>
        <v>0</v>
      </c>
      <c r="BO63" s="1080">
        <f t="shared" si="23"/>
        <v>319100576</v>
      </c>
      <c r="BP63" s="1080">
        <f t="shared" si="24"/>
        <v>0</v>
      </c>
      <c r="BQ63" s="1080">
        <f t="shared" si="25"/>
        <v>319100576</v>
      </c>
      <c r="BR63" s="1080">
        <f t="shared" si="26"/>
        <v>0</v>
      </c>
      <c r="BS63" s="1080">
        <f t="shared" si="27"/>
        <v>0</v>
      </c>
    </row>
    <row r="64" spans="1:71" ht="25.5" customHeight="1" x14ac:dyDescent="0.2">
      <c r="A64" s="1049" t="str">
        <f t="shared" si="14"/>
        <v>A20350210</v>
      </c>
      <c r="B64" s="1257" t="s">
        <v>361</v>
      </c>
      <c r="C64" s="1257"/>
      <c r="D64" s="1257" t="s">
        <v>741</v>
      </c>
      <c r="E64" s="1257"/>
      <c r="F64" s="1257" t="s">
        <v>739</v>
      </c>
      <c r="G64" s="1257"/>
      <c r="H64" s="1257" t="s">
        <v>748</v>
      </c>
      <c r="I64" s="1257"/>
      <c r="J64" s="1257" t="s">
        <v>756</v>
      </c>
      <c r="K64" s="1257"/>
      <c r="L64" s="1257"/>
      <c r="M64" s="1257" t="s">
        <v>741</v>
      </c>
      <c r="N64" s="1257"/>
      <c r="O64" s="1257"/>
      <c r="P64" s="1257"/>
      <c r="Q64" s="1257"/>
      <c r="R64" s="1257"/>
      <c r="S64" s="1257"/>
      <c r="T64" s="1258" t="s">
        <v>389</v>
      </c>
      <c r="U64" s="1258"/>
      <c r="V64" s="1258"/>
      <c r="W64" s="1258"/>
      <c r="X64" s="1258"/>
      <c r="Y64" s="1258"/>
      <c r="Z64" s="1258"/>
      <c r="AA64" s="1258"/>
      <c r="AB64" s="1257" t="s">
        <v>732</v>
      </c>
      <c r="AC64" s="1257"/>
      <c r="AD64" s="1257"/>
      <c r="AE64" s="1257"/>
      <c r="AF64" s="1257"/>
      <c r="AG64" s="1257" t="s">
        <v>733</v>
      </c>
      <c r="AH64" s="1257"/>
      <c r="AI64" s="1257"/>
      <c r="AJ64" s="1023" t="s">
        <v>417</v>
      </c>
      <c r="AK64" s="1259" t="s">
        <v>734</v>
      </c>
      <c r="AL64" s="1259"/>
      <c r="AM64" s="1259"/>
      <c r="AN64" s="1259"/>
      <c r="AO64" s="1259"/>
      <c r="AP64" s="1259"/>
      <c r="AQ64" s="1084">
        <v>6375300</v>
      </c>
      <c r="AR64" s="1084">
        <v>6375300</v>
      </c>
      <c r="AS64" s="1085">
        <v>0</v>
      </c>
      <c r="AT64" s="1085">
        <v>0</v>
      </c>
      <c r="AU64" s="1019"/>
      <c r="AV64" s="1084">
        <v>6375300</v>
      </c>
      <c r="AW64" s="1085">
        <v>0</v>
      </c>
      <c r="AX64" s="1084">
        <v>6375300</v>
      </c>
      <c r="AY64" s="1085">
        <v>0</v>
      </c>
      <c r="AZ64" s="1084">
        <v>6375300</v>
      </c>
      <c r="BA64" s="1085">
        <v>0</v>
      </c>
      <c r="BB64" s="1086">
        <v>6375300</v>
      </c>
      <c r="BC64" s="1085">
        <v>0</v>
      </c>
      <c r="BD64" s="1085">
        <v>0</v>
      </c>
      <c r="BG64" s="1080">
        <f t="shared" si="15"/>
        <v>6375300</v>
      </c>
      <c r="BH64" s="1080">
        <f t="shared" si="16"/>
        <v>6375300</v>
      </c>
      <c r="BI64" s="1080">
        <f t="shared" si="17"/>
        <v>0</v>
      </c>
      <c r="BJ64" s="1080">
        <f t="shared" si="18"/>
        <v>0</v>
      </c>
      <c r="BK64" s="1080">
        <f t="shared" si="19"/>
        <v>6375300</v>
      </c>
      <c r="BL64" s="1080">
        <f t="shared" si="20"/>
        <v>0</v>
      </c>
      <c r="BM64" s="1080">
        <f t="shared" si="21"/>
        <v>6375300</v>
      </c>
      <c r="BN64" s="1080">
        <f t="shared" si="22"/>
        <v>0</v>
      </c>
      <c r="BO64" s="1080">
        <f t="shared" si="23"/>
        <v>6375300</v>
      </c>
      <c r="BP64" s="1080">
        <f t="shared" si="24"/>
        <v>0</v>
      </c>
      <c r="BQ64" s="1080">
        <f t="shared" si="25"/>
        <v>6375300</v>
      </c>
      <c r="BR64" s="1080">
        <f t="shared" si="26"/>
        <v>0</v>
      </c>
      <c r="BS64" s="1080">
        <f t="shared" si="27"/>
        <v>0</v>
      </c>
    </row>
    <row r="65" spans="1:71" ht="25.5" customHeight="1" x14ac:dyDescent="0.2">
      <c r="A65" s="1049" t="str">
        <f t="shared" si="14"/>
        <v>A20350310</v>
      </c>
      <c r="B65" s="1257" t="s">
        <v>361</v>
      </c>
      <c r="C65" s="1257"/>
      <c r="D65" s="1257" t="s">
        <v>741</v>
      </c>
      <c r="E65" s="1257"/>
      <c r="F65" s="1257" t="s">
        <v>739</v>
      </c>
      <c r="G65" s="1257"/>
      <c r="H65" s="1257" t="s">
        <v>748</v>
      </c>
      <c r="I65" s="1257"/>
      <c r="J65" s="1257" t="s">
        <v>756</v>
      </c>
      <c r="K65" s="1257"/>
      <c r="L65" s="1257"/>
      <c r="M65" s="1257" t="s">
        <v>748</v>
      </c>
      <c r="N65" s="1257"/>
      <c r="O65" s="1257"/>
      <c r="P65" s="1257"/>
      <c r="Q65" s="1257"/>
      <c r="R65" s="1257"/>
      <c r="S65" s="1257"/>
      <c r="T65" s="1258" t="s">
        <v>390</v>
      </c>
      <c r="U65" s="1258"/>
      <c r="V65" s="1258"/>
      <c r="W65" s="1258"/>
      <c r="X65" s="1258"/>
      <c r="Y65" s="1258"/>
      <c r="Z65" s="1258"/>
      <c r="AA65" s="1258"/>
      <c r="AB65" s="1257" t="s">
        <v>732</v>
      </c>
      <c r="AC65" s="1257"/>
      <c r="AD65" s="1257"/>
      <c r="AE65" s="1257"/>
      <c r="AF65" s="1257"/>
      <c r="AG65" s="1257" t="s">
        <v>733</v>
      </c>
      <c r="AH65" s="1257"/>
      <c r="AI65" s="1257"/>
      <c r="AJ65" s="1023" t="s">
        <v>417</v>
      </c>
      <c r="AK65" s="1259" t="s">
        <v>734</v>
      </c>
      <c r="AL65" s="1259"/>
      <c r="AM65" s="1259"/>
      <c r="AN65" s="1259"/>
      <c r="AO65" s="1259"/>
      <c r="AP65" s="1259"/>
      <c r="AQ65" s="1084">
        <v>326124700</v>
      </c>
      <c r="AR65" s="1084">
        <v>312682959</v>
      </c>
      <c r="AS65" s="1086">
        <v>13441741</v>
      </c>
      <c r="AT65" s="1085">
        <v>0</v>
      </c>
      <c r="AU65" s="1019"/>
      <c r="AV65" s="1084">
        <v>311859356</v>
      </c>
      <c r="AW65" s="1086">
        <v>823603</v>
      </c>
      <c r="AX65" s="1084">
        <v>311859356</v>
      </c>
      <c r="AY65" s="1085">
        <v>0</v>
      </c>
      <c r="AZ65" s="1084">
        <v>311859356</v>
      </c>
      <c r="BA65" s="1085">
        <v>0</v>
      </c>
      <c r="BB65" s="1086">
        <v>311859356</v>
      </c>
      <c r="BC65" s="1085">
        <v>0</v>
      </c>
      <c r="BD65" s="1085">
        <v>0</v>
      </c>
      <c r="BG65" s="1080">
        <f t="shared" si="15"/>
        <v>326124700</v>
      </c>
      <c r="BH65" s="1080">
        <f t="shared" si="16"/>
        <v>312682959</v>
      </c>
      <c r="BI65" s="1080">
        <f t="shared" si="17"/>
        <v>13441741</v>
      </c>
      <c r="BJ65" s="1080">
        <f t="shared" si="18"/>
        <v>0</v>
      </c>
      <c r="BK65" s="1080">
        <f t="shared" si="19"/>
        <v>311859356</v>
      </c>
      <c r="BL65" s="1080">
        <f t="shared" si="20"/>
        <v>823603</v>
      </c>
      <c r="BM65" s="1080">
        <f t="shared" si="21"/>
        <v>311859356</v>
      </c>
      <c r="BN65" s="1080">
        <f t="shared" si="22"/>
        <v>0</v>
      </c>
      <c r="BO65" s="1080">
        <f t="shared" si="23"/>
        <v>311859356</v>
      </c>
      <c r="BP65" s="1080">
        <f t="shared" si="24"/>
        <v>0</v>
      </c>
      <c r="BQ65" s="1080">
        <f t="shared" si="25"/>
        <v>311859356</v>
      </c>
      <c r="BR65" s="1080">
        <f t="shared" si="26"/>
        <v>0</v>
      </c>
      <c r="BS65" s="1080">
        <f t="shared" si="27"/>
        <v>0</v>
      </c>
    </row>
    <row r="66" spans="1:71" ht="25.5" customHeight="1" x14ac:dyDescent="0.2">
      <c r="A66" s="1049" t="str">
        <f t="shared" si="14"/>
        <v>A203501610</v>
      </c>
      <c r="B66" s="1257" t="s">
        <v>361</v>
      </c>
      <c r="C66" s="1257"/>
      <c r="D66" s="1257" t="s">
        <v>741</v>
      </c>
      <c r="E66" s="1257"/>
      <c r="F66" s="1257" t="s">
        <v>739</v>
      </c>
      <c r="G66" s="1257"/>
      <c r="H66" s="1257" t="s">
        <v>748</v>
      </c>
      <c r="I66" s="1257"/>
      <c r="J66" s="1257" t="s">
        <v>756</v>
      </c>
      <c r="K66" s="1257"/>
      <c r="L66" s="1257"/>
      <c r="M66" s="1257" t="s">
        <v>370</v>
      </c>
      <c r="N66" s="1257"/>
      <c r="O66" s="1257"/>
      <c r="P66" s="1257"/>
      <c r="Q66" s="1257"/>
      <c r="R66" s="1257"/>
      <c r="S66" s="1257"/>
      <c r="T66" s="1258" t="s">
        <v>391</v>
      </c>
      <c r="U66" s="1258"/>
      <c r="V66" s="1258"/>
      <c r="W66" s="1258"/>
      <c r="X66" s="1258"/>
      <c r="Y66" s="1258"/>
      <c r="Z66" s="1258"/>
      <c r="AA66" s="1258"/>
      <c r="AB66" s="1257" t="s">
        <v>732</v>
      </c>
      <c r="AC66" s="1257"/>
      <c r="AD66" s="1257"/>
      <c r="AE66" s="1257"/>
      <c r="AF66" s="1257"/>
      <c r="AG66" s="1257" t="s">
        <v>733</v>
      </c>
      <c r="AH66" s="1257"/>
      <c r="AI66" s="1257"/>
      <c r="AJ66" s="1023" t="s">
        <v>417</v>
      </c>
      <c r="AK66" s="1259" t="s">
        <v>734</v>
      </c>
      <c r="AL66" s="1259"/>
      <c r="AM66" s="1259"/>
      <c r="AN66" s="1259"/>
      <c r="AO66" s="1259"/>
      <c r="AP66" s="1259"/>
      <c r="AQ66" s="1083">
        <v>0</v>
      </c>
      <c r="AR66" s="1083">
        <v>0</v>
      </c>
      <c r="AS66" s="1085">
        <v>0</v>
      </c>
      <c r="AT66" s="1085">
        <v>0</v>
      </c>
      <c r="AU66" s="1019"/>
      <c r="AV66" s="1083">
        <v>0</v>
      </c>
      <c r="AW66" s="1085">
        <v>0</v>
      </c>
      <c r="AX66" s="1083">
        <v>0</v>
      </c>
      <c r="AY66" s="1085">
        <v>0</v>
      </c>
      <c r="AZ66" s="1083">
        <v>0</v>
      </c>
      <c r="BA66" s="1085">
        <v>0</v>
      </c>
      <c r="BB66" s="1085">
        <v>0</v>
      </c>
      <c r="BC66" s="1085">
        <v>0</v>
      </c>
      <c r="BD66" s="1085">
        <v>0</v>
      </c>
      <c r="BG66" s="1080">
        <f t="shared" si="15"/>
        <v>0</v>
      </c>
      <c r="BH66" s="1080">
        <f t="shared" si="16"/>
        <v>0</v>
      </c>
      <c r="BI66" s="1080">
        <f t="shared" si="17"/>
        <v>0</v>
      </c>
      <c r="BJ66" s="1080">
        <f t="shared" si="18"/>
        <v>0</v>
      </c>
      <c r="BK66" s="1080">
        <f t="shared" si="19"/>
        <v>0</v>
      </c>
      <c r="BL66" s="1080">
        <f t="shared" si="20"/>
        <v>0</v>
      </c>
      <c r="BM66" s="1080">
        <f t="shared" si="21"/>
        <v>0</v>
      </c>
      <c r="BN66" s="1080">
        <f t="shared" si="22"/>
        <v>0</v>
      </c>
      <c r="BO66" s="1080">
        <f t="shared" si="23"/>
        <v>0</v>
      </c>
      <c r="BP66" s="1080">
        <f t="shared" si="24"/>
        <v>0</v>
      </c>
      <c r="BQ66" s="1080">
        <f t="shared" si="25"/>
        <v>0</v>
      </c>
      <c r="BR66" s="1080">
        <f t="shared" si="26"/>
        <v>0</v>
      </c>
      <c r="BS66" s="1080">
        <f t="shared" si="27"/>
        <v>0</v>
      </c>
    </row>
    <row r="67" spans="1:71" ht="25.5" customHeight="1" x14ac:dyDescent="0.2">
      <c r="A67" s="1049" t="str">
        <f t="shared" si="14"/>
        <v>A203509010</v>
      </c>
      <c r="B67" s="1257" t="s">
        <v>361</v>
      </c>
      <c r="C67" s="1257"/>
      <c r="D67" s="1257" t="s">
        <v>741</v>
      </c>
      <c r="E67" s="1257"/>
      <c r="F67" s="1257" t="s">
        <v>739</v>
      </c>
      <c r="G67" s="1257"/>
      <c r="H67" s="1257" t="s">
        <v>748</v>
      </c>
      <c r="I67" s="1257"/>
      <c r="J67" s="1257" t="s">
        <v>756</v>
      </c>
      <c r="K67" s="1257"/>
      <c r="L67" s="1257"/>
      <c r="M67" s="1257" t="s">
        <v>757</v>
      </c>
      <c r="N67" s="1257"/>
      <c r="O67" s="1257"/>
      <c r="P67" s="1257"/>
      <c r="Q67" s="1257"/>
      <c r="R67" s="1257"/>
      <c r="S67" s="1257"/>
      <c r="T67" s="1258" t="s">
        <v>392</v>
      </c>
      <c r="U67" s="1258"/>
      <c r="V67" s="1258"/>
      <c r="W67" s="1258"/>
      <c r="X67" s="1258"/>
      <c r="Y67" s="1258"/>
      <c r="Z67" s="1258"/>
      <c r="AA67" s="1258"/>
      <c r="AB67" s="1257" t="s">
        <v>732</v>
      </c>
      <c r="AC67" s="1257"/>
      <c r="AD67" s="1257"/>
      <c r="AE67" s="1257"/>
      <c r="AF67" s="1257"/>
      <c r="AG67" s="1257" t="s">
        <v>733</v>
      </c>
      <c r="AH67" s="1257"/>
      <c r="AI67" s="1257"/>
      <c r="AJ67" s="1023" t="s">
        <v>417</v>
      </c>
      <c r="AK67" s="1259" t="s">
        <v>734</v>
      </c>
      <c r="AL67" s="1259"/>
      <c r="AM67" s="1259"/>
      <c r="AN67" s="1259"/>
      <c r="AO67" s="1259"/>
      <c r="AP67" s="1259"/>
      <c r="AQ67" s="1084">
        <v>1500000</v>
      </c>
      <c r="AR67" s="1084">
        <v>865920</v>
      </c>
      <c r="AS67" s="1086">
        <v>634080</v>
      </c>
      <c r="AT67" s="1085">
        <v>0</v>
      </c>
      <c r="AU67" s="1019"/>
      <c r="AV67" s="1084">
        <v>865920</v>
      </c>
      <c r="AW67" s="1085">
        <v>0</v>
      </c>
      <c r="AX67" s="1084">
        <v>865920</v>
      </c>
      <c r="AY67" s="1085">
        <v>0</v>
      </c>
      <c r="AZ67" s="1084">
        <v>865920</v>
      </c>
      <c r="BA67" s="1085">
        <v>0</v>
      </c>
      <c r="BB67" s="1086">
        <v>865920</v>
      </c>
      <c r="BC67" s="1085">
        <v>0</v>
      </c>
      <c r="BD67" s="1085">
        <v>0</v>
      </c>
      <c r="BG67" s="1080">
        <f t="shared" si="15"/>
        <v>1500000</v>
      </c>
      <c r="BH67" s="1080">
        <f t="shared" si="16"/>
        <v>865920</v>
      </c>
      <c r="BI67" s="1080">
        <f t="shared" si="17"/>
        <v>634080</v>
      </c>
      <c r="BJ67" s="1080">
        <f t="shared" si="18"/>
        <v>0</v>
      </c>
      <c r="BK67" s="1080">
        <f t="shared" si="19"/>
        <v>865920</v>
      </c>
      <c r="BL67" s="1080">
        <f t="shared" si="20"/>
        <v>0</v>
      </c>
      <c r="BM67" s="1080">
        <f t="shared" si="21"/>
        <v>865920</v>
      </c>
      <c r="BN67" s="1080">
        <f t="shared" si="22"/>
        <v>0</v>
      </c>
      <c r="BO67" s="1080">
        <f t="shared" si="23"/>
        <v>865920</v>
      </c>
      <c r="BP67" s="1080">
        <f t="shared" si="24"/>
        <v>0</v>
      </c>
      <c r="BQ67" s="1080">
        <f t="shared" si="25"/>
        <v>865920</v>
      </c>
      <c r="BR67" s="1080">
        <f t="shared" si="26"/>
        <v>0</v>
      </c>
      <c r="BS67" s="1080">
        <f t="shared" si="27"/>
        <v>0</v>
      </c>
    </row>
    <row r="68" spans="1:71" ht="12.75" x14ac:dyDescent="0.2">
      <c r="A68" s="1049" t="str">
        <f t="shared" si="14"/>
        <v>A2035110</v>
      </c>
      <c r="B68" s="1261" t="s">
        <v>361</v>
      </c>
      <c r="C68" s="1261"/>
      <c r="D68" s="1261" t="s">
        <v>741</v>
      </c>
      <c r="E68" s="1261"/>
      <c r="F68" s="1261" t="s">
        <v>739</v>
      </c>
      <c r="G68" s="1261"/>
      <c r="H68" s="1261" t="s">
        <v>748</v>
      </c>
      <c r="I68" s="1261"/>
      <c r="J68" s="1261" t="s">
        <v>758</v>
      </c>
      <c r="K68" s="1261"/>
      <c r="L68" s="1261"/>
      <c r="M68" s="1261"/>
      <c r="N68" s="1261"/>
      <c r="O68" s="1261"/>
      <c r="P68" s="1261"/>
      <c r="Q68" s="1261"/>
      <c r="R68" s="1261"/>
      <c r="S68" s="1261"/>
      <c r="T68" s="1260" t="s">
        <v>628</v>
      </c>
      <c r="U68" s="1260"/>
      <c r="V68" s="1260"/>
      <c r="W68" s="1260"/>
      <c r="X68" s="1260"/>
      <c r="Y68" s="1260"/>
      <c r="Z68" s="1260"/>
      <c r="AA68" s="1260"/>
      <c r="AB68" s="1261" t="s">
        <v>732</v>
      </c>
      <c r="AC68" s="1261"/>
      <c r="AD68" s="1261"/>
      <c r="AE68" s="1261"/>
      <c r="AF68" s="1261"/>
      <c r="AG68" s="1261" t="s">
        <v>733</v>
      </c>
      <c r="AH68" s="1261"/>
      <c r="AI68" s="1261"/>
      <c r="AJ68" s="1018" t="s">
        <v>417</v>
      </c>
      <c r="AK68" s="1262" t="s">
        <v>734</v>
      </c>
      <c r="AL68" s="1262"/>
      <c r="AM68" s="1262"/>
      <c r="AN68" s="1262"/>
      <c r="AO68" s="1262"/>
      <c r="AP68" s="1262"/>
      <c r="AQ68" s="1083">
        <v>0</v>
      </c>
      <c r="AR68" s="1083">
        <v>0</v>
      </c>
      <c r="AS68" s="1085">
        <v>0</v>
      </c>
      <c r="AT68" s="1085">
        <v>0</v>
      </c>
      <c r="AU68" s="1019"/>
      <c r="AV68" s="1083">
        <v>0</v>
      </c>
      <c r="AW68" s="1085">
        <v>0</v>
      </c>
      <c r="AX68" s="1083">
        <v>0</v>
      </c>
      <c r="AY68" s="1085">
        <v>0</v>
      </c>
      <c r="AZ68" s="1083">
        <v>0</v>
      </c>
      <c r="BA68" s="1085">
        <v>0</v>
      </c>
      <c r="BB68" s="1085">
        <v>0</v>
      </c>
      <c r="BC68" s="1085">
        <v>0</v>
      </c>
      <c r="BD68" s="1085">
        <v>0</v>
      </c>
      <c r="BG68" s="1080">
        <f t="shared" si="15"/>
        <v>0</v>
      </c>
      <c r="BH68" s="1080">
        <f t="shared" si="16"/>
        <v>0</v>
      </c>
      <c r="BI68" s="1080">
        <f t="shared" si="17"/>
        <v>0</v>
      </c>
      <c r="BJ68" s="1080">
        <f t="shared" si="18"/>
        <v>0</v>
      </c>
      <c r="BK68" s="1080">
        <f t="shared" si="19"/>
        <v>0</v>
      </c>
      <c r="BL68" s="1080">
        <f t="shared" si="20"/>
        <v>0</v>
      </c>
      <c r="BM68" s="1080">
        <f t="shared" si="21"/>
        <v>0</v>
      </c>
      <c r="BN68" s="1080">
        <f t="shared" si="22"/>
        <v>0</v>
      </c>
      <c r="BO68" s="1080">
        <f t="shared" si="23"/>
        <v>0</v>
      </c>
      <c r="BP68" s="1080">
        <f t="shared" si="24"/>
        <v>0</v>
      </c>
      <c r="BQ68" s="1080">
        <f t="shared" si="25"/>
        <v>0</v>
      </c>
      <c r="BR68" s="1080">
        <f t="shared" si="26"/>
        <v>0</v>
      </c>
      <c r="BS68" s="1080">
        <f t="shared" si="27"/>
        <v>0</v>
      </c>
    </row>
    <row r="69" spans="1:71" ht="25.5" customHeight="1" x14ac:dyDescent="0.2">
      <c r="A69" s="1049" t="str">
        <f t="shared" si="14"/>
        <v>A20351110</v>
      </c>
      <c r="B69" s="1257" t="s">
        <v>361</v>
      </c>
      <c r="C69" s="1257"/>
      <c r="D69" s="1257" t="s">
        <v>741</v>
      </c>
      <c r="E69" s="1257"/>
      <c r="F69" s="1257" t="s">
        <v>739</v>
      </c>
      <c r="G69" s="1257"/>
      <c r="H69" s="1257" t="s">
        <v>748</v>
      </c>
      <c r="I69" s="1257"/>
      <c r="J69" s="1257" t="s">
        <v>758</v>
      </c>
      <c r="K69" s="1257"/>
      <c r="L69" s="1257"/>
      <c r="M69" s="1257" t="s">
        <v>738</v>
      </c>
      <c r="N69" s="1257"/>
      <c r="O69" s="1257"/>
      <c r="P69" s="1257"/>
      <c r="Q69" s="1257"/>
      <c r="R69" s="1257"/>
      <c r="S69" s="1257"/>
      <c r="T69" s="1258" t="s">
        <v>393</v>
      </c>
      <c r="U69" s="1258"/>
      <c r="V69" s="1258"/>
      <c r="W69" s="1258"/>
      <c r="X69" s="1258"/>
      <c r="Y69" s="1258"/>
      <c r="Z69" s="1258"/>
      <c r="AA69" s="1258"/>
      <c r="AB69" s="1257" t="s">
        <v>732</v>
      </c>
      <c r="AC69" s="1257"/>
      <c r="AD69" s="1257"/>
      <c r="AE69" s="1257"/>
      <c r="AF69" s="1257"/>
      <c r="AG69" s="1257" t="s">
        <v>733</v>
      </c>
      <c r="AH69" s="1257"/>
      <c r="AI69" s="1257"/>
      <c r="AJ69" s="1023" t="s">
        <v>417</v>
      </c>
      <c r="AK69" s="1259" t="s">
        <v>734</v>
      </c>
      <c r="AL69" s="1259"/>
      <c r="AM69" s="1259"/>
      <c r="AN69" s="1259"/>
      <c r="AO69" s="1259"/>
      <c r="AP69" s="1259"/>
      <c r="AQ69" s="1083">
        <v>0</v>
      </c>
      <c r="AR69" s="1083">
        <v>0</v>
      </c>
      <c r="AS69" s="1085">
        <v>0</v>
      </c>
      <c r="AT69" s="1085">
        <v>0</v>
      </c>
      <c r="AU69" s="1019"/>
      <c r="AV69" s="1083">
        <v>0</v>
      </c>
      <c r="AW69" s="1085">
        <v>0</v>
      </c>
      <c r="AX69" s="1083">
        <v>0</v>
      </c>
      <c r="AY69" s="1085">
        <v>0</v>
      </c>
      <c r="AZ69" s="1083">
        <v>0</v>
      </c>
      <c r="BA69" s="1085">
        <v>0</v>
      </c>
      <c r="BB69" s="1085">
        <v>0</v>
      </c>
      <c r="BC69" s="1085">
        <v>0</v>
      </c>
      <c r="BD69" s="1085">
        <v>0</v>
      </c>
      <c r="BG69" s="1080">
        <f t="shared" si="15"/>
        <v>0</v>
      </c>
      <c r="BH69" s="1080">
        <f t="shared" si="16"/>
        <v>0</v>
      </c>
      <c r="BI69" s="1080">
        <f t="shared" si="17"/>
        <v>0</v>
      </c>
      <c r="BJ69" s="1080">
        <f t="shared" si="18"/>
        <v>0</v>
      </c>
      <c r="BK69" s="1080">
        <f t="shared" si="19"/>
        <v>0</v>
      </c>
      <c r="BL69" s="1080">
        <f t="shared" si="20"/>
        <v>0</v>
      </c>
      <c r="BM69" s="1080">
        <f t="shared" si="21"/>
        <v>0</v>
      </c>
      <c r="BN69" s="1080">
        <f t="shared" si="22"/>
        <v>0</v>
      </c>
      <c r="BO69" s="1080">
        <f t="shared" si="23"/>
        <v>0</v>
      </c>
      <c r="BP69" s="1080">
        <f t="shared" si="24"/>
        <v>0</v>
      </c>
      <c r="BQ69" s="1080">
        <f t="shared" si="25"/>
        <v>0</v>
      </c>
      <c r="BR69" s="1080">
        <f t="shared" si="26"/>
        <v>0</v>
      </c>
      <c r="BS69" s="1080">
        <f t="shared" si="27"/>
        <v>0</v>
      </c>
    </row>
    <row r="70" spans="1:71" ht="25.5" customHeight="1" x14ac:dyDescent="0.2">
      <c r="A70" s="1049" t="str">
        <f t="shared" si="14"/>
        <v>A20351210</v>
      </c>
      <c r="B70" s="1257" t="s">
        <v>361</v>
      </c>
      <c r="C70" s="1257"/>
      <c r="D70" s="1257" t="s">
        <v>741</v>
      </c>
      <c r="E70" s="1257"/>
      <c r="F70" s="1257" t="s">
        <v>739</v>
      </c>
      <c r="G70" s="1257"/>
      <c r="H70" s="1257" t="s">
        <v>748</v>
      </c>
      <c r="I70" s="1257"/>
      <c r="J70" s="1257" t="s">
        <v>758</v>
      </c>
      <c r="K70" s="1257"/>
      <c r="L70" s="1257"/>
      <c r="M70" s="1257" t="s">
        <v>741</v>
      </c>
      <c r="N70" s="1257"/>
      <c r="O70" s="1257"/>
      <c r="P70" s="1257"/>
      <c r="Q70" s="1257"/>
      <c r="R70" s="1257"/>
      <c r="S70" s="1257"/>
      <c r="T70" s="1258" t="s">
        <v>394</v>
      </c>
      <c r="U70" s="1258"/>
      <c r="V70" s="1258"/>
      <c r="W70" s="1258"/>
      <c r="X70" s="1258"/>
      <c r="Y70" s="1258"/>
      <c r="Z70" s="1258"/>
      <c r="AA70" s="1258"/>
      <c r="AB70" s="1257" t="s">
        <v>732</v>
      </c>
      <c r="AC70" s="1257"/>
      <c r="AD70" s="1257"/>
      <c r="AE70" s="1257"/>
      <c r="AF70" s="1257"/>
      <c r="AG70" s="1257" t="s">
        <v>733</v>
      </c>
      <c r="AH70" s="1257"/>
      <c r="AI70" s="1257"/>
      <c r="AJ70" s="1023" t="s">
        <v>417</v>
      </c>
      <c r="AK70" s="1259" t="s">
        <v>734</v>
      </c>
      <c r="AL70" s="1259"/>
      <c r="AM70" s="1259"/>
      <c r="AN70" s="1259"/>
      <c r="AO70" s="1259"/>
      <c r="AP70" s="1259"/>
      <c r="AQ70" s="1083">
        <v>0</v>
      </c>
      <c r="AR70" s="1083">
        <v>0</v>
      </c>
      <c r="AS70" s="1085">
        <v>0</v>
      </c>
      <c r="AT70" s="1085">
        <v>0</v>
      </c>
      <c r="AU70" s="1019"/>
      <c r="AV70" s="1083">
        <v>0</v>
      </c>
      <c r="AW70" s="1085">
        <v>0</v>
      </c>
      <c r="AX70" s="1083">
        <v>0</v>
      </c>
      <c r="AY70" s="1085">
        <v>0</v>
      </c>
      <c r="AZ70" s="1083">
        <v>0</v>
      </c>
      <c r="BA70" s="1085">
        <v>0</v>
      </c>
      <c r="BB70" s="1085">
        <v>0</v>
      </c>
      <c r="BC70" s="1085">
        <v>0</v>
      </c>
      <c r="BD70" s="1085">
        <v>0</v>
      </c>
      <c r="BG70" s="1080">
        <f t="shared" si="15"/>
        <v>0</v>
      </c>
      <c r="BH70" s="1080">
        <f t="shared" si="16"/>
        <v>0</v>
      </c>
      <c r="BI70" s="1080">
        <f t="shared" si="17"/>
        <v>0</v>
      </c>
      <c r="BJ70" s="1080">
        <f t="shared" si="18"/>
        <v>0</v>
      </c>
      <c r="BK70" s="1080">
        <f t="shared" si="19"/>
        <v>0</v>
      </c>
      <c r="BL70" s="1080">
        <f t="shared" si="20"/>
        <v>0</v>
      </c>
      <c r="BM70" s="1080">
        <f t="shared" si="21"/>
        <v>0</v>
      </c>
      <c r="BN70" s="1080">
        <f t="shared" si="22"/>
        <v>0</v>
      </c>
      <c r="BO70" s="1080">
        <f t="shared" si="23"/>
        <v>0</v>
      </c>
      <c r="BP70" s="1080">
        <f t="shared" si="24"/>
        <v>0</v>
      </c>
      <c r="BQ70" s="1080">
        <f t="shared" si="25"/>
        <v>0</v>
      </c>
      <c r="BR70" s="1080">
        <f t="shared" si="26"/>
        <v>0</v>
      </c>
      <c r="BS70" s="1080">
        <f t="shared" si="27"/>
        <v>0</v>
      </c>
    </row>
    <row r="71" spans="1:71" ht="12.75" x14ac:dyDescent="0.2">
      <c r="A71" s="1049" t="str">
        <f t="shared" si="14"/>
        <v>A20410</v>
      </c>
      <c r="B71" s="1257" t="s">
        <v>361</v>
      </c>
      <c r="C71" s="1257"/>
      <c r="D71" s="1257" t="s">
        <v>741</v>
      </c>
      <c r="E71" s="1257"/>
      <c r="F71" s="1257" t="s">
        <v>739</v>
      </c>
      <c r="G71" s="1257"/>
      <c r="H71" s="1257" t="s">
        <v>742</v>
      </c>
      <c r="I71" s="1257"/>
      <c r="J71" s="1257"/>
      <c r="K71" s="1257"/>
      <c r="L71" s="1257"/>
      <c r="M71" s="1257"/>
      <c r="N71" s="1257"/>
      <c r="O71" s="1257"/>
      <c r="P71" s="1257"/>
      <c r="Q71" s="1257"/>
      <c r="R71" s="1257"/>
      <c r="S71" s="1257"/>
      <c r="T71" s="1258" t="s">
        <v>630</v>
      </c>
      <c r="U71" s="1258"/>
      <c r="V71" s="1258"/>
      <c r="W71" s="1258"/>
      <c r="X71" s="1258"/>
      <c r="Y71" s="1258"/>
      <c r="Z71" s="1258"/>
      <c r="AA71" s="1258"/>
      <c r="AB71" s="1257" t="s">
        <v>732</v>
      </c>
      <c r="AC71" s="1257"/>
      <c r="AD71" s="1257"/>
      <c r="AE71" s="1257"/>
      <c r="AF71" s="1257"/>
      <c r="AG71" s="1257" t="s">
        <v>733</v>
      </c>
      <c r="AH71" s="1257"/>
      <c r="AI71" s="1257"/>
      <c r="AJ71" s="1023" t="s">
        <v>417</v>
      </c>
      <c r="AK71" s="1259" t="s">
        <v>734</v>
      </c>
      <c r="AL71" s="1259"/>
      <c r="AM71" s="1259"/>
      <c r="AN71" s="1259"/>
      <c r="AO71" s="1259"/>
      <c r="AP71" s="1259"/>
      <c r="AQ71" s="1084">
        <v>14853497500</v>
      </c>
      <c r="AR71" s="1084">
        <v>14618444784.48</v>
      </c>
      <c r="AS71" s="1086">
        <v>235052715.52000001</v>
      </c>
      <c r="AT71" s="1085">
        <v>0</v>
      </c>
      <c r="AU71" s="1019"/>
      <c r="AV71" s="1084">
        <v>13423311311.73</v>
      </c>
      <c r="AW71" s="1086">
        <v>1195133472.75</v>
      </c>
      <c r="AX71" s="1084">
        <v>10345036995.860001</v>
      </c>
      <c r="AY71" s="1086">
        <v>3078274315.8699999</v>
      </c>
      <c r="AZ71" s="1084">
        <v>10308489167.860001</v>
      </c>
      <c r="BA71" s="1086">
        <v>36547828</v>
      </c>
      <c r="BB71" s="1086">
        <v>10301966392.860001</v>
      </c>
      <c r="BC71" s="1086">
        <v>6522775</v>
      </c>
      <c r="BD71" s="1086">
        <v>1121981</v>
      </c>
      <c r="BG71" s="1080">
        <f t="shared" si="15"/>
        <v>14853497500</v>
      </c>
      <c r="BH71" s="1080">
        <f t="shared" si="16"/>
        <v>14618444784.48</v>
      </c>
      <c r="BI71" s="1080">
        <f t="shared" si="17"/>
        <v>235052715.52000001</v>
      </c>
      <c r="BJ71" s="1080">
        <f t="shared" si="18"/>
        <v>0</v>
      </c>
      <c r="BK71" s="1080">
        <f t="shared" si="19"/>
        <v>13423311311.73</v>
      </c>
      <c r="BL71" s="1080">
        <f t="shared" si="20"/>
        <v>1195133472.75</v>
      </c>
      <c r="BM71" s="1080">
        <f t="shared" si="21"/>
        <v>10345036995.860001</v>
      </c>
      <c r="BN71" s="1080">
        <f t="shared" si="22"/>
        <v>3078274315.8699999</v>
      </c>
      <c r="BO71" s="1080">
        <f t="shared" si="23"/>
        <v>10308489167.860001</v>
      </c>
      <c r="BP71" s="1080">
        <f t="shared" si="24"/>
        <v>36547828</v>
      </c>
      <c r="BQ71" s="1080">
        <f t="shared" si="25"/>
        <v>10301966392.860001</v>
      </c>
      <c r="BR71" s="1080">
        <f t="shared" si="26"/>
        <v>6522775</v>
      </c>
      <c r="BS71" s="1080">
        <f t="shared" si="27"/>
        <v>1121981</v>
      </c>
    </row>
    <row r="72" spans="1:71" ht="12.75" x14ac:dyDescent="0.2">
      <c r="A72" s="1049" t="str">
        <f t="shared" si="14"/>
        <v>A204110</v>
      </c>
      <c r="B72" s="1261" t="s">
        <v>361</v>
      </c>
      <c r="C72" s="1261"/>
      <c r="D72" s="1261" t="s">
        <v>741</v>
      </c>
      <c r="E72" s="1261"/>
      <c r="F72" s="1261" t="s">
        <v>739</v>
      </c>
      <c r="G72" s="1261"/>
      <c r="H72" s="1261" t="s">
        <v>742</v>
      </c>
      <c r="I72" s="1261"/>
      <c r="J72" s="1261" t="s">
        <v>738</v>
      </c>
      <c r="K72" s="1261"/>
      <c r="L72" s="1261"/>
      <c r="M72" s="1261"/>
      <c r="N72" s="1261"/>
      <c r="O72" s="1261"/>
      <c r="P72" s="1261"/>
      <c r="Q72" s="1261"/>
      <c r="R72" s="1261"/>
      <c r="S72" s="1261"/>
      <c r="T72" s="1260" t="s">
        <v>633</v>
      </c>
      <c r="U72" s="1260"/>
      <c r="V72" s="1260"/>
      <c r="W72" s="1260"/>
      <c r="X72" s="1260"/>
      <c r="Y72" s="1260"/>
      <c r="Z72" s="1260"/>
      <c r="AA72" s="1260"/>
      <c r="AB72" s="1261" t="s">
        <v>732</v>
      </c>
      <c r="AC72" s="1261"/>
      <c r="AD72" s="1261"/>
      <c r="AE72" s="1261"/>
      <c r="AF72" s="1261"/>
      <c r="AG72" s="1261" t="s">
        <v>733</v>
      </c>
      <c r="AH72" s="1261"/>
      <c r="AI72" s="1261"/>
      <c r="AJ72" s="1018" t="s">
        <v>417</v>
      </c>
      <c r="AK72" s="1262" t="s">
        <v>734</v>
      </c>
      <c r="AL72" s="1262"/>
      <c r="AM72" s="1262"/>
      <c r="AN72" s="1262"/>
      <c r="AO72" s="1262"/>
      <c r="AP72" s="1262"/>
      <c r="AQ72" s="1084">
        <v>1214345111</v>
      </c>
      <c r="AR72" s="1084">
        <v>1181537047.4000001</v>
      </c>
      <c r="AS72" s="1086">
        <v>32808063.600000001</v>
      </c>
      <c r="AT72" s="1085">
        <v>0</v>
      </c>
      <c r="AU72" s="1019"/>
      <c r="AV72" s="1084">
        <v>783836349</v>
      </c>
      <c r="AW72" s="1086">
        <v>397700698.39999998</v>
      </c>
      <c r="AX72" s="1084">
        <v>470893842</v>
      </c>
      <c r="AY72" s="1086">
        <v>312942507</v>
      </c>
      <c r="AZ72" s="1084">
        <v>470893842</v>
      </c>
      <c r="BA72" s="1085">
        <v>0</v>
      </c>
      <c r="BB72" s="1086">
        <v>470893842</v>
      </c>
      <c r="BC72" s="1085">
        <v>0</v>
      </c>
      <c r="BD72" s="1085">
        <v>0</v>
      </c>
      <c r="BG72" s="1080">
        <f t="shared" si="15"/>
        <v>1214345111</v>
      </c>
      <c r="BH72" s="1080">
        <f t="shared" si="16"/>
        <v>1181537047.4000001</v>
      </c>
      <c r="BI72" s="1080">
        <f t="shared" si="17"/>
        <v>32808063.600000001</v>
      </c>
      <c r="BJ72" s="1080">
        <f t="shared" si="18"/>
        <v>0</v>
      </c>
      <c r="BK72" s="1080">
        <f t="shared" si="19"/>
        <v>783836349</v>
      </c>
      <c r="BL72" s="1080">
        <f t="shared" si="20"/>
        <v>397700698.39999998</v>
      </c>
      <c r="BM72" s="1080">
        <f t="shared" si="21"/>
        <v>470893842</v>
      </c>
      <c r="BN72" s="1080">
        <f t="shared" si="22"/>
        <v>312942507</v>
      </c>
      <c r="BO72" s="1080">
        <f t="shared" si="23"/>
        <v>470893842</v>
      </c>
      <c r="BP72" s="1080">
        <f t="shared" si="24"/>
        <v>0</v>
      </c>
      <c r="BQ72" s="1080">
        <f t="shared" si="25"/>
        <v>470893842</v>
      </c>
      <c r="BR72" s="1080">
        <f t="shared" si="26"/>
        <v>0</v>
      </c>
      <c r="BS72" s="1080">
        <f t="shared" si="27"/>
        <v>0</v>
      </c>
    </row>
    <row r="73" spans="1:71" ht="25.5" customHeight="1" x14ac:dyDescent="0.2">
      <c r="A73" s="1049" t="str">
        <f t="shared" si="14"/>
        <v>A2041310</v>
      </c>
      <c r="B73" s="1257" t="s">
        <v>361</v>
      </c>
      <c r="C73" s="1257"/>
      <c r="D73" s="1257" t="s">
        <v>741</v>
      </c>
      <c r="E73" s="1257"/>
      <c r="F73" s="1257" t="s">
        <v>739</v>
      </c>
      <c r="G73" s="1257"/>
      <c r="H73" s="1257" t="s">
        <v>742</v>
      </c>
      <c r="I73" s="1257"/>
      <c r="J73" s="1257" t="s">
        <v>738</v>
      </c>
      <c r="K73" s="1257"/>
      <c r="L73" s="1257"/>
      <c r="M73" s="1257" t="s">
        <v>748</v>
      </c>
      <c r="N73" s="1257"/>
      <c r="O73" s="1257"/>
      <c r="P73" s="1257"/>
      <c r="Q73" s="1257"/>
      <c r="R73" s="1257"/>
      <c r="S73" s="1257"/>
      <c r="T73" s="1258" t="s">
        <v>575</v>
      </c>
      <c r="U73" s="1258"/>
      <c r="V73" s="1258"/>
      <c r="W73" s="1258"/>
      <c r="X73" s="1258"/>
      <c r="Y73" s="1258"/>
      <c r="Z73" s="1258"/>
      <c r="AA73" s="1258"/>
      <c r="AB73" s="1257" t="s">
        <v>732</v>
      </c>
      <c r="AC73" s="1257"/>
      <c r="AD73" s="1257"/>
      <c r="AE73" s="1257"/>
      <c r="AF73" s="1257"/>
      <c r="AG73" s="1257" t="s">
        <v>733</v>
      </c>
      <c r="AH73" s="1257"/>
      <c r="AI73" s="1257"/>
      <c r="AJ73" s="1023" t="s">
        <v>417</v>
      </c>
      <c r="AK73" s="1259" t="s">
        <v>734</v>
      </c>
      <c r="AL73" s="1259"/>
      <c r="AM73" s="1259"/>
      <c r="AN73" s="1259"/>
      <c r="AO73" s="1259"/>
      <c r="AP73" s="1259"/>
      <c r="AQ73" s="1084">
        <v>30000000</v>
      </c>
      <c r="AR73" s="1084">
        <v>620850</v>
      </c>
      <c r="AS73" s="1086">
        <v>29379150</v>
      </c>
      <c r="AT73" s="1085">
        <v>0</v>
      </c>
      <c r="AU73" s="1019"/>
      <c r="AV73" s="1084">
        <v>620850</v>
      </c>
      <c r="AW73" s="1085">
        <v>0</v>
      </c>
      <c r="AX73" s="1084">
        <v>620850</v>
      </c>
      <c r="AY73" s="1085">
        <v>0</v>
      </c>
      <c r="AZ73" s="1084">
        <v>620850</v>
      </c>
      <c r="BA73" s="1085">
        <v>0</v>
      </c>
      <c r="BB73" s="1086">
        <v>620850</v>
      </c>
      <c r="BC73" s="1085">
        <v>0</v>
      </c>
      <c r="BD73" s="1085">
        <v>0</v>
      </c>
      <c r="BG73" s="1080">
        <f t="shared" si="15"/>
        <v>30000000</v>
      </c>
      <c r="BH73" s="1080">
        <f t="shared" si="16"/>
        <v>620850</v>
      </c>
      <c r="BI73" s="1080">
        <f t="shared" si="17"/>
        <v>29379150</v>
      </c>
      <c r="BJ73" s="1080">
        <f t="shared" si="18"/>
        <v>0</v>
      </c>
      <c r="BK73" s="1080">
        <f t="shared" si="19"/>
        <v>620850</v>
      </c>
      <c r="BL73" s="1080">
        <f t="shared" si="20"/>
        <v>0</v>
      </c>
      <c r="BM73" s="1080">
        <f t="shared" si="21"/>
        <v>620850</v>
      </c>
      <c r="BN73" s="1080">
        <f t="shared" si="22"/>
        <v>0</v>
      </c>
      <c r="BO73" s="1080">
        <f t="shared" si="23"/>
        <v>620850</v>
      </c>
      <c r="BP73" s="1080">
        <f t="shared" si="24"/>
        <v>0</v>
      </c>
      <c r="BQ73" s="1080">
        <f t="shared" si="25"/>
        <v>620850</v>
      </c>
      <c r="BR73" s="1080">
        <f t="shared" si="26"/>
        <v>0</v>
      </c>
      <c r="BS73" s="1080">
        <f t="shared" si="27"/>
        <v>0</v>
      </c>
    </row>
    <row r="74" spans="1:71" ht="25.5" customHeight="1" x14ac:dyDescent="0.2">
      <c r="A74" s="1049" t="str">
        <f t="shared" si="14"/>
        <v>A2041410</v>
      </c>
      <c r="B74" s="1257" t="s">
        <v>361</v>
      </c>
      <c r="C74" s="1257"/>
      <c r="D74" s="1257" t="s">
        <v>741</v>
      </c>
      <c r="E74" s="1257"/>
      <c r="F74" s="1257" t="s">
        <v>739</v>
      </c>
      <c r="G74" s="1257"/>
      <c r="H74" s="1257" t="s">
        <v>742</v>
      </c>
      <c r="I74" s="1257"/>
      <c r="J74" s="1257" t="s">
        <v>738</v>
      </c>
      <c r="K74" s="1257"/>
      <c r="L74" s="1257"/>
      <c r="M74" s="1257" t="s">
        <v>742</v>
      </c>
      <c r="N74" s="1257"/>
      <c r="O74" s="1257"/>
      <c r="P74" s="1257"/>
      <c r="Q74" s="1257"/>
      <c r="R74" s="1257"/>
      <c r="S74" s="1257"/>
      <c r="T74" s="1258" t="s">
        <v>395</v>
      </c>
      <c r="U74" s="1258"/>
      <c r="V74" s="1258"/>
      <c r="W74" s="1258"/>
      <c r="X74" s="1258"/>
      <c r="Y74" s="1258"/>
      <c r="Z74" s="1258"/>
      <c r="AA74" s="1258"/>
      <c r="AB74" s="1257" t="s">
        <v>732</v>
      </c>
      <c r="AC74" s="1257"/>
      <c r="AD74" s="1257"/>
      <c r="AE74" s="1257"/>
      <c r="AF74" s="1257"/>
      <c r="AG74" s="1257" t="s">
        <v>733</v>
      </c>
      <c r="AH74" s="1257"/>
      <c r="AI74" s="1257"/>
      <c r="AJ74" s="1023" t="s">
        <v>417</v>
      </c>
      <c r="AK74" s="1259" t="s">
        <v>734</v>
      </c>
      <c r="AL74" s="1259"/>
      <c r="AM74" s="1259"/>
      <c r="AN74" s="1259"/>
      <c r="AO74" s="1259"/>
      <c r="AP74" s="1259"/>
      <c r="AQ74" s="1084">
        <v>1500000</v>
      </c>
      <c r="AR74" s="1084">
        <v>500000</v>
      </c>
      <c r="AS74" s="1086">
        <v>1000000</v>
      </c>
      <c r="AT74" s="1085">
        <v>0</v>
      </c>
      <c r="AU74" s="1019"/>
      <c r="AV74" s="1084">
        <v>500000</v>
      </c>
      <c r="AW74" s="1085">
        <v>0</v>
      </c>
      <c r="AX74" s="1084">
        <v>500000</v>
      </c>
      <c r="AY74" s="1085">
        <v>0</v>
      </c>
      <c r="AZ74" s="1084">
        <v>500000</v>
      </c>
      <c r="BA74" s="1085">
        <v>0</v>
      </c>
      <c r="BB74" s="1086">
        <v>500000</v>
      </c>
      <c r="BC74" s="1085">
        <v>0</v>
      </c>
      <c r="BD74" s="1085">
        <v>0</v>
      </c>
      <c r="BG74" s="1080">
        <f t="shared" si="15"/>
        <v>1500000</v>
      </c>
      <c r="BH74" s="1080">
        <f t="shared" si="16"/>
        <v>500000</v>
      </c>
      <c r="BI74" s="1080">
        <f t="shared" si="17"/>
        <v>1000000</v>
      </c>
      <c r="BJ74" s="1080">
        <f t="shared" si="18"/>
        <v>0</v>
      </c>
      <c r="BK74" s="1080">
        <f t="shared" si="19"/>
        <v>500000</v>
      </c>
      <c r="BL74" s="1080">
        <f t="shared" si="20"/>
        <v>0</v>
      </c>
      <c r="BM74" s="1080">
        <f t="shared" si="21"/>
        <v>500000</v>
      </c>
      <c r="BN74" s="1080">
        <f t="shared" si="22"/>
        <v>0</v>
      </c>
      <c r="BO74" s="1080">
        <f t="shared" si="23"/>
        <v>500000</v>
      </c>
      <c r="BP74" s="1080">
        <f t="shared" si="24"/>
        <v>0</v>
      </c>
      <c r="BQ74" s="1080">
        <f t="shared" si="25"/>
        <v>500000</v>
      </c>
      <c r="BR74" s="1080">
        <f t="shared" si="26"/>
        <v>0</v>
      </c>
      <c r="BS74" s="1080">
        <f t="shared" si="27"/>
        <v>0</v>
      </c>
    </row>
    <row r="75" spans="1:71" ht="25.5" customHeight="1" x14ac:dyDescent="0.2">
      <c r="A75" s="1049" t="str">
        <f t="shared" si="14"/>
        <v>A2041610</v>
      </c>
      <c r="B75" s="1257" t="s">
        <v>361</v>
      </c>
      <c r="C75" s="1257"/>
      <c r="D75" s="1257" t="s">
        <v>741</v>
      </c>
      <c r="E75" s="1257"/>
      <c r="F75" s="1257" t="s">
        <v>739</v>
      </c>
      <c r="G75" s="1257"/>
      <c r="H75" s="1257" t="s">
        <v>742</v>
      </c>
      <c r="I75" s="1257"/>
      <c r="J75" s="1257" t="s">
        <v>738</v>
      </c>
      <c r="K75" s="1257"/>
      <c r="L75" s="1257"/>
      <c r="M75" s="1257" t="s">
        <v>753</v>
      </c>
      <c r="N75" s="1257"/>
      <c r="O75" s="1257"/>
      <c r="P75" s="1257"/>
      <c r="Q75" s="1257"/>
      <c r="R75" s="1257"/>
      <c r="S75" s="1257"/>
      <c r="T75" s="1258" t="s">
        <v>396</v>
      </c>
      <c r="U75" s="1258"/>
      <c r="V75" s="1258"/>
      <c r="W75" s="1258"/>
      <c r="X75" s="1258"/>
      <c r="Y75" s="1258"/>
      <c r="Z75" s="1258"/>
      <c r="AA75" s="1258"/>
      <c r="AB75" s="1257" t="s">
        <v>732</v>
      </c>
      <c r="AC75" s="1257"/>
      <c r="AD75" s="1257"/>
      <c r="AE75" s="1257"/>
      <c r="AF75" s="1257"/>
      <c r="AG75" s="1257" t="s">
        <v>733</v>
      </c>
      <c r="AH75" s="1257"/>
      <c r="AI75" s="1257"/>
      <c r="AJ75" s="1023" t="s">
        <v>417</v>
      </c>
      <c r="AK75" s="1259" t="s">
        <v>734</v>
      </c>
      <c r="AL75" s="1259"/>
      <c r="AM75" s="1259"/>
      <c r="AN75" s="1259"/>
      <c r="AO75" s="1259"/>
      <c r="AP75" s="1259"/>
      <c r="AQ75" s="1084">
        <v>407625668</v>
      </c>
      <c r="AR75" s="1084">
        <v>407008534</v>
      </c>
      <c r="AS75" s="1086">
        <v>617134</v>
      </c>
      <c r="AT75" s="1085">
        <v>0</v>
      </c>
      <c r="AU75" s="1019"/>
      <c r="AV75" s="1084">
        <v>407008534</v>
      </c>
      <c r="AW75" s="1085">
        <v>0</v>
      </c>
      <c r="AX75" s="1084">
        <v>399054248</v>
      </c>
      <c r="AY75" s="1086">
        <v>7954286</v>
      </c>
      <c r="AZ75" s="1084">
        <v>399054248</v>
      </c>
      <c r="BA75" s="1085">
        <v>0</v>
      </c>
      <c r="BB75" s="1086">
        <v>399054248</v>
      </c>
      <c r="BC75" s="1085">
        <v>0</v>
      </c>
      <c r="BD75" s="1085">
        <v>0</v>
      </c>
      <c r="BG75" s="1080">
        <f t="shared" si="15"/>
        <v>407625668</v>
      </c>
      <c r="BH75" s="1080">
        <f t="shared" si="16"/>
        <v>407008534</v>
      </c>
      <c r="BI75" s="1080">
        <f t="shared" si="17"/>
        <v>617134</v>
      </c>
      <c r="BJ75" s="1080">
        <f t="shared" si="18"/>
        <v>0</v>
      </c>
      <c r="BK75" s="1080">
        <f t="shared" si="19"/>
        <v>407008534</v>
      </c>
      <c r="BL75" s="1080">
        <f t="shared" si="20"/>
        <v>0</v>
      </c>
      <c r="BM75" s="1080">
        <f t="shared" si="21"/>
        <v>399054248</v>
      </c>
      <c r="BN75" s="1080">
        <f t="shared" si="22"/>
        <v>7954286</v>
      </c>
      <c r="BO75" s="1080">
        <f t="shared" si="23"/>
        <v>399054248</v>
      </c>
      <c r="BP75" s="1080">
        <f t="shared" si="24"/>
        <v>0</v>
      </c>
      <c r="BQ75" s="1080">
        <f t="shared" si="25"/>
        <v>399054248</v>
      </c>
      <c r="BR75" s="1080">
        <f t="shared" si="26"/>
        <v>0</v>
      </c>
      <c r="BS75" s="1080">
        <f t="shared" si="27"/>
        <v>0</v>
      </c>
    </row>
    <row r="76" spans="1:71" ht="25.5" customHeight="1" x14ac:dyDescent="0.2">
      <c r="A76" s="1049" t="str">
        <f t="shared" si="14"/>
        <v>A2041810</v>
      </c>
      <c r="B76" s="1257" t="s">
        <v>361</v>
      </c>
      <c r="C76" s="1257"/>
      <c r="D76" s="1257" t="s">
        <v>741</v>
      </c>
      <c r="E76" s="1257"/>
      <c r="F76" s="1257" t="s">
        <v>739</v>
      </c>
      <c r="G76" s="1257"/>
      <c r="H76" s="1257" t="s">
        <v>742</v>
      </c>
      <c r="I76" s="1257"/>
      <c r="J76" s="1257" t="s">
        <v>738</v>
      </c>
      <c r="K76" s="1257"/>
      <c r="L76" s="1257"/>
      <c r="M76" s="1257" t="s">
        <v>755</v>
      </c>
      <c r="N76" s="1257"/>
      <c r="O76" s="1257"/>
      <c r="P76" s="1257"/>
      <c r="Q76" s="1257"/>
      <c r="R76" s="1257"/>
      <c r="S76" s="1257"/>
      <c r="T76" s="1258" t="s">
        <v>397</v>
      </c>
      <c r="U76" s="1258"/>
      <c r="V76" s="1258"/>
      <c r="W76" s="1258"/>
      <c r="X76" s="1258"/>
      <c r="Y76" s="1258"/>
      <c r="Z76" s="1258"/>
      <c r="AA76" s="1258"/>
      <c r="AB76" s="1257" t="s">
        <v>732</v>
      </c>
      <c r="AC76" s="1257"/>
      <c r="AD76" s="1257"/>
      <c r="AE76" s="1257"/>
      <c r="AF76" s="1257"/>
      <c r="AG76" s="1257" t="s">
        <v>733</v>
      </c>
      <c r="AH76" s="1257"/>
      <c r="AI76" s="1257"/>
      <c r="AJ76" s="1023" t="s">
        <v>417</v>
      </c>
      <c r="AK76" s="1259" t="s">
        <v>734</v>
      </c>
      <c r="AL76" s="1259"/>
      <c r="AM76" s="1259"/>
      <c r="AN76" s="1259"/>
      <c r="AO76" s="1259"/>
      <c r="AP76" s="1259"/>
      <c r="AQ76" s="1084">
        <v>511719443</v>
      </c>
      <c r="AR76" s="1084">
        <v>511719442.39999998</v>
      </c>
      <c r="AS76" s="1085">
        <v>0.6</v>
      </c>
      <c r="AT76" s="1085">
        <v>0</v>
      </c>
      <c r="AU76" s="1019"/>
      <c r="AV76" s="1084">
        <v>114018744</v>
      </c>
      <c r="AW76" s="1086">
        <v>397700698.39999998</v>
      </c>
      <c r="AX76" s="1084">
        <v>69718744</v>
      </c>
      <c r="AY76" s="1086">
        <v>44300000</v>
      </c>
      <c r="AZ76" s="1084">
        <v>69718744</v>
      </c>
      <c r="BA76" s="1085">
        <v>0</v>
      </c>
      <c r="BB76" s="1086">
        <v>69718744</v>
      </c>
      <c r="BC76" s="1085">
        <v>0</v>
      </c>
      <c r="BD76" s="1085">
        <v>0</v>
      </c>
      <c r="BG76" s="1080">
        <f t="shared" si="15"/>
        <v>511719443</v>
      </c>
      <c r="BH76" s="1080">
        <f t="shared" si="16"/>
        <v>511719442.39999998</v>
      </c>
      <c r="BI76" s="1080">
        <f t="shared" si="17"/>
        <v>0.6</v>
      </c>
      <c r="BJ76" s="1080">
        <f t="shared" si="18"/>
        <v>0</v>
      </c>
      <c r="BK76" s="1080">
        <f t="shared" si="19"/>
        <v>114018744</v>
      </c>
      <c r="BL76" s="1080">
        <f t="shared" si="20"/>
        <v>397700698.39999998</v>
      </c>
      <c r="BM76" s="1080">
        <f t="shared" si="21"/>
        <v>69718744</v>
      </c>
      <c r="BN76" s="1080">
        <f t="shared" si="22"/>
        <v>44300000</v>
      </c>
      <c r="BO76" s="1080">
        <f t="shared" si="23"/>
        <v>69718744</v>
      </c>
      <c r="BP76" s="1080">
        <f t="shared" si="24"/>
        <v>0</v>
      </c>
      <c r="BQ76" s="1080">
        <f t="shared" si="25"/>
        <v>69718744</v>
      </c>
      <c r="BR76" s="1080">
        <f t="shared" si="26"/>
        <v>0</v>
      </c>
      <c r="BS76" s="1080">
        <f t="shared" si="27"/>
        <v>0</v>
      </c>
    </row>
    <row r="77" spans="1:71" ht="25.5" customHeight="1" x14ac:dyDescent="0.2">
      <c r="A77" s="1049" t="str">
        <f t="shared" si="14"/>
        <v>A2041910</v>
      </c>
      <c r="B77" s="1257" t="s">
        <v>361</v>
      </c>
      <c r="C77" s="1257"/>
      <c r="D77" s="1257" t="s">
        <v>741</v>
      </c>
      <c r="E77" s="1257"/>
      <c r="F77" s="1257" t="s">
        <v>739</v>
      </c>
      <c r="G77" s="1257"/>
      <c r="H77" s="1257" t="s">
        <v>742</v>
      </c>
      <c r="I77" s="1257"/>
      <c r="J77" s="1257" t="s">
        <v>738</v>
      </c>
      <c r="K77" s="1257"/>
      <c r="L77" s="1257"/>
      <c r="M77" s="1257" t="s">
        <v>747</v>
      </c>
      <c r="N77" s="1257"/>
      <c r="O77" s="1257"/>
      <c r="P77" s="1257"/>
      <c r="Q77" s="1257"/>
      <c r="R77" s="1257"/>
      <c r="S77" s="1257"/>
      <c r="T77" s="1258" t="s">
        <v>398</v>
      </c>
      <c r="U77" s="1258"/>
      <c r="V77" s="1258"/>
      <c r="W77" s="1258"/>
      <c r="X77" s="1258"/>
      <c r="Y77" s="1258"/>
      <c r="Z77" s="1258"/>
      <c r="AA77" s="1258"/>
      <c r="AB77" s="1257" t="s">
        <v>732</v>
      </c>
      <c r="AC77" s="1257"/>
      <c r="AD77" s="1257"/>
      <c r="AE77" s="1257"/>
      <c r="AF77" s="1257"/>
      <c r="AG77" s="1257" t="s">
        <v>733</v>
      </c>
      <c r="AH77" s="1257"/>
      <c r="AI77" s="1257"/>
      <c r="AJ77" s="1023" t="s">
        <v>417</v>
      </c>
      <c r="AK77" s="1259" t="s">
        <v>734</v>
      </c>
      <c r="AL77" s="1259"/>
      <c r="AM77" s="1259"/>
      <c r="AN77" s="1259"/>
      <c r="AO77" s="1259"/>
      <c r="AP77" s="1259"/>
      <c r="AQ77" s="1084">
        <v>1000000</v>
      </c>
      <c r="AR77" s="1084">
        <v>500000</v>
      </c>
      <c r="AS77" s="1086">
        <v>500000</v>
      </c>
      <c r="AT77" s="1085">
        <v>0</v>
      </c>
      <c r="AU77" s="1019"/>
      <c r="AV77" s="1084">
        <v>500000</v>
      </c>
      <c r="AW77" s="1085">
        <v>0</v>
      </c>
      <c r="AX77" s="1084">
        <v>500000</v>
      </c>
      <c r="AY77" s="1085">
        <v>0</v>
      </c>
      <c r="AZ77" s="1084">
        <v>500000</v>
      </c>
      <c r="BA77" s="1085">
        <v>0</v>
      </c>
      <c r="BB77" s="1086">
        <v>500000</v>
      </c>
      <c r="BC77" s="1085">
        <v>0</v>
      </c>
      <c r="BD77" s="1085">
        <v>0</v>
      </c>
      <c r="BG77" s="1080">
        <f t="shared" si="15"/>
        <v>1000000</v>
      </c>
      <c r="BH77" s="1080">
        <f t="shared" si="16"/>
        <v>500000</v>
      </c>
      <c r="BI77" s="1080">
        <f t="shared" si="17"/>
        <v>500000</v>
      </c>
      <c r="BJ77" s="1080">
        <f t="shared" si="18"/>
        <v>0</v>
      </c>
      <c r="BK77" s="1080">
        <f t="shared" si="19"/>
        <v>500000</v>
      </c>
      <c r="BL77" s="1080">
        <f t="shared" si="20"/>
        <v>0</v>
      </c>
      <c r="BM77" s="1080">
        <f t="shared" si="21"/>
        <v>500000</v>
      </c>
      <c r="BN77" s="1080">
        <f t="shared" si="22"/>
        <v>0</v>
      </c>
      <c r="BO77" s="1080">
        <f t="shared" si="23"/>
        <v>500000</v>
      </c>
      <c r="BP77" s="1080">
        <f t="shared" si="24"/>
        <v>0</v>
      </c>
      <c r="BQ77" s="1080">
        <f t="shared" si="25"/>
        <v>500000</v>
      </c>
      <c r="BR77" s="1080">
        <f t="shared" si="26"/>
        <v>0</v>
      </c>
      <c r="BS77" s="1080">
        <f t="shared" si="27"/>
        <v>0</v>
      </c>
    </row>
    <row r="78" spans="1:71" ht="25.5" customHeight="1" x14ac:dyDescent="0.2">
      <c r="A78" s="1049" t="str">
        <f t="shared" si="14"/>
        <v>A20411610</v>
      </c>
      <c r="B78" s="1257" t="s">
        <v>361</v>
      </c>
      <c r="C78" s="1257"/>
      <c r="D78" s="1257" t="s">
        <v>741</v>
      </c>
      <c r="E78" s="1257"/>
      <c r="F78" s="1257" t="s">
        <v>739</v>
      </c>
      <c r="G78" s="1257"/>
      <c r="H78" s="1257" t="s">
        <v>742</v>
      </c>
      <c r="I78" s="1257"/>
      <c r="J78" s="1257" t="s">
        <v>738</v>
      </c>
      <c r="K78" s="1257"/>
      <c r="L78" s="1257"/>
      <c r="M78" s="1257" t="s">
        <v>370</v>
      </c>
      <c r="N78" s="1257"/>
      <c r="O78" s="1257"/>
      <c r="P78" s="1257"/>
      <c r="Q78" s="1257"/>
      <c r="R78" s="1257"/>
      <c r="S78" s="1257"/>
      <c r="T78" s="1258" t="s">
        <v>399</v>
      </c>
      <c r="U78" s="1258"/>
      <c r="V78" s="1258"/>
      <c r="W78" s="1258"/>
      <c r="X78" s="1258"/>
      <c r="Y78" s="1258"/>
      <c r="Z78" s="1258"/>
      <c r="AA78" s="1258"/>
      <c r="AB78" s="1257" t="s">
        <v>732</v>
      </c>
      <c r="AC78" s="1257"/>
      <c r="AD78" s="1257"/>
      <c r="AE78" s="1257"/>
      <c r="AF78" s="1257"/>
      <c r="AG78" s="1257" t="s">
        <v>733</v>
      </c>
      <c r="AH78" s="1257"/>
      <c r="AI78" s="1257"/>
      <c r="AJ78" s="1023" t="s">
        <v>417</v>
      </c>
      <c r="AK78" s="1259" t="s">
        <v>734</v>
      </c>
      <c r="AL78" s="1259"/>
      <c r="AM78" s="1259"/>
      <c r="AN78" s="1259"/>
      <c r="AO78" s="1259"/>
      <c r="AP78" s="1259"/>
      <c r="AQ78" s="1083">
        <v>0</v>
      </c>
      <c r="AR78" s="1083">
        <v>0</v>
      </c>
      <c r="AS78" s="1085">
        <v>0</v>
      </c>
      <c r="AT78" s="1085">
        <v>0</v>
      </c>
      <c r="AU78" s="1019"/>
      <c r="AV78" s="1083">
        <v>0</v>
      </c>
      <c r="AW78" s="1085">
        <v>0</v>
      </c>
      <c r="AX78" s="1083">
        <v>0</v>
      </c>
      <c r="AY78" s="1085">
        <v>0</v>
      </c>
      <c r="AZ78" s="1083">
        <v>0</v>
      </c>
      <c r="BA78" s="1085">
        <v>0</v>
      </c>
      <c r="BB78" s="1085">
        <v>0</v>
      </c>
      <c r="BC78" s="1085">
        <v>0</v>
      </c>
      <c r="BD78" s="1085">
        <v>0</v>
      </c>
      <c r="BG78" s="1080">
        <f t="shared" si="15"/>
        <v>0</v>
      </c>
      <c r="BH78" s="1080">
        <f t="shared" si="16"/>
        <v>0</v>
      </c>
      <c r="BI78" s="1080">
        <f t="shared" si="17"/>
        <v>0</v>
      </c>
      <c r="BJ78" s="1080">
        <f t="shared" si="18"/>
        <v>0</v>
      </c>
      <c r="BK78" s="1080">
        <f t="shared" si="19"/>
        <v>0</v>
      </c>
      <c r="BL78" s="1080">
        <f t="shared" si="20"/>
        <v>0</v>
      </c>
      <c r="BM78" s="1080">
        <f t="shared" si="21"/>
        <v>0</v>
      </c>
      <c r="BN78" s="1080">
        <f t="shared" si="22"/>
        <v>0</v>
      </c>
      <c r="BO78" s="1080">
        <f t="shared" si="23"/>
        <v>0</v>
      </c>
      <c r="BP78" s="1080">
        <f t="shared" si="24"/>
        <v>0</v>
      </c>
      <c r="BQ78" s="1080">
        <f t="shared" si="25"/>
        <v>0</v>
      </c>
      <c r="BR78" s="1080">
        <f t="shared" si="26"/>
        <v>0</v>
      </c>
      <c r="BS78" s="1080">
        <f t="shared" si="27"/>
        <v>0</v>
      </c>
    </row>
    <row r="79" spans="1:71" ht="12.75" x14ac:dyDescent="0.2">
      <c r="A79" s="1049" t="str">
        <f t="shared" si="14"/>
        <v>A20412510</v>
      </c>
      <c r="B79" s="1257" t="s">
        <v>361</v>
      </c>
      <c r="C79" s="1257"/>
      <c r="D79" s="1257" t="s">
        <v>741</v>
      </c>
      <c r="E79" s="1257"/>
      <c r="F79" s="1257" t="s">
        <v>739</v>
      </c>
      <c r="G79" s="1257"/>
      <c r="H79" s="1257" t="s">
        <v>742</v>
      </c>
      <c r="I79" s="1257"/>
      <c r="J79" s="1257" t="s">
        <v>738</v>
      </c>
      <c r="K79" s="1257"/>
      <c r="L79" s="1257"/>
      <c r="M79" s="1257" t="s">
        <v>759</v>
      </c>
      <c r="N79" s="1257"/>
      <c r="O79" s="1257"/>
      <c r="P79" s="1257"/>
      <c r="Q79" s="1257"/>
      <c r="R79" s="1257"/>
      <c r="S79" s="1257"/>
      <c r="T79" s="1258" t="s">
        <v>400</v>
      </c>
      <c r="U79" s="1258"/>
      <c r="V79" s="1258"/>
      <c r="W79" s="1258"/>
      <c r="X79" s="1258"/>
      <c r="Y79" s="1258"/>
      <c r="Z79" s="1258"/>
      <c r="AA79" s="1258"/>
      <c r="AB79" s="1257" t="s">
        <v>732</v>
      </c>
      <c r="AC79" s="1257"/>
      <c r="AD79" s="1257"/>
      <c r="AE79" s="1257"/>
      <c r="AF79" s="1257"/>
      <c r="AG79" s="1257" t="s">
        <v>733</v>
      </c>
      <c r="AH79" s="1257"/>
      <c r="AI79" s="1257"/>
      <c r="AJ79" s="1023" t="s">
        <v>417</v>
      </c>
      <c r="AK79" s="1259" t="s">
        <v>734</v>
      </c>
      <c r="AL79" s="1259"/>
      <c r="AM79" s="1259"/>
      <c r="AN79" s="1259"/>
      <c r="AO79" s="1259"/>
      <c r="AP79" s="1259"/>
      <c r="AQ79" s="1084">
        <v>262500000</v>
      </c>
      <c r="AR79" s="1084">
        <v>261188221</v>
      </c>
      <c r="AS79" s="1086">
        <v>1311779</v>
      </c>
      <c r="AT79" s="1085">
        <v>0</v>
      </c>
      <c r="AU79" s="1019"/>
      <c r="AV79" s="1084">
        <v>261188221</v>
      </c>
      <c r="AW79" s="1085">
        <v>0</v>
      </c>
      <c r="AX79" s="1084">
        <v>500000</v>
      </c>
      <c r="AY79" s="1086">
        <v>260688221</v>
      </c>
      <c r="AZ79" s="1084">
        <v>500000</v>
      </c>
      <c r="BA79" s="1085">
        <v>0</v>
      </c>
      <c r="BB79" s="1086">
        <v>500000</v>
      </c>
      <c r="BC79" s="1085">
        <v>0</v>
      </c>
      <c r="BD79" s="1085">
        <v>0</v>
      </c>
      <c r="BG79" s="1080">
        <f t="shared" si="15"/>
        <v>262500000</v>
      </c>
      <c r="BH79" s="1080">
        <f t="shared" si="16"/>
        <v>261188221</v>
      </c>
      <c r="BI79" s="1080">
        <f t="shared" si="17"/>
        <v>1311779</v>
      </c>
      <c r="BJ79" s="1080">
        <f t="shared" si="18"/>
        <v>0</v>
      </c>
      <c r="BK79" s="1080">
        <f t="shared" si="19"/>
        <v>261188221</v>
      </c>
      <c r="BL79" s="1080">
        <f t="shared" si="20"/>
        <v>0</v>
      </c>
      <c r="BM79" s="1080">
        <f t="shared" si="21"/>
        <v>500000</v>
      </c>
      <c r="BN79" s="1080">
        <f t="shared" si="22"/>
        <v>260688221</v>
      </c>
      <c r="BO79" s="1080">
        <f t="shared" si="23"/>
        <v>500000</v>
      </c>
      <c r="BP79" s="1080">
        <f t="shared" si="24"/>
        <v>0</v>
      </c>
      <c r="BQ79" s="1080">
        <f t="shared" si="25"/>
        <v>500000</v>
      </c>
      <c r="BR79" s="1080">
        <f t="shared" si="26"/>
        <v>0</v>
      </c>
      <c r="BS79" s="1080">
        <f t="shared" si="27"/>
        <v>0</v>
      </c>
    </row>
    <row r="80" spans="1:71" ht="12.75" x14ac:dyDescent="0.2">
      <c r="A80" s="1049" t="str">
        <f t="shared" si="14"/>
        <v>A204210</v>
      </c>
      <c r="B80" s="1261" t="s">
        <v>361</v>
      </c>
      <c r="C80" s="1261"/>
      <c r="D80" s="1261" t="s">
        <v>741</v>
      </c>
      <c r="E80" s="1261"/>
      <c r="F80" s="1261" t="s">
        <v>739</v>
      </c>
      <c r="G80" s="1261"/>
      <c r="H80" s="1261" t="s">
        <v>742</v>
      </c>
      <c r="I80" s="1261"/>
      <c r="J80" s="1261" t="s">
        <v>741</v>
      </c>
      <c r="K80" s="1261"/>
      <c r="L80" s="1261"/>
      <c r="M80" s="1261"/>
      <c r="N80" s="1261"/>
      <c r="O80" s="1261"/>
      <c r="P80" s="1261"/>
      <c r="Q80" s="1261"/>
      <c r="R80" s="1261"/>
      <c r="S80" s="1261"/>
      <c r="T80" s="1260" t="s">
        <v>635</v>
      </c>
      <c r="U80" s="1260"/>
      <c r="V80" s="1260"/>
      <c r="W80" s="1260"/>
      <c r="X80" s="1260"/>
      <c r="Y80" s="1260"/>
      <c r="Z80" s="1260"/>
      <c r="AA80" s="1260"/>
      <c r="AB80" s="1261" t="s">
        <v>732</v>
      </c>
      <c r="AC80" s="1261"/>
      <c r="AD80" s="1261"/>
      <c r="AE80" s="1261"/>
      <c r="AF80" s="1261"/>
      <c r="AG80" s="1261" t="s">
        <v>733</v>
      </c>
      <c r="AH80" s="1261"/>
      <c r="AI80" s="1261"/>
      <c r="AJ80" s="1018" t="s">
        <v>417</v>
      </c>
      <c r="AK80" s="1262" t="s">
        <v>734</v>
      </c>
      <c r="AL80" s="1262"/>
      <c r="AM80" s="1262"/>
      <c r="AN80" s="1262"/>
      <c r="AO80" s="1262"/>
      <c r="AP80" s="1262"/>
      <c r="AQ80" s="1084">
        <v>40937304</v>
      </c>
      <c r="AR80" s="1084">
        <v>33820911</v>
      </c>
      <c r="AS80" s="1086">
        <v>7116393</v>
      </c>
      <c r="AT80" s="1085">
        <v>0</v>
      </c>
      <c r="AU80" s="1019"/>
      <c r="AV80" s="1084">
        <v>8294044</v>
      </c>
      <c r="AW80" s="1086">
        <v>25526867</v>
      </c>
      <c r="AX80" s="1084">
        <v>8294044</v>
      </c>
      <c r="AY80" s="1085">
        <v>0</v>
      </c>
      <c r="AZ80" s="1084">
        <v>8294044</v>
      </c>
      <c r="BA80" s="1085">
        <v>0</v>
      </c>
      <c r="BB80" s="1086">
        <v>8294044</v>
      </c>
      <c r="BC80" s="1085">
        <v>0</v>
      </c>
      <c r="BD80" s="1085">
        <v>0</v>
      </c>
      <c r="BG80" s="1080">
        <f t="shared" si="15"/>
        <v>40937304</v>
      </c>
      <c r="BH80" s="1080">
        <f t="shared" si="16"/>
        <v>33820911</v>
      </c>
      <c r="BI80" s="1080">
        <f t="shared" si="17"/>
        <v>7116393</v>
      </c>
      <c r="BJ80" s="1080">
        <f t="shared" si="18"/>
        <v>0</v>
      </c>
      <c r="BK80" s="1080">
        <f t="shared" si="19"/>
        <v>8294044</v>
      </c>
      <c r="BL80" s="1080">
        <f t="shared" si="20"/>
        <v>25526867</v>
      </c>
      <c r="BM80" s="1080">
        <f t="shared" si="21"/>
        <v>8294044</v>
      </c>
      <c r="BN80" s="1080">
        <f t="shared" si="22"/>
        <v>0</v>
      </c>
      <c r="BO80" s="1080">
        <f t="shared" si="23"/>
        <v>8294044</v>
      </c>
      <c r="BP80" s="1080">
        <f t="shared" si="24"/>
        <v>0</v>
      </c>
      <c r="BQ80" s="1080">
        <f t="shared" si="25"/>
        <v>8294044</v>
      </c>
      <c r="BR80" s="1080">
        <f t="shared" si="26"/>
        <v>0</v>
      </c>
      <c r="BS80" s="1080">
        <f t="shared" si="27"/>
        <v>0</v>
      </c>
    </row>
    <row r="81" spans="1:71" ht="25.5" customHeight="1" x14ac:dyDescent="0.2">
      <c r="A81" s="1049" t="str">
        <f t="shared" si="14"/>
        <v>A2042110</v>
      </c>
      <c r="B81" s="1257" t="s">
        <v>361</v>
      </c>
      <c r="C81" s="1257"/>
      <c r="D81" s="1257" t="s">
        <v>741</v>
      </c>
      <c r="E81" s="1257"/>
      <c r="F81" s="1257" t="s">
        <v>739</v>
      </c>
      <c r="G81" s="1257"/>
      <c r="H81" s="1257" t="s">
        <v>742</v>
      </c>
      <c r="I81" s="1257"/>
      <c r="J81" s="1257" t="s">
        <v>741</v>
      </c>
      <c r="K81" s="1257"/>
      <c r="L81" s="1257"/>
      <c r="M81" s="1257" t="s">
        <v>738</v>
      </c>
      <c r="N81" s="1257"/>
      <c r="O81" s="1257"/>
      <c r="P81" s="1257"/>
      <c r="Q81" s="1257"/>
      <c r="R81" s="1257"/>
      <c r="S81" s="1257"/>
      <c r="T81" s="1258" t="s">
        <v>401</v>
      </c>
      <c r="U81" s="1258"/>
      <c r="V81" s="1258"/>
      <c r="W81" s="1258"/>
      <c r="X81" s="1258"/>
      <c r="Y81" s="1258"/>
      <c r="Z81" s="1258"/>
      <c r="AA81" s="1258"/>
      <c r="AB81" s="1257" t="s">
        <v>732</v>
      </c>
      <c r="AC81" s="1257"/>
      <c r="AD81" s="1257"/>
      <c r="AE81" s="1257"/>
      <c r="AF81" s="1257"/>
      <c r="AG81" s="1257" t="s">
        <v>733</v>
      </c>
      <c r="AH81" s="1257"/>
      <c r="AI81" s="1257"/>
      <c r="AJ81" s="1023" t="s">
        <v>417</v>
      </c>
      <c r="AK81" s="1259" t="s">
        <v>734</v>
      </c>
      <c r="AL81" s="1259"/>
      <c r="AM81" s="1259"/>
      <c r="AN81" s="1259"/>
      <c r="AO81" s="1259"/>
      <c r="AP81" s="1259"/>
      <c r="AQ81" s="1084">
        <v>11780557</v>
      </c>
      <c r="AR81" s="1084">
        <v>6664164</v>
      </c>
      <c r="AS81" s="1086">
        <v>5116393</v>
      </c>
      <c r="AT81" s="1085">
        <v>0</v>
      </c>
      <c r="AU81" s="1019"/>
      <c r="AV81" s="1084">
        <v>6664164</v>
      </c>
      <c r="AW81" s="1085">
        <v>0</v>
      </c>
      <c r="AX81" s="1084">
        <v>6664164</v>
      </c>
      <c r="AY81" s="1085">
        <v>0</v>
      </c>
      <c r="AZ81" s="1084">
        <v>6664164</v>
      </c>
      <c r="BA81" s="1085">
        <v>0</v>
      </c>
      <c r="BB81" s="1086">
        <v>6664164</v>
      </c>
      <c r="BC81" s="1085">
        <v>0</v>
      </c>
      <c r="BD81" s="1085">
        <v>0</v>
      </c>
      <c r="BG81" s="1080">
        <f t="shared" si="15"/>
        <v>11780557</v>
      </c>
      <c r="BH81" s="1080">
        <f t="shared" si="16"/>
        <v>6664164</v>
      </c>
      <c r="BI81" s="1080">
        <f t="shared" si="17"/>
        <v>5116393</v>
      </c>
      <c r="BJ81" s="1080">
        <f t="shared" si="18"/>
        <v>0</v>
      </c>
      <c r="BK81" s="1080">
        <f t="shared" si="19"/>
        <v>6664164</v>
      </c>
      <c r="BL81" s="1080">
        <f t="shared" si="20"/>
        <v>0</v>
      </c>
      <c r="BM81" s="1080">
        <f t="shared" si="21"/>
        <v>6664164</v>
      </c>
      <c r="BN81" s="1080">
        <f t="shared" si="22"/>
        <v>0</v>
      </c>
      <c r="BO81" s="1080">
        <f t="shared" si="23"/>
        <v>6664164</v>
      </c>
      <c r="BP81" s="1080">
        <f t="shared" si="24"/>
        <v>0</v>
      </c>
      <c r="BQ81" s="1080">
        <f t="shared" si="25"/>
        <v>6664164</v>
      </c>
      <c r="BR81" s="1080">
        <f t="shared" si="26"/>
        <v>0</v>
      </c>
      <c r="BS81" s="1080">
        <f t="shared" si="27"/>
        <v>0</v>
      </c>
    </row>
    <row r="82" spans="1:71" ht="25.5" customHeight="1" x14ac:dyDescent="0.2">
      <c r="A82" s="1049" t="str">
        <f t="shared" si="14"/>
        <v>A2042210</v>
      </c>
      <c r="B82" s="1257" t="s">
        <v>361</v>
      </c>
      <c r="C82" s="1257"/>
      <c r="D82" s="1257" t="s">
        <v>741</v>
      </c>
      <c r="E82" s="1257"/>
      <c r="F82" s="1257" t="s">
        <v>739</v>
      </c>
      <c r="G82" s="1257"/>
      <c r="H82" s="1257" t="s">
        <v>742</v>
      </c>
      <c r="I82" s="1257"/>
      <c r="J82" s="1257" t="s">
        <v>741</v>
      </c>
      <c r="K82" s="1257"/>
      <c r="L82" s="1257"/>
      <c r="M82" s="1257" t="s">
        <v>741</v>
      </c>
      <c r="N82" s="1257"/>
      <c r="O82" s="1257"/>
      <c r="P82" s="1257"/>
      <c r="Q82" s="1257"/>
      <c r="R82" s="1257"/>
      <c r="S82" s="1257"/>
      <c r="T82" s="1258" t="s">
        <v>402</v>
      </c>
      <c r="U82" s="1258"/>
      <c r="V82" s="1258"/>
      <c r="W82" s="1258"/>
      <c r="X82" s="1258"/>
      <c r="Y82" s="1258"/>
      <c r="Z82" s="1258"/>
      <c r="AA82" s="1258"/>
      <c r="AB82" s="1257" t="s">
        <v>732</v>
      </c>
      <c r="AC82" s="1257"/>
      <c r="AD82" s="1257"/>
      <c r="AE82" s="1257"/>
      <c r="AF82" s="1257"/>
      <c r="AG82" s="1257" t="s">
        <v>733</v>
      </c>
      <c r="AH82" s="1257"/>
      <c r="AI82" s="1257"/>
      <c r="AJ82" s="1023" t="s">
        <v>417</v>
      </c>
      <c r="AK82" s="1259" t="s">
        <v>734</v>
      </c>
      <c r="AL82" s="1259"/>
      <c r="AM82" s="1259"/>
      <c r="AN82" s="1259"/>
      <c r="AO82" s="1259"/>
      <c r="AP82" s="1259"/>
      <c r="AQ82" s="1084">
        <v>29156747</v>
      </c>
      <c r="AR82" s="1084">
        <v>27156747</v>
      </c>
      <c r="AS82" s="1086">
        <v>2000000</v>
      </c>
      <c r="AT82" s="1085">
        <v>0</v>
      </c>
      <c r="AU82" s="1019"/>
      <c r="AV82" s="1084">
        <v>1629880</v>
      </c>
      <c r="AW82" s="1086">
        <v>25526867</v>
      </c>
      <c r="AX82" s="1084">
        <v>1629880</v>
      </c>
      <c r="AY82" s="1085">
        <v>0</v>
      </c>
      <c r="AZ82" s="1084">
        <v>1629880</v>
      </c>
      <c r="BA82" s="1085">
        <v>0</v>
      </c>
      <c r="BB82" s="1086">
        <v>1629880</v>
      </c>
      <c r="BC82" s="1085">
        <v>0</v>
      </c>
      <c r="BD82" s="1085">
        <v>0</v>
      </c>
      <c r="BG82" s="1080">
        <f t="shared" si="15"/>
        <v>29156747</v>
      </c>
      <c r="BH82" s="1080">
        <f t="shared" si="16"/>
        <v>27156747</v>
      </c>
      <c r="BI82" s="1080">
        <f t="shared" si="17"/>
        <v>2000000</v>
      </c>
      <c r="BJ82" s="1080">
        <f t="shared" si="18"/>
        <v>0</v>
      </c>
      <c r="BK82" s="1080">
        <f t="shared" si="19"/>
        <v>1629880</v>
      </c>
      <c r="BL82" s="1080">
        <f t="shared" si="20"/>
        <v>25526867</v>
      </c>
      <c r="BM82" s="1080">
        <f t="shared" si="21"/>
        <v>1629880</v>
      </c>
      <c r="BN82" s="1080">
        <f t="shared" si="22"/>
        <v>0</v>
      </c>
      <c r="BO82" s="1080">
        <f t="shared" si="23"/>
        <v>1629880</v>
      </c>
      <c r="BP82" s="1080">
        <f t="shared" si="24"/>
        <v>0</v>
      </c>
      <c r="BQ82" s="1080">
        <f t="shared" si="25"/>
        <v>1629880</v>
      </c>
      <c r="BR82" s="1080">
        <f t="shared" si="26"/>
        <v>0</v>
      </c>
      <c r="BS82" s="1080">
        <f t="shared" si="27"/>
        <v>0</v>
      </c>
    </row>
    <row r="83" spans="1:71" ht="12.75" x14ac:dyDescent="0.2">
      <c r="A83" s="1049" t="str">
        <f t="shared" si="14"/>
        <v>A204410</v>
      </c>
      <c r="B83" s="1261" t="s">
        <v>361</v>
      </c>
      <c r="C83" s="1261"/>
      <c r="D83" s="1261" t="s">
        <v>741</v>
      </c>
      <c r="E83" s="1261"/>
      <c r="F83" s="1261" t="s">
        <v>739</v>
      </c>
      <c r="G83" s="1261"/>
      <c r="H83" s="1261" t="s">
        <v>742</v>
      </c>
      <c r="I83" s="1261"/>
      <c r="J83" s="1261" t="s">
        <v>742</v>
      </c>
      <c r="K83" s="1261"/>
      <c r="L83" s="1261"/>
      <c r="M83" s="1261"/>
      <c r="N83" s="1261"/>
      <c r="O83" s="1261"/>
      <c r="P83" s="1261"/>
      <c r="Q83" s="1261"/>
      <c r="R83" s="1261"/>
      <c r="S83" s="1261"/>
      <c r="T83" s="1260" t="s">
        <v>637</v>
      </c>
      <c r="U83" s="1260"/>
      <c r="V83" s="1260"/>
      <c r="W83" s="1260"/>
      <c r="X83" s="1260"/>
      <c r="Y83" s="1260"/>
      <c r="Z83" s="1260"/>
      <c r="AA83" s="1260"/>
      <c r="AB83" s="1261" t="s">
        <v>732</v>
      </c>
      <c r="AC83" s="1261"/>
      <c r="AD83" s="1261"/>
      <c r="AE83" s="1261"/>
      <c r="AF83" s="1261"/>
      <c r="AG83" s="1261" t="s">
        <v>733</v>
      </c>
      <c r="AH83" s="1261"/>
      <c r="AI83" s="1261"/>
      <c r="AJ83" s="1018" t="s">
        <v>417</v>
      </c>
      <c r="AK83" s="1262" t="s">
        <v>734</v>
      </c>
      <c r="AL83" s="1262"/>
      <c r="AM83" s="1262"/>
      <c r="AN83" s="1262"/>
      <c r="AO83" s="1262"/>
      <c r="AP83" s="1262"/>
      <c r="AQ83" s="1084">
        <v>1119609341</v>
      </c>
      <c r="AR83" s="1084">
        <v>1109208485</v>
      </c>
      <c r="AS83" s="1086">
        <v>10400856</v>
      </c>
      <c r="AT83" s="1085">
        <v>0</v>
      </c>
      <c r="AU83" s="1019"/>
      <c r="AV83" s="1084">
        <v>1075999524.6500001</v>
      </c>
      <c r="AW83" s="1086">
        <v>33208960.350000001</v>
      </c>
      <c r="AX83" s="1084">
        <v>624971723.64999998</v>
      </c>
      <c r="AY83" s="1086">
        <v>451027801</v>
      </c>
      <c r="AZ83" s="1084">
        <v>624971723.64999998</v>
      </c>
      <c r="BA83" s="1085">
        <v>0</v>
      </c>
      <c r="BB83" s="1086">
        <v>624971723.64999998</v>
      </c>
      <c r="BC83" s="1085">
        <v>0</v>
      </c>
      <c r="BD83" s="1085">
        <v>0</v>
      </c>
      <c r="BG83" s="1080">
        <f t="shared" si="15"/>
        <v>1119609341</v>
      </c>
      <c r="BH83" s="1080">
        <f t="shared" si="16"/>
        <v>1109208485</v>
      </c>
      <c r="BI83" s="1080">
        <f t="shared" si="17"/>
        <v>10400856</v>
      </c>
      <c r="BJ83" s="1080">
        <f t="shared" si="18"/>
        <v>0</v>
      </c>
      <c r="BK83" s="1080">
        <f t="shared" si="19"/>
        <v>1075999524.6500001</v>
      </c>
      <c r="BL83" s="1080">
        <f t="shared" si="20"/>
        <v>33208960.350000001</v>
      </c>
      <c r="BM83" s="1080">
        <f t="shared" si="21"/>
        <v>624971723.64999998</v>
      </c>
      <c r="BN83" s="1080">
        <f t="shared" si="22"/>
        <v>451027801</v>
      </c>
      <c r="BO83" s="1080">
        <f t="shared" si="23"/>
        <v>624971723.64999998</v>
      </c>
      <c r="BP83" s="1080">
        <f t="shared" si="24"/>
        <v>0</v>
      </c>
      <c r="BQ83" s="1080">
        <f t="shared" si="25"/>
        <v>624971723.64999998</v>
      </c>
      <c r="BR83" s="1080">
        <f t="shared" si="26"/>
        <v>0</v>
      </c>
      <c r="BS83" s="1080">
        <f t="shared" si="27"/>
        <v>0</v>
      </c>
    </row>
    <row r="84" spans="1:71" ht="25.5" customHeight="1" x14ac:dyDescent="0.2">
      <c r="A84" s="1049" t="str">
        <f t="shared" si="14"/>
        <v>A2044110</v>
      </c>
      <c r="B84" s="1257" t="s">
        <v>361</v>
      </c>
      <c r="C84" s="1257"/>
      <c r="D84" s="1257" t="s">
        <v>741</v>
      </c>
      <c r="E84" s="1257"/>
      <c r="F84" s="1257" t="s">
        <v>739</v>
      </c>
      <c r="G84" s="1257"/>
      <c r="H84" s="1257" t="s">
        <v>742</v>
      </c>
      <c r="I84" s="1257"/>
      <c r="J84" s="1257" t="s">
        <v>742</v>
      </c>
      <c r="K84" s="1257"/>
      <c r="L84" s="1257"/>
      <c r="M84" s="1257" t="s">
        <v>738</v>
      </c>
      <c r="N84" s="1257"/>
      <c r="O84" s="1257"/>
      <c r="P84" s="1257"/>
      <c r="Q84" s="1257"/>
      <c r="R84" s="1257"/>
      <c r="S84" s="1257"/>
      <c r="T84" s="1258" t="s">
        <v>403</v>
      </c>
      <c r="U84" s="1258"/>
      <c r="V84" s="1258"/>
      <c r="W84" s="1258"/>
      <c r="X84" s="1258"/>
      <c r="Y84" s="1258"/>
      <c r="Z84" s="1258"/>
      <c r="AA84" s="1258"/>
      <c r="AB84" s="1257" t="s">
        <v>732</v>
      </c>
      <c r="AC84" s="1257"/>
      <c r="AD84" s="1257"/>
      <c r="AE84" s="1257"/>
      <c r="AF84" s="1257"/>
      <c r="AG84" s="1257" t="s">
        <v>733</v>
      </c>
      <c r="AH84" s="1257"/>
      <c r="AI84" s="1257"/>
      <c r="AJ84" s="1023" t="s">
        <v>417</v>
      </c>
      <c r="AK84" s="1259" t="s">
        <v>734</v>
      </c>
      <c r="AL84" s="1259"/>
      <c r="AM84" s="1259"/>
      <c r="AN84" s="1259"/>
      <c r="AO84" s="1259"/>
      <c r="AP84" s="1259"/>
      <c r="AQ84" s="1084">
        <v>400000000</v>
      </c>
      <c r="AR84" s="1084">
        <v>399000000</v>
      </c>
      <c r="AS84" s="1086">
        <v>1000000</v>
      </c>
      <c r="AT84" s="1085">
        <v>0</v>
      </c>
      <c r="AU84" s="1019"/>
      <c r="AV84" s="1084">
        <v>396991620</v>
      </c>
      <c r="AW84" s="1086">
        <v>2008380</v>
      </c>
      <c r="AX84" s="1084">
        <v>270026819</v>
      </c>
      <c r="AY84" s="1086">
        <v>126964801</v>
      </c>
      <c r="AZ84" s="1084">
        <v>270026819</v>
      </c>
      <c r="BA84" s="1085">
        <v>0</v>
      </c>
      <c r="BB84" s="1086">
        <v>270026819</v>
      </c>
      <c r="BC84" s="1085">
        <v>0</v>
      </c>
      <c r="BD84" s="1085">
        <v>0</v>
      </c>
      <c r="BG84" s="1080">
        <f t="shared" si="15"/>
        <v>400000000</v>
      </c>
      <c r="BH84" s="1080">
        <f t="shared" si="16"/>
        <v>399000000</v>
      </c>
      <c r="BI84" s="1080">
        <f t="shared" si="17"/>
        <v>1000000</v>
      </c>
      <c r="BJ84" s="1080">
        <f t="shared" si="18"/>
        <v>0</v>
      </c>
      <c r="BK84" s="1080">
        <f t="shared" si="19"/>
        <v>396991620</v>
      </c>
      <c r="BL84" s="1080">
        <f t="shared" si="20"/>
        <v>2008380</v>
      </c>
      <c r="BM84" s="1080">
        <f t="shared" si="21"/>
        <v>270026819</v>
      </c>
      <c r="BN84" s="1080">
        <f t="shared" si="22"/>
        <v>126964801</v>
      </c>
      <c r="BO84" s="1080">
        <f t="shared" si="23"/>
        <v>270026819</v>
      </c>
      <c r="BP84" s="1080">
        <f t="shared" si="24"/>
        <v>0</v>
      </c>
      <c r="BQ84" s="1080">
        <f t="shared" si="25"/>
        <v>270026819</v>
      </c>
      <c r="BR84" s="1080">
        <f t="shared" si="26"/>
        <v>0</v>
      </c>
      <c r="BS84" s="1080">
        <f t="shared" si="27"/>
        <v>0</v>
      </c>
    </row>
    <row r="85" spans="1:71" ht="25.5" customHeight="1" x14ac:dyDescent="0.2">
      <c r="A85" s="1049" t="str">
        <f t="shared" si="14"/>
        <v>A2044610</v>
      </c>
      <c r="B85" s="1257" t="s">
        <v>361</v>
      </c>
      <c r="C85" s="1257"/>
      <c r="D85" s="1257" t="s">
        <v>741</v>
      </c>
      <c r="E85" s="1257"/>
      <c r="F85" s="1257" t="s">
        <v>739</v>
      </c>
      <c r="G85" s="1257"/>
      <c r="H85" s="1257" t="s">
        <v>742</v>
      </c>
      <c r="I85" s="1257"/>
      <c r="J85" s="1257" t="s">
        <v>742</v>
      </c>
      <c r="K85" s="1257"/>
      <c r="L85" s="1257"/>
      <c r="M85" s="1257" t="s">
        <v>753</v>
      </c>
      <c r="N85" s="1257"/>
      <c r="O85" s="1257"/>
      <c r="P85" s="1257"/>
      <c r="Q85" s="1257"/>
      <c r="R85" s="1257"/>
      <c r="S85" s="1257"/>
      <c r="T85" s="1258" t="s">
        <v>404</v>
      </c>
      <c r="U85" s="1258"/>
      <c r="V85" s="1258"/>
      <c r="W85" s="1258"/>
      <c r="X85" s="1258"/>
      <c r="Y85" s="1258"/>
      <c r="Z85" s="1258"/>
      <c r="AA85" s="1258"/>
      <c r="AB85" s="1257" t="s">
        <v>732</v>
      </c>
      <c r="AC85" s="1257"/>
      <c r="AD85" s="1257"/>
      <c r="AE85" s="1257"/>
      <c r="AF85" s="1257"/>
      <c r="AG85" s="1257" t="s">
        <v>733</v>
      </c>
      <c r="AH85" s="1257"/>
      <c r="AI85" s="1257"/>
      <c r="AJ85" s="1023" t="s">
        <v>417</v>
      </c>
      <c r="AK85" s="1259" t="s">
        <v>734</v>
      </c>
      <c r="AL85" s="1259"/>
      <c r="AM85" s="1259"/>
      <c r="AN85" s="1259"/>
      <c r="AO85" s="1259"/>
      <c r="AP85" s="1259"/>
      <c r="AQ85" s="1084">
        <v>10000000</v>
      </c>
      <c r="AR85" s="1084">
        <v>10000000</v>
      </c>
      <c r="AS85" s="1085">
        <v>0</v>
      </c>
      <c r="AT85" s="1085">
        <v>0</v>
      </c>
      <c r="AU85" s="1019"/>
      <c r="AV85" s="1084">
        <v>9483000</v>
      </c>
      <c r="AW85" s="1086">
        <v>517000</v>
      </c>
      <c r="AX85" s="1083">
        <v>0</v>
      </c>
      <c r="AY85" s="1086">
        <v>9483000</v>
      </c>
      <c r="AZ85" s="1083">
        <v>0</v>
      </c>
      <c r="BA85" s="1085">
        <v>0</v>
      </c>
      <c r="BB85" s="1085">
        <v>0</v>
      </c>
      <c r="BC85" s="1085">
        <v>0</v>
      </c>
      <c r="BD85" s="1085">
        <v>0</v>
      </c>
      <c r="BG85" s="1080">
        <f t="shared" si="15"/>
        <v>10000000</v>
      </c>
      <c r="BH85" s="1080">
        <f t="shared" si="16"/>
        <v>10000000</v>
      </c>
      <c r="BI85" s="1080">
        <f t="shared" si="17"/>
        <v>0</v>
      </c>
      <c r="BJ85" s="1080">
        <f t="shared" si="18"/>
        <v>0</v>
      </c>
      <c r="BK85" s="1080">
        <f t="shared" si="19"/>
        <v>9483000</v>
      </c>
      <c r="BL85" s="1080">
        <f t="shared" si="20"/>
        <v>517000</v>
      </c>
      <c r="BM85" s="1080">
        <f t="shared" si="21"/>
        <v>0</v>
      </c>
      <c r="BN85" s="1080">
        <f t="shared" si="22"/>
        <v>9483000</v>
      </c>
      <c r="BO85" s="1080">
        <f t="shared" si="23"/>
        <v>0</v>
      </c>
      <c r="BP85" s="1080">
        <f t="shared" si="24"/>
        <v>0</v>
      </c>
      <c r="BQ85" s="1080">
        <f t="shared" si="25"/>
        <v>0</v>
      </c>
      <c r="BR85" s="1080">
        <f t="shared" si="26"/>
        <v>0</v>
      </c>
      <c r="BS85" s="1080">
        <f t="shared" si="27"/>
        <v>0</v>
      </c>
    </row>
    <row r="86" spans="1:71" ht="25.5" customHeight="1" x14ac:dyDescent="0.2">
      <c r="A86" s="1049" t="str">
        <f t="shared" si="14"/>
        <v>A2044910</v>
      </c>
      <c r="B86" s="1257" t="s">
        <v>361</v>
      </c>
      <c r="C86" s="1257"/>
      <c r="D86" s="1257" t="s">
        <v>741</v>
      </c>
      <c r="E86" s="1257"/>
      <c r="F86" s="1257" t="s">
        <v>739</v>
      </c>
      <c r="G86" s="1257"/>
      <c r="H86" s="1257" t="s">
        <v>742</v>
      </c>
      <c r="I86" s="1257"/>
      <c r="J86" s="1257" t="s">
        <v>742</v>
      </c>
      <c r="K86" s="1257"/>
      <c r="L86" s="1257"/>
      <c r="M86" s="1257" t="s">
        <v>747</v>
      </c>
      <c r="N86" s="1257"/>
      <c r="O86" s="1257"/>
      <c r="P86" s="1257"/>
      <c r="Q86" s="1257"/>
      <c r="R86" s="1257"/>
      <c r="S86" s="1257"/>
      <c r="T86" s="1258" t="s">
        <v>405</v>
      </c>
      <c r="U86" s="1258"/>
      <c r="V86" s="1258"/>
      <c r="W86" s="1258"/>
      <c r="X86" s="1258"/>
      <c r="Y86" s="1258"/>
      <c r="Z86" s="1258"/>
      <c r="AA86" s="1258"/>
      <c r="AB86" s="1257" t="s">
        <v>732</v>
      </c>
      <c r="AC86" s="1257"/>
      <c r="AD86" s="1257"/>
      <c r="AE86" s="1257"/>
      <c r="AF86" s="1257"/>
      <c r="AG86" s="1257" t="s">
        <v>733</v>
      </c>
      <c r="AH86" s="1257"/>
      <c r="AI86" s="1257"/>
      <c r="AJ86" s="1023" t="s">
        <v>417</v>
      </c>
      <c r="AK86" s="1259" t="s">
        <v>734</v>
      </c>
      <c r="AL86" s="1259"/>
      <c r="AM86" s="1259"/>
      <c r="AN86" s="1259"/>
      <c r="AO86" s="1259"/>
      <c r="AP86" s="1259"/>
      <c r="AQ86" s="1084">
        <v>30000000</v>
      </c>
      <c r="AR86" s="1084">
        <v>27042392</v>
      </c>
      <c r="AS86" s="1086">
        <v>2957608</v>
      </c>
      <c r="AT86" s="1085">
        <v>0</v>
      </c>
      <c r="AU86" s="1019"/>
      <c r="AV86" s="1084">
        <v>3042392</v>
      </c>
      <c r="AW86" s="1086">
        <v>24000000</v>
      </c>
      <c r="AX86" s="1084">
        <v>3042392</v>
      </c>
      <c r="AY86" s="1085">
        <v>0</v>
      </c>
      <c r="AZ86" s="1084">
        <v>3042392</v>
      </c>
      <c r="BA86" s="1085">
        <v>0</v>
      </c>
      <c r="BB86" s="1086">
        <v>3042392</v>
      </c>
      <c r="BC86" s="1085">
        <v>0</v>
      </c>
      <c r="BD86" s="1085">
        <v>0</v>
      </c>
      <c r="BG86" s="1080">
        <f t="shared" si="15"/>
        <v>30000000</v>
      </c>
      <c r="BH86" s="1080">
        <f t="shared" si="16"/>
        <v>27042392</v>
      </c>
      <c r="BI86" s="1080">
        <f t="shared" si="17"/>
        <v>2957608</v>
      </c>
      <c r="BJ86" s="1080">
        <f t="shared" si="18"/>
        <v>0</v>
      </c>
      <c r="BK86" s="1080">
        <f t="shared" si="19"/>
        <v>3042392</v>
      </c>
      <c r="BL86" s="1080">
        <f t="shared" si="20"/>
        <v>24000000</v>
      </c>
      <c r="BM86" s="1080">
        <f t="shared" si="21"/>
        <v>3042392</v>
      </c>
      <c r="BN86" s="1080">
        <f t="shared" si="22"/>
        <v>0</v>
      </c>
      <c r="BO86" s="1080">
        <f t="shared" si="23"/>
        <v>3042392</v>
      </c>
      <c r="BP86" s="1080">
        <f t="shared" si="24"/>
        <v>0</v>
      </c>
      <c r="BQ86" s="1080">
        <f t="shared" si="25"/>
        <v>3042392</v>
      </c>
      <c r="BR86" s="1080">
        <f t="shared" si="26"/>
        <v>0</v>
      </c>
      <c r="BS86" s="1080">
        <f t="shared" si="27"/>
        <v>0</v>
      </c>
    </row>
    <row r="87" spans="1:71" ht="25.5" customHeight="1" x14ac:dyDescent="0.2">
      <c r="A87" s="1049" t="str">
        <f t="shared" si="14"/>
        <v>A20441510</v>
      </c>
      <c r="B87" s="1257" t="s">
        <v>361</v>
      </c>
      <c r="C87" s="1257"/>
      <c r="D87" s="1257" t="s">
        <v>741</v>
      </c>
      <c r="E87" s="1257"/>
      <c r="F87" s="1257" t="s">
        <v>739</v>
      </c>
      <c r="G87" s="1257"/>
      <c r="H87" s="1257" t="s">
        <v>742</v>
      </c>
      <c r="I87" s="1257"/>
      <c r="J87" s="1257" t="s">
        <v>742</v>
      </c>
      <c r="K87" s="1257"/>
      <c r="L87" s="1257"/>
      <c r="M87" s="1257" t="s">
        <v>745</v>
      </c>
      <c r="N87" s="1257"/>
      <c r="O87" s="1257"/>
      <c r="P87" s="1257"/>
      <c r="Q87" s="1257"/>
      <c r="R87" s="1257"/>
      <c r="S87" s="1257"/>
      <c r="T87" s="1258" t="s">
        <v>406</v>
      </c>
      <c r="U87" s="1258"/>
      <c r="V87" s="1258"/>
      <c r="W87" s="1258"/>
      <c r="X87" s="1258"/>
      <c r="Y87" s="1258"/>
      <c r="Z87" s="1258"/>
      <c r="AA87" s="1258"/>
      <c r="AB87" s="1257" t="s">
        <v>732</v>
      </c>
      <c r="AC87" s="1257"/>
      <c r="AD87" s="1257"/>
      <c r="AE87" s="1257"/>
      <c r="AF87" s="1257"/>
      <c r="AG87" s="1257" t="s">
        <v>733</v>
      </c>
      <c r="AH87" s="1257"/>
      <c r="AI87" s="1257"/>
      <c r="AJ87" s="1023" t="s">
        <v>417</v>
      </c>
      <c r="AK87" s="1259" t="s">
        <v>734</v>
      </c>
      <c r="AL87" s="1259"/>
      <c r="AM87" s="1259"/>
      <c r="AN87" s="1259"/>
      <c r="AO87" s="1259"/>
      <c r="AP87" s="1259"/>
      <c r="AQ87" s="1084">
        <v>551000000</v>
      </c>
      <c r="AR87" s="1084">
        <v>549638466</v>
      </c>
      <c r="AS87" s="1086">
        <v>1361534</v>
      </c>
      <c r="AT87" s="1085">
        <v>0</v>
      </c>
      <c r="AU87" s="1019"/>
      <c r="AV87" s="1084">
        <v>549638465.64999998</v>
      </c>
      <c r="AW87" s="1085">
        <v>0.35</v>
      </c>
      <c r="AX87" s="1084">
        <v>235058465.65000001</v>
      </c>
      <c r="AY87" s="1086">
        <v>314580000</v>
      </c>
      <c r="AZ87" s="1084">
        <v>235058465.65000001</v>
      </c>
      <c r="BA87" s="1085">
        <v>0</v>
      </c>
      <c r="BB87" s="1086">
        <v>235058465.65000001</v>
      </c>
      <c r="BC87" s="1085">
        <v>0</v>
      </c>
      <c r="BD87" s="1085">
        <v>0</v>
      </c>
      <c r="BG87" s="1080">
        <f t="shared" si="15"/>
        <v>551000000</v>
      </c>
      <c r="BH87" s="1080">
        <f t="shared" si="16"/>
        <v>549638466</v>
      </c>
      <c r="BI87" s="1080">
        <f t="shared" si="17"/>
        <v>1361534</v>
      </c>
      <c r="BJ87" s="1080">
        <f t="shared" si="18"/>
        <v>0</v>
      </c>
      <c r="BK87" s="1080">
        <f t="shared" si="19"/>
        <v>549638465.64999998</v>
      </c>
      <c r="BL87" s="1080">
        <f t="shared" si="20"/>
        <v>0.35</v>
      </c>
      <c r="BM87" s="1080">
        <f t="shared" si="21"/>
        <v>235058465.65000001</v>
      </c>
      <c r="BN87" s="1080">
        <f t="shared" si="22"/>
        <v>314580000</v>
      </c>
      <c r="BO87" s="1080">
        <f t="shared" si="23"/>
        <v>235058465.65000001</v>
      </c>
      <c r="BP87" s="1080">
        <f t="shared" si="24"/>
        <v>0</v>
      </c>
      <c r="BQ87" s="1080">
        <f t="shared" si="25"/>
        <v>235058465.65000001</v>
      </c>
      <c r="BR87" s="1080">
        <f t="shared" si="26"/>
        <v>0</v>
      </c>
      <c r="BS87" s="1080">
        <f t="shared" si="27"/>
        <v>0</v>
      </c>
    </row>
    <row r="88" spans="1:71" ht="25.5" customHeight="1" x14ac:dyDescent="0.2">
      <c r="A88" s="1049" t="str">
        <f t="shared" si="14"/>
        <v>A20441710</v>
      </c>
      <c r="B88" s="1257" t="s">
        <v>361</v>
      </c>
      <c r="C88" s="1257"/>
      <c r="D88" s="1257" t="s">
        <v>741</v>
      </c>
      <c r="E88" s="1257"/>
      <c r="F88" s="1257" t="s">
        <v>739</v>
      </c>
      <c r="G88" s="1257"/>
      <c r="H88" s="1257" t="s">
        <v>742</v>
      </c>
      <c r="I88" s="1257"/>
      <c r="J88" s="1257" t="s">
        <v>742</v>
      </c>
      <c r="K88" s="1257"/>
      <c r="L88" s="1257"/>
      <c r="M88" s="1257" t="s">
        <v>760</v>
      </c>
      <c r="N88" s="1257"/>
      <c r="O88" s="1257"/>
      <c r="P88" s="1257"/>
      <c r="Q88" s="1257"/>
      <c r="R88" s="1257"/>
      <c r="S88" s="1257"/>
      <c r="T88" s="1258" t="s">
        <v>407</v>
      </c>
      <c r="U88" s="1258"/>
      <c r="V88" s="1258"/>
      <c r="W88" s="1258"/>
      <c r="X88" s="1258"/>
      <c r="Y88" s="1258"/>
      <c r="Z88" s="1258"/>
      <c r="AA88" s="1258"/>
      <c r="AB88" s="1257" t="s">
        <v>732</v>
      </c>
      <c r="AC88" s="1257"/>
      <c r="AD88" s="1257"/>
      <c r="AE88" s="1257"/>
      <c r="AF88" s="1257"/>
      <c r="AG88" s="1257" t="s">
        <v>733</v>
      </c>
      <c r="AH88" s="1257"/>
      <c r="AI88" s="1257"/>
      <c r="AJ88" s="1023" t="s">
        <v>417</v>
      </c>
      <c r="AK88" s="1259" t="s">
        <v>734</v>
      </c>
      <c r="AL88" s="1259"/>
      <c r="AM88" s="1259"/>
      <c r="AN88" s="1259"/>
      <c r="AO88" s="1259"/>
      <c r="AP88" s="1259"/>
      <c r="AQ88" s="1084">
        <v>44500000</v>
      </c>
      <c r="AR88" s="1084">
        <v>43206658</v>
      </c>
      <c r="AS88" s="1086">
        <v>1293342</v>
      </c>
      <c r="AT88" s="1085">
        <v>0</v>
      </c>
      <c r="AU88" s="1019"/>
      <c r="AV88" s="1084">
        <v>43206658</v>
      </c>
      <c r="AW88" s="1085">
        <v>0</v>
      </c>
      <c r="AX88" s="1084">
        <v>43206658</v>
      </c>
      <c r="AY88" s="1085">
        <v>0</v>
      </c>
      <c r="AZ88" s="1084">
        <v>43206658</v>
      </c>
      <c r="BA88" s="1085">
        <v>0</v>
      </c>
      <c r="BB88" s="1086">
        <v>43206658</v>
      </c>
      <c r="BC88" s="1085">
        <v>0</v>
      </c>
      <c r="BD88" s="1085">
        <v>0</v>
      </c>
      <c r="BG88" s="1080">
        <f t="shared" si="15"/>
        <v>44500000</v>
      </c>
      <c r="BH88" s="1080">
        <f t="shared" si="16"/>
        <v>43206658</v>
      </c>
      <c r="BI88" s="1080">
        <f t="shared" si="17"/>
        <v>1293342</v>
      </c>
      <c r="BJ88" s="1080">
        <f t="shared" si="18"/>
        <v>0</v>
      </c>
      <c r="BK88" s="1080">
        <f t="shared" si="19"/>
        <v>43206658</v>
      </c>
      <c r="BL88" s="1080">
        <f t="shared" si="20"/>
        <v>0</v>
      </c>
      <c r="BM88" s="1080">
        <f t="shared" si="21"/>
        <v>43206658</v>
      </c>
      <c r="BN88" s="1080">
        <f t="shared" si="22"/>
        <v>0</v>
      </c>
      <c r="BO88" s="1080">
        <f t="shared" si="23"/>
        <v>43206658</v>
      </c>
      <c r="BP88" s="1080">
        <f t="shared" si="24"/>
        <v>0</v>
      </c>
      <c r="BQ88" s="1080">
        <f t="shared" si="25"/>
        <v>43206658</v>
      </c>
      <c r="BR88" s="1080">
        <f t="shared" si="26"/>
        <v>0</v>
      </c>
      <c r="BS88" s="1080">
        <f t="shared" si="27"/>
        <v>0</v>
      </c>
    </row>
    <row r="89" spans="1:71" ht="25.5" customHeight="1" x14ac:dyDescent="0.2">
      <c r="A89" s="1049" t="str">
        <f t="shared" si="14"/>
        <v>A20441810</v>
      </c>
      <c r="B89" s="1257" t="s">
        <v>361</v>
      </c>
      <c r="C89" s="1257"/>
      <c r="D89" s="1257" t="s">
        <v>741</v>
      </c>
      <c r="E89" s="1257"/>
      <c r="F89" s="1257" t="s">
        <v>739</v>
      </c>
      <c r="G89" s="1257"/>
      <c r="H89" s="1257" t="s">
        <v>742</v>
      </c>
      <c r="I89" s="1257"/>
      <c r="J89" s="1257" t="s">
        <v>742</v>
      </c>
      <c r="K89" s="1257"/>
      <c r="L89" s="1257"/>
      <c r="M89" s="1257" t="s">
        <v>761</v>
      </c>
      <c r="N89" s="1257"/>
      <c r="O89" s="1257"/>
      <c r="P89" s="1257"/>
      <c r="Q89" s="1257"/>
      <c r="R89" s="1257"/>
      <c r="S89" s="1257"/>
      <c r="T89" s="1258" t="s">
        <v>408</v>
      </c>
      <c r="U89" s="1258"/>
      <c r="V89" s="1258"/>
      <c r="W89" s="1258"/>
      <c r="X89" s="1258"/>
      <c r="Y89" s="1258"/>
      <c r="Z89" s="1258"/>
      <c r="AA89" s="1258"/>
      <c r="AB89" s="1257" t="s">
        <v>732</v>
      </c>
      <c r="AC89" s="1257"/>
      <c r="AD89" s="1257"/>
      <c r="AE89" s="1257"/>
      <c r="AF89" s="1257"/>
      <c r="AG89" s="1257" t="s">
        <v>733</v>
      </c>
      <c r="AH89" s="1257"/>
      <c r="AI89" s="1257"/>
      <c r="AJ89" s="1023" t="s">
        <v>417</v>
      </c>
      <c r="AK89" s="1259" t="s">
        <v>734</v>
      </c>
      <c r="AL89" s="1259"/>
      <c r="AM89" s="1259"/>
      <c r="AN89" s="1259"/>
      <c r="AO89" s="1259"/>
      <c r="AP89" s="1259"/>
      <c r="AQ89" s="1084">
        <v>46000000</v>
      </c>
      <c r="AR89" s="1084">
        <v>45301479</v>
      </c>
      <c r="AS89" s="1086">
        <v>698521</v>
      </c>
      <c r="AT89" s="1085">
        <v>0</v>
      </c>
      <c r="AU89" s="1019"/>
      <c r="AV89" s="1084">
        <v>45301479</v>
      </c>
      <c r="AW89" s="1085">
        <v>0</v>
      </c>
      <c r="AX89" s="1084">
        <v>45301479</v>
      </c>
      <c r="AY89" s="1085">
        <v>0</v>
      </c>
      <c r="AZ89" s="1084">
        <v>45301479</v>
      </c>
      <c r="BA89" s="1085">
        <v>0</v>
      </c>
      <c r="BB89" s="1086">
        <v>45301479</v>
      </c>
      <c r="BC89" s="1085">
        <v>0</v>
      </c>
      <c r="BD89" s="1085">
        <v>0</v>
      </c>
      <c r="BG89" s="1080">
        <f t="shared" si="15"/>
        <v>46000000</v>
      </c>
      <c r="BH89" s="1080">
        <f t="shared" si="16"/>
        <v>45301479</v>
      </c>
      <c r="BI89" s="1080">
        <f t="shared" si="17"/>
        <v>698521</v>
      </c>
      <c r="BJ89" s="1080">
        <f t="shared" si="18"/>
        <v>0</v>
      </c>
      <c r="BK89" s="1080">
        <f t="shared" si="19"/>
        <v>45301479</v>
      </c>
      <c r="BL89" s="1080">
        <f t="shared" si="20"/>
        <v>0</v>
      </c>
      <c r="BM89" s="1080">
        <f t="shared" si="21"/>
        <v>45301479</v>
      </c>
      <c r="BN89" s="1080">
        <f t="shared" si="22"/>
        <v>0</v>
      </c>
      <c r="BO89" s="1080">
        <f t="shared" si="23"/>
        <v>45301479</v>
      </c>
      <c r="BP89" s="1080">
        <f t="shared" si="24"/>
        <v>0</v>
      </c>
      <c r="BQ89" s="1080">
        <f t="shared" si="25"/>
        <v>45301479</v>
      </c>
      <c r="BR89" s="1080">
        <f t="shared" si="26"/>
        <v>0</v>
      </c>
      <c r="BS89" s="1080">
        <f t="shared" si="27"/>
        <v>0</v>
      </c>
    </row>
    <row r="90" spans="1:71" ht="25.5" customHeight="1" x14ac:dyDescent="0.2">
      <c r="A90" s="1049" t="str">
        <f t="shared" si="14"/>
        <v>A20442010</v>
      </c>
      <c r="B90" s="1257" t="s">
        <v>361</v>
      </c>
      <c r="C90" s="1257"/>
      <c r="D90" s="1257" t="s">
        <v>741</v>
      </c>
      <c r="E90" s="1257"/>
      <c r="F90" s="1257" t="s">
        <v>739</v>
      </c>
      <c r="G90" s="1257"/>
      <c r="H90" s="1257" t="s">
        <v>742</v>
      </c>
      <c r="I90" s="1257"/>
      <c r="J90" s="1257" t="s">
        <v>742</v>
      </c>
      <c r="K90" s="1257"/>
      <c r="L90" s="1257"/>
      <c r="M90" s="1257" t="s">
        <v>762</v>
      </c>
      <c r="N90" s="1257"/>
      <c r="O90" s="1257"/>
      <c r="P90" s="1257"/>
      <c r="Q90" s="1257"/>
      <c r="R90" s="1257"/>
      <c r="S90" s="1257"/>
      <c r="T90" s="1258" t="s">
        <v>409</v>
      </c>
      <c r="U90" s="1258"/>
      <c r="V90" s="1258"/>
      <c r="W90" s="1258"/>
      <c r="X90" s="1258"/>
      <c r="Y90" s="1258"/>
      <c r="Z90" s="1258"/>
      <c r="AA90" s="1258"/>
      <c r="AB90" s="1257" t="s">
        <v>732</v>
      </c>
      <c r="AC90" s="1257"/>
      <c r="AD90" s="1257"/>
      <c r="AE90" s="1257"/>
      <c r="AF90" s="1257"/>
      <c r="AG90" s="1257" t="s">
        <v>733</v>
      </c>
      <c r="AH90" s="1257"/>
      <c r="AI90" s="1257"/>
      <c r="AJ90" s="1023" t="s">
        <v>417</v>
      </c>
      <c r="AK90" s="1259" t="s">
        <v>734</v>
      </c>
      <c r="AL90" s="1259"/>
      <c r="AM90" s="1259"/>
      <c r="AN90" s="1259"/>
      <c r="AO90" s="1259"/>
      <c r="AP90" s="1259"/>
      <c r="AQ90" s="1084">
        <v>7000000</v>
      </c>
      <c r="AR90" s="1084">
        <v>5040076</v>
      </c>
      <c r="AS90" s="1086">
        <v>1959924</v>
      </c>
      <c r="AT90" s="1085">
        <v>0</v>
      </c>
      <c r="AU90" s="1019"/>
      <c r="AV90" s="1084">
        <v>5040076</v>
      </c>
      <c r="AW90" s="1085">
        <v>0</v>
      </c>
      <c r="AX90" s="1084">
        <v>5040076</v>
      </c>
      <c r="AY90" s="1085">
        <v>0</v>
      </c>
      <c r="AZ90" s="1084">
        <v>5040076</v>
      </c>
      <c r="BA90" s="1085">
        <v>0</v>
      </c>
      <c r="BB90" s="1086">
        <v>5040076</v>
      </c>
      <c r="BC90" s="1085">
        <v>0</v>
      </c>
      <c r="BD90" s="1085">
        <v>0</v>
      </c>
      <c r="BG90" s="1080">
        <f t="shared" si="15"/>
        <v>7000000</v>
      </c>
      <c r="BH90" s="1080">
        <f t="shared" si="16"/>
        <v>5040076</v>
      </c>
      <c r="BI90" s="1080">
        <f t="shared" si="17"/>
        <v>1959924</v>
      </c>
      <c r="BJ90" s="1080">
        <f t="shared" si="18"/>
        <v>0</v>
      </c>
      <c r="BK90" s="1080">
        <f t="shared" si="19"/>
        <v>5040076</v>
      </c>
      <c r="BL90" s="1080">
        <f t="shared" si="20"/>
        <v>0</v>
      </c>
      <c r="BM90" s="1080">
        <f t="shared" si="21"/>
        <v>5040076</v>
      </c>
      <c r="BN90" s="1080">
        <f t="shared" si="22"/>
        <v>0</v>
      </c>
      <c r="BO90" s="1080">
        <f t="shared" si="23"/>
        <v>5040076</v>
      </c>
      <c r="BP90" s="1080">
        <f t="shared" si="24"/>
        <v>0</v>
      </c>
      <c r="BQ90" s="1080">
        <f t="shared" si="25"/>
        <v>5040076</v>
      </c>
      <c r="BR90" s="1080">
        <f t="shared" si="26"/>
        <v>0</v>
      </c>
      <c r="BS90" s="1080">
        <f t="shared" si="27"/>
        <v>0</v>
      </c>
    </row>
    <row r="91" spans="1:71" ht="25.5" customHeight="1" x14ac:dyDescent="0.2">
      <c r="A91" s="1049" t="str">
        <f t="shared" ref="A91:A154" si="28">+B91&amp;D91&amp;F91&amp;H91&amp;J91&amp;M91&amp;AJ91</f>
        <v>A20442110</v>
      </c>
      <c r="B91" s="1257" t="s">
        <v>361</v>
      </c>
      <c r="C91" s="1257"/>
      <c r="D91" s="1257" t="s">
        <v>741</v>
      </c>
      <c r="E91" s="1257"/>
      <c r="F91" s="1257" t="s">
        <v>739</v>
      </c>
      <c r="G91" s="1257"/>
      <c r="H91" s="1257" t="s">
        <v>742</v>
      </c>
      <c r="I91" s="1257"/>
      <c r="J91" s="1257" t="s">
        <v>742</v>
      </c>
      <c r="K91" s="1257"/>
      <c r="L91" s="1257"/>
      <c r="M91" s="1257" t="s">
        <v>763</v>
      </c>
      <c r="N91" s="1257"/>
      <c r="O91" s="1257"/>
      <c r="P91" s="1257"/>
      <c r="Q91" s="1257"/>
      <c r="R91" s="1257"/>
      <c r="S91" s="1257"/>
      <c r="T91" s="1258" t="s">
        <v>410</v>
      </c>
      <c r="U91" s="1258"/>
      <c r="V91" s="1258"/>
      <c r="W91" s="1258"/>
      <c r="X91" s="1258"/>
      <c r="Y91" s="1258"/>
      <c r="Z91" s="1258"/>
      <c r="AA91" s="1258"/>
      <c r="AB91" s="1257" t="s">
        <v>732</v>
      </c>
      <c r="AC91" s="1257"/>
      <c r="AD91" s="1257"/>
      <c r="AE91" s="1257"/>
      <c r="AF91" s="1257"/>
      <c r="AG91" s="1257" t="s">
        <v>733</v>
      </c>
      <c r="AH91" s="1257"/>
      <c r="AI91" s="1257"/>
      <c r="AJ91" s="1023" t="s">
        <v>417</v>
      </c>
      <c r="AK91" s="1259" t="s">
        <v>734</v>
      </c>
      <c r="AL91" s="1259"/>
      <c r="AM91" s="1259"/>
      <c r="AN91" s="1259"/>
      <c r="AO91" s="1259"/>
      <c r="AP91" s="1259"/>
      <c r="AQ91" s="1084">
        <v>1000000</v>
      </c>
      <c r="AR91" s="1084">
        <v>300000</v>
      </c>
      <c r="AS91" s="1086">
        <v>700000</v>
      </c>
      <c r="AT91" s="1085">
        <v>0</v>
      </c>
      <c r="AU91" s="1019"/>
      <c r="AV91" s="1084">
        <v>300000</v>
      </c>
      <c r="AW91" s="1085">
        <v>0</v>
      </c>
      <c r="AX91" s="1084">
        <v>300000</v>
      </c>
      <c r="AY91" s="1085">
        <v>0</v>
      </c>
      <c r="AZ91" s="1084">
        <v>300000</v>
      </c>
      <c r="BA91" s="1085">
        <v>0</v>
      </c>
      <c r="BB91" s="1086">
        <v>300000</v>
      </c>
      <c r="BC91" s="1085">
        <v>0</v>
      </c>
      <c r="BD91" s="1085">
        <v>0</v>
      </c>
      <c r="BG91" s="1080">
        <f t="shared" si="15"/>
        <v>1000000</v>
      </c>
      <c r="BH91" s="1080">
        <f t="shared" si="16"/>
        <v>300000</v>
      </c>
      <c r="BI91" s="1080">
        <f t="shared" si="17"/>
        <v>700000</v>
      </c>
      <c r="BJ91" s="1080">
        <f t="shared" si="18"/>
        <v>0</v>
      </c>
      <c r="BK91" s="1080">
        <f t="shared" si="19"/>
        <v>300000</v>
      </c>
      <c r="BL91" s="1080">
        <f t="shared" si="20"/>
        <v>0</v>
      </c>
      <c r="BM91" s="1080">
        <f t="shared" si="21"/>
        <v>300000</v>
      </c>
      <c r="BN91" s="1080">
        <f t="shared" si="22"/>
        <v>0</v>
      </c>
      <c r="BO91" s="1080">
        <f t="shared" si="23"/>
        <v>300000</v>
      </c>
      <c r="BP91" s="1080">
        <f t="shared" si="24"/>
        <v>0</v>
      </c>
      <c r="BQ91" s="1080">
        <f t="shared" si="25"/>
        <v>300000</v>
      </c>
      <c r="BR91" s="1080">
        <f t="shared" si="26"/>
        <v>0</v>
      </c>
      <c r="BS91" s="1080">
        <f t="shared" si="27"/>
        <v>0</v>
      </c>
    </row>
    <row r="92" spans="1:71" ht="25.5" customHeight="1" x14ac:dyDescent="0.2">
      <c r="A92" s="1049" t="str">
        <f t="shared" si="28"/>
        <v>A20442310</v>
      </c>
      <c r="B92" s="1257" t="s">
        <v>361</v>
      </c>
      <c r="C92" s="1257"/>
      <c r="D92" s="1257" t="s">
        <v>741</v>
      </c>
      <c r="E92" s="1257"/>
      <c r="F92" s="1257" t="s">
        <v>739</v>
      </c>
      <c r="G92" s="1257"/>
      <c r="H92" s="1257" t="s">
        <v>742</v>
      </c>
      <c r="I92" s="1257"/>
      <c r="J92" s="1257" t="s">
        <v>742</v>
      </c>
      <c r="K92" s="1257"/>
      <c r="L92" s="1257"/>
      <c r="M92" s="1257" t="s">
        <v>764</v>
      </c>
      <c r="N92" s="1257"/>
      <c r="O92" s="1257"/>
      <c r="P92" s="1257"/>
      <c r="Q92" s="1257"/>
      <c r="R92" s="1257"/>
      <c r="S92" s="1257"/>
      <c r="T92" s="1258" t="s">
        <v>411</v>
      </c>
      <c r="U92" s="1258"/>
      <c r="V92" s="1258"/>
      <c r="W92" s="1258"/>
      <c r="X92" s="1258"/>
      <c r="Y92" s="1258"/>
      <c r="Z92" s="1258"/>
      <c r="AA92" s="1258"/>
      <c r="AB92" s="1257" t="s">
        <v>732</v>
      </c>
      <c r="AC92" s="1257"/>
      <c r="AD92" s="1257"/>
      <c r="AE92" s="1257"/>
      <c r="AF92" s="1257"/>
      <c r="AG92" s="1257" t="s">
        <v>733</v>
      </c>
      <c r="AH92" s="1257"/>
      <c r="AI92" s="1257"/>
      <c r="AJ92" s="1023" t="s">
        <v>417</v>
      </c>
      <c r="AK92" s="1259" t="s">
        <v>734</v>
      </c>
      <c r="AL92" s="1259"/>
      <c r="AM92" s="1259"/>
      <c r="AN92" s="1259"/>
      <c r="AO92" s="1259"/>
      <c r="AP92" s="1259"/>
      <c r="AQ92" s="1084">
        <v>30109341</v>
      </c>
      <c r="AR92" s="1084">
        <v>29679414</v>
      </c>
      <c r="AS92" s="1086">
        <v>429927</v>
      </c>
      <c r="AT92" s="1085">
        <v>0</v>
      </c>
      <c r="AU92" s="1019"/>
      <c r="AV92" s="1084">
        <v>22995834</v>
      </c>
      <c r="AW92" s="1086">
        <v>6683580</v>
      </c>
      <c r="AX92" s="1084">
        <v>22995834</v>
      </c>
      <c r="AY92" s="1085">
        <v>0</v>
      </c>
      <c r="AZ92" s="1084">
        <v>22995834</v>
      </c>
      <c r="BA92" s="1085">
        <v>0</v>
      </c>
      <c r="BB92" s="1086">
        <v>22995834</v>
      </c>
      <c r="BC92" s="1085">
        <v>0</v>
      </c>
      <c r="BD92" s="1085">
        <v>0</v>
      </c>
      <c r="BG92" s="1080">
        <f t="shared" si="15"/>
        <v>30109341</v>
      </c>
      <c r="BH92" s="1080">
        <f t="shared" si="16"/>
        <v>29679414</v>
      </c>
      <c r="BI92" s="1080">
        <f t="shared" si="17"/>
        <v>429927</v>
      </c>
      <c r="BJ92" s="1080">
        <f t="shared" si="18"/>
        <v>0</v>
      </c>
      <c r="BK92" s="1080">
        <f t="shared" si="19"/>
        <v>22995834</v>
      </c>
      <c r="BL92" s="1080">
        <f t="shared" si="20"/>
        <v>6683580</v>
      </c>
      <c r="BM92" s="1080">
        <f t="shared" si="21"/>
        <v>22995834</v>
      </c>
      <c r="BN92" s="1080">
        <f t="shared" si="22"/>
        <v>0</v>
      </c>
      <c r="BO92" s="1080">
        <f t="shared" si="23"/>
        <v>22995834</v>
      </c>
      <c r="BP92" s="1080">
        <f t="shared" si="24"/>
        <v>0</v>
      </c>
      <c r="BQ92" s="1080">
        <f t="shared" si="25"/>
        <v>22995834</v>
      </c>
      <c r="BR92" s="1080">
        <f t="shared" si="26"/>
        <v>0</v>
      </c>
      <c r="BS92" s="1080">
        <f t="shared" si="27"/>
        <v>0</v>
      </c>
    </row>
    <row r="93" spans="1:71" ht="25.5" customHeight="1" x14ac:dyDescent="0.2">
      <c r="A93" s="1049" t="str">
        <f t="shared" si="28"/>
        <v>A204510</v>
      </c>
      <c r="B93" s="1261" t="s">
        <v>361</v>
      </c>
      <c r="C93" s="1261"/>
      <c r="D93" s="1261" t="s">
        <v>741</v>
      </c>
      <c r="E93" s="1261"/>
      <c r="F93" s="1261" t="s">
        <v>739</v>
      </c>
      <c r="G93" s="1261"/>
      <c r="H93" s="1261" t="s">
        <v>742</v>
      </c>
      <c r="I93" s="1261"/>
      <c r="J93" s="1261" t="s">
        <v>743</v>
      </c>
      <c r="K93" s="1261"/>
      <c r="L93" s="1261"/>
      <c r="M93" s="1261"/>
      <c r="N93" s="1261"/>
      <c r="O93" s="1261"/>
      <c r="P93" s="1261"/>
      <c r="Q93" s="1261"/>
      <c r="R93" s="1261"/>
      <c r="S93" s="1261"/>
      <c r="T93" s="1260" t="s">
        <v>640</v>
      </c>
      <c r="U93" s="1260"/>
      <c r="V93" s="1260"/>
      <c r="W93" s="1260"/>
      <c r="X93" s="1260"/>
      <c r="Y93" s="1260"/>
      <c r="Z93" s="1260"/>
      <c r="AA93" s="1260"/>
      <c r="AB93" s="1261" t="s">
        <v>732</v>
      </c>
      <c r="AC93" s="1261"/>
      <c r="AD93" s="1261"/>
      <c r="AE93" s="1261"/>
      <c r="AF93" s="1261"/>
      <c r="AG93" s="1261" t="s">
        <v>733</v>
      </c>
      <c r="AH93" s="1261"/>
      <c r="AI93" s="1261"/>
      <c r="AJ93" s="1018" t="s">
        <v>417</v>
      </c>
      <c r="AK93" s="1262" t="s">
        <v>734</v>
      </c>
      <c r="AL93" s="1262"/>
      <c r="AM93" s="1262"/>
      <c r="AN93" s="1262"/>
      <c r="AO93" s="1262"/>
      <c r="AP93" s="1262"/>
      <c r="AQ93" s="1086">
        <v>5804683387.96</v>
      </c>
      <c r="AR93" s="1086">
        <v>5761739769.0799999</v>
      </c>
      <c r="AS93" s="1086">
        <v>42943618.880000003</v>
      </c>
      <c r="AT93" s="1085">
        <v>0</v>
      </c>
      <c r="AU93" s="1019"/>
      <c r="AV93" s="1086">
        <v>5353286052.5799999</v>
      </c>
      <c r="AW93" s="1086">
        <v>408453716.5</v>
      </c>
      <c r="AX93" s="1086">
        <v>3967389634.71</v>
      </c>
      <c r="AY93" s="1086">
        <v>1385896417.8699999</v>
      </c>
      <c r="AZ93" s="1086">
        <v>3965837791.71</v>
      </c>
      <c r="BA93" s="1086">
        <v>1551843</v>
      </c>
      <c r="BB93" s="1086">
        <v>3965837791.71</v>
      </c>
      <c r="BC93" s="1085">
        <v>0</v>
      </c>
      <c r="BD93" s="1085">
        <v>0</v>
      </c>
    </row>
    <row r="94" spans="1:71" ht="25.5" customHeight="1" x14ac:dyDescent="0.2">
      <c r="A94" s="1049" t="str">
        <f t="shared" si="28"/>
        <v>A2045110</v>
      </c>
      <c r="B94" s="1257" t="s">
        <v>361</v>
      </c>
      <c r="C94" s="1257"/>
      <c r="D94" s="1257" t="s">
        <v>741</v>
      </c>
      <c r="E94" s="1257"/>
      <c r="F94" s="1257" t="s">
        <v>739</v>
      </c>
      <c r="G94" s="1257"/>
      <c r="H94" s="1257" t="s">
        <v>742</v>
      </c>
      <c r="I94" s="1257"/>
      <c r="J94" s="1257" t="s">
        <v>743</v>
      </c>
      <c r="K94" s="1257"/>
      <c r="L94" s="1257"/>
      <c r="M94" s="1257" t="s">
        <v>738</v>
      </c>
      <c r="N94" s="1257"/>
      <c r="O94" s="1257"/>
      <c r="P94" s="1257"/>
      <c r="Q94" s="1257"/>
      <c r="R94" s="1257"/>
      <c r="S94" s="1257"/>
      <c r="T94" s="1258" t="s">
        <v>412</v>
      </c>
      <c r="U94" s="1258"/>
      <c r="V94" s="1258"/>
      <c r="W94" s="1258"/>
      <c r="X94" s="1258"/>
      <c r="Y94" s="1258"/>
      <c r="Z94" s="1258"/>
      <c r="AA94" s="1258"/>
      <c r="AB94" s="1257" t="s">
        <v>732</v>
      </c>
      <c r="AC94" s="1257"/>
      <c r="AD94" s="1257"/>
      <c r="AE94" s="1257"/>
      <c r="AF94" s="1257"/>
      <c r="AG94" s="1257" t="s">
        <v>733</v>
      </c>
      <c r="AH94" s="1257"/>
      <c r="AI94" s="1257"/>
      <c r="AJ94" s="1023" t="s">
        <v>417</v>
      </c>
      <c r="AK94" s="1259" t="s">
        <v>734</v>
      </c>
      <c r="AL94" s="1259"/>
      <c r="AM94" s="1259"/>
      <c r="AN94" s="1259"/>
      <c r="AO94" s="1259"/>
      <c r="AP94" s="1259"/>
      <c r="AQ94" s="1084">
        <v>1311685086</v>
      </c>
      <c r="AR94" s="1084">
        <v>1280414239.1199999</v>
      </c>
      <c r="AS94" s="1086">
        <v>31270846.879999999</v>
      </c>
      <c r="AT94" s="1085">
        <v>0</v>
      </c>
      <c r="AU94" s="1019"/>
      <c r="AV94" s="1084">
        <v>1052436017.12</v>
      </c>
      <c r="AW94" s="1086">
        <v>227978222</v>
      </c>
      <c r="AX94" s="1084">
        <v>660835756</v>
      </c>
      <c r="AY94" s="1086">
        <v>391600261.12</v>
      </c>
      <c r="AZ94" s="1084">
        <v>660835756</v>
      </c>
      <c r="BA94" s="1085">
        <v>0</v>
      </c>
      <c r="BB94" s="1086">
        <v>660835756</v>
      </c>
      <c r="BC94" s="1085">
        <v>0</v>
      </c>
      <c r="BD94" s="1085">
        <v>0</v>
      </c>
      <c r="BG94" s="1080">
        <f t="shared" ref="BG94:BG101" si="29">+ABS(AQ94)</f>
        <v>1311685086</v>
      </c>
      <c r="BH94" s="1080">
        <f t="shared" ref="BH94:BH101" si="30">+ABS(AR94)</f>
        <v>1280414239.1199999</v>
      </c>
      <c r="BI94" s="1080">
        <f t="shared" ref="BI94:BI101" si="31">+ABS(AS94)</f>
        <v>31270846.879999999</v>
      </c>
      <c r="BJ94" s="1080">
        <f t="shared" ref="BJ94:BJ101" si="32">+ABS(AT94)</f>
        <v>0</v>
      </c>
      <c r="BK94" s="1080">
        <f t="shared" ref="BK94:BK101" si="33">+ABS(AV94)</f>
        <v>1052436017.12</v>
      </c>
      <c r="BL94" s="1080">
        <f t="shared" ref="BL94:BL101" si="34">+ABS(AW94)</f>
        <v>227978222</v>
      </c>
      <c r="BM94" s="1080">
        <f t="shared" ref="BM94:BM101" si="35">+ABS(AX94)</f>
        <v>660835756</v>
      </c>
      <c r="BN94" s="1080">
        <f t="shared" ref="BN94:BN101" si="36">+ABS(AY94)</f>
        <v>391600261.12</v>
      </c>
      <c r="BO94" s="1080">
        <f t="shared" ref="BO94:BO101" si="37">+ABS(AZ94)</f>
        <v>660835756</v>
      </c>
      <c r="BP94" s="1080">
        <f t="shared" ref="BP94:BP101" si="38">+ABS(BA94)</f>
        <v>0</v>
      </c>
      <c r="BQ94" s="1080">
        <f t="shared" ref="BQ94:BQ101" si="39">+ABS(BB94)</f>
        <v>660835756</v>
      </c>
      <c r="BR94" s="1080">
        <f t="shared" ref="BR94:BR101" si="40">+ABS(BC94)</f>
        <v>0</v>
      </c>
      <c r="BS94" s="1080">
        <f t="shared" ref="BS94:BS101" si="41">+ABS(BD94)</f>
        <v>0</v>
      </c>
    </row>
    <row r="95" spans="1:71" ht="25.5" customHeight="1" x14ac:dyDescent="0.2">
      <c r="A95" s="1049" t="str">
        <f t="shared" si="28"/>
        <v>A2045210</v>
      </c>
      <c r="B95" s="1257" t="s">
        <v>361</v>
      </c>
      <c r="C95" s="1257"/>
      <c r="D95" s="1257" t="s">
        <v>741</v>
      </c>
      <c r="E95" s="1257"/>
      <c r="F95" s="1257" t="s">
        <v>739</v>
      </c>
      <c r="G95" s="1257"/>
      <c r="H95" s="1257" t="s">
        <v>742</v>
      </c>
      <c r="I95" s="1257"/>
      <c r="J95" s="1257" t="s">
        <v>743</v>
      </c>
      <c r="K95" s="1257"/>
      <c r="L95" s="1257"/>
      <c r="M95" s="1257" t="s">
        <v>741</v>
      </c>
      <c r="N95" s="1257"/>
      <c r="O95" s="1257"/>
      <c r="P95" s="1257"/>
      <c r="Q95" s="1257"/>
      <c r="R95" s="1257"/>
      <c r="S95" s="1257"/>
      <c r="T95" s="1258" t="s">
        <v>413</v>
      </c>
      <c r="U95" s="1258"/>
      <c r="V95" s="1258"/>
      <c r="W95" s="1258"/>
      <c r="X95" s="1258"/>
      <c r="Y95" s="1258"/>
      <c r="Z95" s="1258"/>
      <c r="AA95" s="1258"/>
      <c r="AB95" s="1257" t="s">
        <v>732</v>
      </c>
      <c r="AC95" s="1257"/>
      <c r="AD95" s="1257"/>
      <c r="AE95" s="1257"/>
      <c r="AF95" s="1257"/>
      <c r="AG95" s="1257" t="s">
        <v>733</v>
      </c>
      <c r="AH95" s="1257"/>
      <c r="AI95" s="1257"/>
      <c r="AJ95" s="1023" t="s">
        <v>417</v>
      </c>
      <c r="AK95" s="1259" t="s">
        <v>734</v>
      </c>
      <c r="AL95" s="1259"/>
      <c r="AM95" s="1259"/>
      <c r="AN95" s="1259"/>
      <c r="AO95" s="1259"/>
      <c r="AP95" s="1259"/>
      <c r="AQ95" s="1084">
        <v>80232301</v>
      </c>
      <c r="AR95" s="1084">
        <v>80024543</v>
      </c>
      <c r="AS95" s="1086">
        <v>207758</v>
      </c>
      <c r="AT95" s="1085">
        <v>0</v>
      </c>
      <c r="AU95" s="1019"/>
      <c r="AV95" s="1084">
        <v>79467442</v>
      </c>
      <c r="AW95" s="1086">
        <v>557101</v>
      </c>
      <c r="AX95" s="1084">
        <v>44191916</v>
      </c>
      <c r="AY95" s="1086">
        <v>35275526</v>
      </c>
      <c r="AZ95" s="1084">
        <v>44191916</v>
      </c>
      <c r="BA95" s="1085">
        <v>0</v>
      </c>
      <c r="BB95" s="1086">
        <v>44191916</v>
      </c>
      <c r="BC95" s="1085">
        <v>0</v>
      </c>
      <c r="BD95" s="1085">
        <v>0</v>
      </c>
      <c r="BG95" s="1080">
        <f t="shared" si="29"/>
        <v>80232301</v>
      </c>
      <c r="BH95" s="1080">
        <f t="shared" si="30"/>
        <v>80024543</v>
      </c>
      <c r="BI95" s="1080">
        <f t="shared" si="31"/>
        <v>207758</v>
      </c>
      <c r="BJ95" s="1080">
        <f t="shared" si="32"/>
        <v>0</v>
      </c>
      <c r="BK95" s="1080">
        <f t="shared" si="33"/>
        <v>79467442</v>
      </c>
      <c r="BL95" s="1080">
        <f t="shared" si="34"/>
        <v>557101</v>
      </c>
      <c r="BM95" s="1080">
        <f t="shared" si="35"/>
        <v>44191916</v>
      </c>
      <c r="BN95" s="1080">
        <f t="shared" si="36"/>
        <v>35275526</v>
      </c>
      <c r="BO95" s="1080">
        <f t="shared" si="37"/>
        <v>44191916</v>
      </c>
      <c r="BP95" s="1080">
        <f t="shared" si="38"/>
        <v>0</v>
      </c>
      <c r="BQ95" s="1080">
        <f t="shared" si="39"/>
        <v>44191916</v>
      </c>
      <c r="BR95" s="1080">
        <f t="shared" si="40"/>
        <v>0</v>
      </c>
      <c r="BS95" s="1080">
        <f t="shared" si="41"/>
        <v>0</v>
      </c>
    </row>
    <row r="96" spans="1:71" ht="25.5" customHeight="1" x14ac:dyDescent="0.2">
      <c r="A96" s="1049" t="str">
        <f t="shared" si="28"/>
        <v>A2045510</v>
      </c>
      <c r="B96" s="1257" t="s">
        <v>361</v>
      </c>
      <c r="C96" s="1257"/>
      <c r="D96" s="1257" t="s">
        <v>741</v>
      </c>
      <c r="E96" s="1257"/>
      <c r="F96" s="1257" t="s">
        <v>739</v>
      </c>
      <c r="G96" s="1257"/>
      <c r="H96" s="1257" t="s">
        <v>742</v>
      </c>
      <c r="I96" s="1257"/>
      <c r="J96" s="1257" t="s">
        <v>743</v>
      </c>
      <c r="K96" s="1257"/>
      <c r="L96" s="1257"/>
      <c r="M96" s="1257" t="s">
        <v>743</v>
      </c>
      <c r="N96" s="1257"/>
      <c r="O96" s="1257"/>
      <c r="P96" s="1257"/>
      <c r="Q96" s="1257"/>
      <c r="R96" s="1257"/>
      <c r="S96" s="1257"/>
      <c r="T96" s="1258" t="s">
        <v>414</v>
      </c>
      <c r="U96" s="1258"/>
      <c r="V96" s="1258"/>
      <c r="W96" s="1258"/>
      <c r="X96" s="1258"/>
      <c r="Y96" s="1258"/>
      <c r="Z96" s="1258"/>
      <c r="AA96" s="1258"/>
      <c r="AB96" s="1257" t="s">
        <v>732</v>
      </c>
      <c r="AC96" s="1257"/>
      <c r="AD96" s="1257"/>
      <c r="AE96" s="1257"/>
      <c r="AF96" s="1257"/>
      <c r="AG96" s="1257" t="s">
        <v>733</v>
      </c>
      <c r="AH96" s="1257"/>
      <c r="AI96" s="1257"/>
      <c r="AJ96" s="1023" t="s">
        <v>417</v>
      </c>
      <c r="AK96" s="1259" t="s">
        <v>734</v>
      </c>
      <c r="AL96" s="1259"/>
      <c r="AM96" s="1259"/>
      <c r="AN96" s="1259"/>
      <c r="AO96" s="1259"/>
      <c r="AP96" s="1259"/>
      <c r="AQ96" s="1084">
        <v>162376243</v>
      </c>
      <c r="AR96" s="1084">
        <v>162376243</v>
      </c>
      <c r="AS96" s="1085">
        <v>0</v>
      </c>
      <c r="AT96" s="1085">
        <v>0</v>
      </c>
      <c r="AU96" s="1019"/>
      <c r="AV96" s="1084">
        <v>162376243</v>
      </c>
      <c r="AW96" s="1085">
        <v>0</v>
      </c>
      <c r="AX96" s="1083">
        <v>0</v>
      </c>
      <c r="AY96" s="1086">
        <v>162376243</v>
      </c>
      <c r="AZ96" s="1083">
        <v>0</v>
      </c>
      <c r="BA96" s="1085">
        <v>0</v>
      </c>
      <c r="BB96" s="1085">
        <v>0</v>
      </c>
      <c r="BC96" s="1085">
        <v>0</v>
      </c>
      <c r="BD96" s="1085">
        <v>0</v>
      </c>
      <c r="BG96" s="1080">
        <f t="shared" si="29"/>
        <v>162376243</v>
      </c>
      <c r="BH96" s="1080">
        <f t="shared" si="30"/>
        <v>162376243</v>
      </c>
      <c r="BI96" s="1080">
        <f t="shared" si="31"/>
        <v>0</v>
      </c>
      <c r="BJ96" s="1080">
        <f t="shared" si="32"/>
        <v>0</v>
      </c>
      <c r="BK96" s="1080">
        <f t="shared" si="33"/>
        <v>162376243</v>
      </c>
      <c r="BL96" s="1080">
        <f t="shared" si="34"/>
        <v>0</v>
      </c>
      <c r="BM96" s="1080">
        <f t="shared" si="35"/>
        <v>0</v>
      </c>
      <c r="BN96" s="1080">
        <f t="shared" si="36"/>
        <v>162376243</v>
      </c>
      <c r="BO96" s="1080">
        <f t="shared" si="37"/>
        <v>0</v>
      </c>
      <c r="BP96" s="1080">
        <f t="shared" si="38"/>
        <v>0</v>
      </c>
      <c r="BQ96" s="1080">
        <f t="shared" si="39"/>
        <v>0</v>
      </c>
      <c r="BR96" s="1080">
        <f t="shared" si="40"/>
        <v>0</v>
      </c>
      <c r="BS96" s="1080">
        <f t="shared" si="41"/>
        <v>0</v>
      </c>
    </row>
    <row r="97" spans="1:71" ht="25.5" customHeight="1" x14ac:dyDescent="0.2">
      <c r="A97" s="1049" t="str">
        <f t="shared" si="28"/>
        <v>A2045610</v>
      </c>
      <c r="B97" s="1257" t="s">
        <v>361</v>
      </c>
      <c r="C97" s="1257"/>
      <c r="D97" s="1257" t="s">
        <v>741</v>
      </c>
      <c r="E97" s="1257"/>
      <c r="F97" s="1257" t="s">
        <v>739</v>
      </c>
      <c r="G97" s="1257"/>
      <c r="H97" s="1257" t="s">
        <v>742</v>
      </c>
      <c r="I97" s="1257"/>
      <c r="J97" s="1257" t="s">
        <v>743</v>
      </c>
      <c r="K97" s="1257"/>
      <c r="L97" s="1257"/>
      <c r="M97" s="1257" t="s">
        <v>753</v>
      </c>
      <c r="N97" s="1257"/>
      <c r="O97" s="1257"/>
      <c r="P97" s="1257"/>
      <c r="Q97" s="1257"/>
      <c r="R97" s="1257"/>
      <c r="S97" s="1257"/>
      <c r="T97" s="1258" t="s">
        <v>415</v>
      </c>
      <c r="U97" s="1258"/>
      <c r="V97" s="1258"/>
      <c r="W97" s="1258"/>
      <c r="X97" s="1258"/>
      <c r="Y97" s="1258"/>
      <c r="Z97" s="1258"/>
      <c r="AA97" s="1258"/>
      <c r="AB97" s="1257" t="s">
        <v>732</v>
      </c>
      <c r="AC97" s="1257"/>
      <c r="AD97" s="1257"/>
      <c r="AE97" s="1257"/>
      <c r="AF97" s="1257"/>
      <c r="AG97" s="1257" t="s">
        <v>733</v>
      </c>
      <c r="AH97" s="1257"/>
      <c r="AI97" s="1257"/>
      <c r="AJ97" s="1023" t="s">
        <v>417</v>
      </c>
      <c r="AK97" s="1259" t="s">
        <v>734</v>
      </c>
      <c r="AL97" s="1259"/>
      <c r="AM97" s="1259"/>
      <c r="AN97" s="1259"/>
      <c r="AO97" s="1259"/>
      <c r="AP97" s="1259"/>
      <c r="AQ97" s="1084">
        <v>304000000</v>
      </c>
      <c r="AR97" s="1084">
        <v>302007520</v>
      </c>
      <c r="AS97" s="1086">
        <v>1992480</v>
      </c>
      <c r="AT97" s="1085">
        <v>0</v>
      </c>
      <c r="AU97" s="1019"/>
      <c r="AV97" s="1084">
        <v>242930369.59999999</v>
      </c>
      <c r="AW97" s="1086">
        <v>59077150.399999999</v>
      </c>
      <c r="AX97" s="1084">
        <v>145979035</v>
      </c>
      <c r="AY97" s="1086">
        <v>96951334.599999994</v>
      </c>
      <c r="AZ97" s="1084">
        <v>145979035</v>
      </c>
      <c r="BA97" s="1085">
        <v>0</v>
      </c>
      <c r="BB97" s="1086">
        <v>145979035</v>
      </c>
      <c r="BC97" s="1085">
        <v>0</v>
      </c>
      <c r="BD97" s="1085">
        <v>0</v>
      </c>
      <c r="BG97" s="1080">
        <f t="shared" si="29"/>
        <v>304000000</v>
      </c>
      <c r="BH97" s="1080">
        <f t="shared" si="30"/>
        <v>302007520</v>
      </c>
      <c r="BI97" s="1080">
        <f t="shared" si="31"/>
        <v>1992480</v>
      </c>
      <c r="BJ97" s="1080">
        <f t="shared" si="32"/>
        <v>0</v>
      </c>
      <c r="BK97" s="1080">
        <f t="shared" si="33"/>
        <v>242930369.59999999</v>
      </c>
      <c r="BL97" s="1080">
        <f t="shared" si="34"/>
        <v>59077150.399999999</v>
      </c>
      <c r="BM97" s="1080">
        <f t="shared" si="35"/>
        <v>145979035</v>
      </c>
      <c r="BN97" s="1080">
        <f t="shared" si="36"/>
        <v>96951334.599999994</v>
      </c>
      <c r="BO97" s="1080">
        <f t="shared" si="37"/>
        <v>145979035</v>
      </c>
      <c r="BP97" s="1080">
        <f t="shared" si="38"/>
        <v>0</v>
      </c>
      <c r="BQ97" s="1080">
        <f t="shared" si="39"/>
        <v>145979035</v>
      </c>
      <c r="BR97" s="1080">
        <f t="shared" si="40"/>
        <v>0</v>
      </c>
      <c r="BS97" s="1080">
        <f t="shared" si="41"/>
        <v>0</v>
      </c>
    </row>
    <row r="98" spans="1:71" ht="25.5" customHeight="1" x14ac:dyDescent="0.2">
      <c r="A98" s="1049" t="str">
        <f t="shared" si="28"/>
        <v>A2045810</v>
      </c>
      <c r="B98" s="1257" t="s">
        <v>361</v>
      </c>
      <c r="C98" s="1257"/>
      <c r="D98" s="1257" t="s">
        <v>741</v>
      </c>
      <c r="E98" s="1257"/>
      <c r="F98" s="1257" t="s">
        <v>739</v>
      </c>
      <c r="G98" s="1257"/>
      <c r="H98" s="1257" t="s">
        <v>742</v>
      </c>
      <c r="I98" s="1257"/>
      <c r="J98" s="1257" t="s">
        <v>743</v>
      </c>
      <c r="K98" s="1257"/>
      <c r="L98" s="1257"/>
      <c r="M98" s="1257" t="s">
        <v>755</v>
      </c>
      <c r="N98" s="1257"/>
      <c r="O98" s="1257"/>
      <c r="P98" s="1257"/>
      <c r="Q98" s="1257"/>
      <c r="R98" s="1257"/>
      <c r="S98" s="1257"/>
      <c r="T98" s="1258" t="s">
        <v>416</v>
      </c>
      <c r="U98" s="1258"/>
      <c r="V98" s="1258"/>
      <c r="W98" s="1258"/>
      <c r="X98" s="1258"/>
      <c r="Y98" s="1258"/>
      <c r="Z98" s="1258"/>
      <c r="AA98" s="1258"/>
      <c r="AB98" s="1257" t="s">
        <v>732</v>
      </c>
      <c r="AC98" s="1257"/>
      <c r="AD98" s="1257"/>
      <c r="AE98" s="1257"/>
      <c r="AF98" s="1257"/>
      <c r="AG98" s="1257" t="s">
        <v>733</v>
      </c>
      <c r="AH98" s="1257"/>
      <c r="AI98" s="1257"/>
      <c r="AJ98" s="1023" t="s">
        <v>417</v>
      </c>
      <c r="AK98" s="1259" t="s">
        <v>734</v>
      </c>
      <c r="AL98" s="1259"/>
      <c r="AM98" s="1259"/>
      <c r="AN98" s="1259"/>
      <c r="AO98" s="1259"/>
      <c r="AP98" s="1259"/>
      <c r="AQ98" s="1084">
        <v>1440594471.96</v>
      </c>
      <c r="AR98" s="1084">
        <v>1439843261.96</v>
      </c>
      <c r="AS98" s="1086">
        <v>751210</v>
      </c>
      <c r="AT98" s="1085">
        <v>0</v>
      </c>
      <c r="AU98" s="1019"/>
      <c r="AV98" s="1084">
        <v>1328660342.0999999</v>
      </c>
      <c r="AW98" s="1086">
        <v>111182919.86</v>
      </c>
      <c r="AX98" s="1084">
        <v>1060048758.71</v>
      </c>
      <c r="AY98" s="1086">
        <v>268611583.38999999</v>
      </c>
      <c r="AZ98" s="1084">
        <v>1060048758.71</v>
      </c>
      <c r="BA98" s="1085">
        <v>0</v>
      </c>
      <c r="BB98" s="1086">
        <v>1060048758.71</v>
      </c>
      <c r="BC98" s="1085">
        <v>0</v>
      </c>
      <c r="BD98" s="1085">
        <v>0</v>
      </c>
      <c r="BG98" s="1080">
        <f t="shared" si="29"/>
        <v>1440594471.96</v>
      </c>
      <c r="BH98" s="1080">
        <f t="shared" si="30"/>
        <v>1439843261.96</v>
      </c>
      <c r="BI98" s="1080">
        <f t="shared" si="31"/>
        <v>751210</v>
      </c>
      <c r="BJ98" s="1080">
        <f t="shared" si="32"/>
        <v>0</v>
      </c>
      <c r="BK98" s="1080">
        <f t="shared" si="33"/>
        <v>1328660342.0999999</v>
      </c>
      <c r="BL98" s="1080">
        <f t="shared" si="34"/>
        <v>111182919.86</v>
      </c>
      <c r="BM98" s="1080">
        <f t="shared" si="35"/>
        <v>1060048758.71</v>
      </c>
      <c r="BN98" s="1080">
        <f t="shared" si="36"/>
        <v>268611583.38999999</v>
      </c>
      <c r="BO98" s="1080">
        <f t="shared" si="37"/>
        <v>1060048758.71</v>
      </c>
      <c r="BP98" s="1080">
        <f t="shared" si="38"/>
        <v>0</v>
      </c>
      <c r="BQ98" s="1080">
        <f t="shared" si="39"/>
        <v>1060048758.71</v>
      </c>
      <c r="BR98" s="1080">
        <f t="shared" si="40"/>
        <v>0</v>
      </c>
      <c r="BS98" s="1080">
        <f t="shared" si="41"/>
        <v>0</v>
      </c>
    </row>
    <row r="99" spans="1:71" ht="25.5" customHeight="1" x14ac:dyDescent="0.2">
      <c r="A99" s="1049" t="str">
        <f t="shared" si="28"/>
        <v>A20451010</v>
      </c>
      <c r="B99" s="1257" t="s">
        <v>361</v>
      </c>
      <c r="C99" s="1257"/>
      <c r="D99" s="1257" t="s">
        <v>741</v>
      </c>
      <c r="E99" s="1257"/>
      <c r="F99" s="1257" t="s">
        <v>739</v>
      </c>
      <c r="G99" s="1257"/>
      <c r="H99" s="1257" t="s">
        <v>742</v>
      </c>
      <c r="I99" s="1257"/>
      <c r="J99" s="1257" t="s">
        <v>743</v>
      </c>
      <c r="K99" s="1257"/>
      <c r="L99" s="1257"/>
      <c r="M99" s="1257" t="s">
        <v>417</v>
      </c>
      <c r="N99" s="1257"/>
      <c r="O99" s="1257"/>
      <c r="P99" s="1257"/>
      <c r="Q99" s="1257"/>
      <c r="R99" s="1257"/>
      <c r="S99" s="1257"/>
      <c r="T99" s="1258" t="s">
        <v>418</v>
      </c>
      <c r="U99" s="1258"/>
      <c r="V99" s="1258"/>
      <c r="W99" s="1258"/>
      <c r="X99" s="1258"/>
      <c r="Y99" s="1258"/>
      <c r="Z99" s="1258"/>
      <c r="AA99" s="1258"/>
      <c r="AB99" s="1257" t="s">
        <v>732</v>
      </c>
      <c r="AC99" s="1257"/>
      <c r="AD99" s="1257"/>
      <c r="AE99" s="1257"/>
      <c r="AF99" s="1257"/>
      <c r="AG99" s="1257" t="s">
        <v>733</v>
      </c>
      <c r="AH99" s="1257"/>
      <c r="AI99" s="1257"/>
      <c r="AJ99" s="1023" t="s">
        <v>417</v>
      </c>
      <c r="AK99" s="1259" t="s">
        <v>734</v>
      </c>
      <c r="AL99" s="1259"/>
      <c r="AM99" s="1259"/>
      <c r="AN99" s="1259"/>
      <c r="AO99" s="1259"/>
      <c r="AP99" s="1259"/>
      <c r="AQ99" s="1084">
        <v>2503795286</v>
      </c>
      <c r="AR99" s="1084">
        <v>2496073962</v>
      </c>
      <c r="AS99" s="1086">
        <v>7721324</v>
      </c>
      <c r="AT99" s="1085">
        <v>0</v>
      </c>
      <c r="AU99" s="1019"/>
      <c r="AV99" s="1084">
        <v>2486415638.7600002</v>
      </c>
      <c r="AW99" s="1086">
        <v>9658323.2400000002</v>
      </c>
      <c r="AX99" s="1084">
        <v>2055334169</v>
      </c>
      <c r="AY99" s="1086">
        <v>431081469.75999999</v>
      </c>
      <c r="AZ99" s="1084">
        <v>2053782326</v>
      </c>
      <c r="BA99" s="1086">
        <v>1551843</v>
      </c>
      <c r="BB99" s="1086">
        <v>2053782326</v>
      </c>
      <c r="BC99" s="1085">
        <v>0</v>
      </c>
      <c r="BD99" s="1085">
        <v>0</v>
      </c>
      <c r="BG99" s="1080">
        <f t="shared" si="29"/>
        <v>2503795286</v>
      </c>
      <c r="BH99" s="1080">
        <f t="shared" si="30"/>
        <v>2496073962</v>
      </c>
      <c r="BI99" s="1080">
        <f t="shared" si="31"/>
        <v>7721324</v>
      </c>
      <c r="BJ99" s="1080">
        <f t="shared" si="32"/>
        <v>0</v>
      </c>
      <c r="BK99" s="1080">
        <f t="shared" si="33"/>
        <v>2486415638.7600002</v>
      </c>
      <c r="BL99" s="1080">
        <f t="shared" si="34"/>
        <v>9658323.2400000002</v>
      </c>
      <c r="BM99" s="1080">
        <f t="shared" si="35"/>
        <v>2055334169</v>
      </c>
      <c r="BN99" s="1080">
        <f t="shared" si="36"/>
        <v>431081469.75999999</v>
      </c>
      <c r="BO99" s="1080">
        <f t="shared" si="37"/>
        <v>2053782326</v>
      </c>
      <c r="BP99" s="1080">
        <f t="shared" si="38"/>
        <v>1551843</v>
      </c>
      <c r="BQ99" s="1080">
        <f t="shared" si="39"/>
        <v>2053782326</v>
      </c>
      <c r="BR99" s="1080">
        <f t="shared" si="40"/>
        <v>0</v>
      </c>
      <c r="BS99" s="1080">
        <f t="shared" si="41"/>
        <v>0</v>
      </c>
    </row>
    <row r="100" spans="1:71" ht="25.5" customHeight="1" x14ac:dyDescent="0.2">
      <c r="A100" s="1049" t="str">
        <f t="shared" si="28"/>
        <v>A20451210</v>
      </c>
      <c r="B100" s="1257" t="s">
        <v>361</v>
      </c>
      <c r="C100" s="1257"/>
      <c r="D100" s="1257" t="s">
        <v>741</v>
      </c>
      <c r="E100" s="1257"/>
      <c r="F100" s="1257" t="s">
        <v>739</v>
      </c>
      <c r="G100" s="1257"/>
      <c r="H100" s="1257" t="s">
        <v>742</v>
      </c>
      <c r="I100" s="1257"/>
      <c r="J100" s="1257" t="s">
        <v>743</v>
      </c>
      <c r="K100" s="1257"/>
      <c r="L100" s="1257"/>
      <c r="M100" s="1257" t="s">
        <v>751</v>
      </c>
      <c r="N100" s="1257"/>
      <c r="O100" s="1257"/>
      <c r="P100" s="1257"/>
      <c r="Q100" s="1257"/>
      <c r="R100" s="1257"/>
      <c r="S100" s="1257"/>
      <c r="T100" s="1258" t="s">
        <v>419</v>
      </c>
      <c r="U100" s="1258"/>
      <c r="V100" s="1258"/>
      <c r="W100" s="1258"/>
      <c r="X100" s="1258"/>
      <c r="Y100" s="1258"/>
      <c r="Z100" s="1258"/>
      <c r="AA100" s="1258"/>
      <c r="AB100" s="1257" t="s">
        <v>732</v>
      </c>
      <c r="AC100" s="1257"/>
      <c r="AD100" s="1257"/>
      <c r="AE100" s="1257"/>
      <c r="AF100" s="1257"/>
      <c r="AG100" s="1257" t="s">
        <v>733</v>
      </c>
      <c r="AH100" s="1257"/>
      <c r="AI100" s="1257"/>
      <c r="AJ100" s="1023" t="s">
        <v>417</v>
      </c>
      <c r="AK100" s="1259" t="s">
        <v>734</v>
      </c>
      <c r="AL100" s="1259"/>
      <c r="AM100" s="1259"/>
      <c r="AN100" s="1259"/>
      <c r="AO100" s="1259"/>
      <c r="AP100" s="1259"/>
      <c r="AQ100" s="1084">
        <v>2000000</v>
      </c>
      <c r="AR100" s="1084">
        <v>1000000</v>
      </c>
      <c r="AS100" s="1086">
        <v>1000000</v>
      </c>
      <c r="AT100" s="1085">
        <v>0</v>
      </c>
      <c r="AU100" s="1019"/>
      <c r="AV100" s="1084">
        <v>1000000</v>
      </c>
      <c r="AW100" s="1085">
        <v>0</v>
      </c>
      <c r="AX100" s="1084">
        <v>1000000</v>
      </c>
      <c r="AY100" s="1085">
        <v>0</v>
      </c>
      <c r="AZ100" s="1084">
        <v>1000000</v>
      </c>
      <c r="BA100" s="1085">
        <v>0</v>
      </c>
      <c r="BB100" s="1086">
        <v>1000000</v>
      </c>
      <c r="BC100" s="1085">
        <v>0</v>
      </c>
      <c r="BD100" s="1085">
        <v>0</v>
      </c>
      <c r="BG100" s="1080">
        <f t="shared" si="29"/>
        <v>2000000</v>
      </c>
      <c r="BH100" s="1080">
        <f t="shared" si="30"/>
        <v>1000000</v>
      </c>
      <c r="BI100" s="1080">
        <f t="shared" si="31"/>
        <v>1000000</v>
      </c>
      <c r="BJ100" s="1080">
        <f t="shared" si="32"/>
        <v>0</v>
      </c>
      <c r="BK100" s="1080">
        <f t="shared" si="33"/>
        <v>1000000</v>
      </c>
      <c r="BL100" s="1080">
        <f t="shared" si="34"/>
        <v>0</v>
      </c>
      <c r="BM100" s="1080">
        <f t="shared" si="35"/>
        <v>1000000</v>
      </c>
      <c r="BN100" s="1080">
        <f t="shared" si="36"/>
        <v>0</v>
      </c>
      <c r="BO100" s="1080">
        <f t="shared" si="37"/>
        <v>1000000</v>
      </c>
      <c r="BP100" s="1080">
        <f t="shared" si="38"/>
        <v>0</v>
      </c>
      <c r="BQ100" s="1080">
        <f t="shared" si="39"/>
        <v>1000000</v>
      </c>
      <c r="BR100" s="1080">
        <f t="shared" si="40"/>
        <v>0</v>
      </c>
      <c r="BS100" s="1080">
        <f t="shared" si="41"/>
        <v>0</v>
      </c>
    </row>
    <row r="101" spans="1:71" ht="25.5" customHeight="1" x14ac:dyDescent="0.2">
      <c r="A101" s="1049" t="str">
        <f t="shared" si="28"/>
        <v>A20451310</v>
      </c>
      <c r="B101" s="1257" t="s">
        <v>361</v>
      </c>
      <c r="C101" s="1257"/>
      <c r="D101" s="1257" t="s">
        <v>741</v>
      </c>
      <c r="E101" s="1257"/>
      <c r="F101" s="1257" t="s">
        <v>739</v>
      </c>
      <c r="G101" s="1257"/>
      <c r="H101" s="1257" t="s">
        <v>742</v>
      </c>
      <c r="I101" s="1257"/>
      <c r="J101" s="1257" t="s">
        <v>743</v>
      </c>
      <c r="K101" s="1257"/>
      <c r="L101" s="1257"/>
      <c r="M101" s="1257" t="s">
        <v>765</v>
      </c>
      <c r="N101" s="1257"/>
      <c r="O101" s="1257"/>
      <c r="P101" s="1257"/>
      <c r="Q101" s="1257"/>
      <c r="R101" s="1257"/>
      <c r="S101" s="1257"/>
      <c r="T101" s="1258" t="s">
        <v>420</v>
      </c>
      <c r="U101" s="1258"/>
      <c r="V101" s="1258"/>
      <c r="W101" s="1258"/>
      <c r="X101" s="1258"/>
      <c r="Y101" s="1258"/>
      <c r="Z101" s="1258"/>
      <c r="AA101" s="1258"/>
      <c r="AB101" s="1257" t="s">
        <v>732</v>
      </c>
      <c r="AC101" s="1257"/>
      <c r="AD101" s="1257"/>
      <c r="AE101" s="1257"/>
      <c r="AF101" s="1257"/>
      <c r="AG101" s="1257" t="s">
        <v>733</v>
      </c>
      <c r="AH101" s="1257"/>
      <c r="AI101" s="1257"/>
      <c r="AJ101" s="1023" t="s">
        <v>417</v>
      </c>
      <c r="AK101" s="1259" t="s">
        <v>734</v>
      </c>
      <c r="AL101" s="1259"/>
      <c r="AM101" s="1259"/>
      <c r="AN101" s="1259"/>
      <c r="AO101" s="1259"/>
      <c r="AP101" s="1259"/>
      <c r="AQ101" s="1083">
        <v>0</v>
      </c>
      <c r="AR101" s="1083">
        <v>0</v>
      </c>
      <c r="AS101" s="1085">
        <v>0</v>
      </c>
      <c r="AT101" s="1085">
        <v>0</v>
      </c>
      <c r="AU101" s="1019"/>
      <c r="AV101" s="1083">
        <v>0</v>
      </c>
      <c r="AW101" s="1085">
        <v>0</v>
      </c>
      <c r="AX101" s="1083">
        <v>0</v>
      </c>
      <c r="AY101" s="1085">
        <v>0</v>
      </c>
      <c r="AZ101" s="1083">
        <v>0</v>
      </c>
      <c r="BA101" s="1085">
        <v>0</v>
      </c>
      <c r="BB101" s="1085">
        <v>0</v>
      </c>
      <c r="BC101" s="1085">
        <v>0</v>
      </c>
      <c r="BD101" s="1085">
        <v>0</v>
      </c>
      <c r="BG101" s="1080">
        <f t="shared" si="29"/>
        <v>0</v>
      </c>
      <c r="BH101" s="1080">
        <f t="shared" si="30"/>
        <v>0</v>
      </c>
      <c r="BI101" s="1080">
        <f t="shared" si="31"/>
        <v>0</v>
      </c>
      <c r="BJ101" s="1080">
        <f t="shared" si="32"/>
        <v>0</v>
      </c>
      <c r="BK101" s="1080">
        <f t="shared" si="33"/>
        <v>0</v>
      </c>
      <c r="BL101" s="1080">
        <f t="shared" si="34"/>
        <v>0</v>
      </c>
      <c r="BM101" s="1080">
        <f t="shared" si="35"/>
        <v>0</v>
      </c>
      <c r="BN101" s="1080">
        <f t="shared" si="36"/>
        <v>0</v>
      </c>
      <c r="BO101" s="1080">
        <f t="shared" si="37"/>
        <v>0</v>
      </c>
      <c r="BP101" s="1080">
        <f t="shared" si="38"/>
        <v>0</v>
      </c>
      <c r="BQ101" s="1080">
        <f t="shared" si="39"/>
        <v>0</v>
      </c>
      <c r="BR101" s="1080">
        <f t="shared" si="40"/>
        <v>0</v>
      </c>
      <c r="BS101" s="1080">
        <f t="shared" si="41"/>
        <v>0</v>
      </c>
    </row>
    <row r="102" spans="1:71" ht="25.5" customHeight="1" x14ac:dyDescent="0.2">
      <c r="A102" s="1049" t="str">
        <f t="shared" si="28"/>
        <v>A204610</v>
      </c>
      <c r="B102" s="1261" t="s">
        <v>361</v>
      </c>
      <c r="C102" s="1261"/>
      <c r="D102" s="1261" t="s">
        <v>741</v>
      </c>
      <c r="E102" s="1261"/>
      <c r="F102" s="1261" t="s">
        <v>739</v>
      </c>
      <c r="G102" s="1261"/>
      <c r="H102" s="1261" t="s">
        <v>742</v>
      </c>
      <c r="I102" s="1261"/>
      <c r="J102" s="1261" t="s">
        <v>753</v>
      </c>
      <c r="K102" s="1261"/>
      <c r="L102" s="1261"/>
      <c r="M102" s="1261"/>
      <c r="N102" s="1261"/>
      <c r="O102" s="1261"/>
      <c r="P102" s="1261"/>
      <c r="Q102" s="1261"/>
      <c r="R102" s="1261"/>
      <c r="S102" s="1261"/>
      <c r="T102" s="1260" t="s">
        <v>766</v>
      </c>
      <c r="U102" s="1260"/>
      <c r="V102" s="1260"/>
      <c r="W102" s="1260"/>
      <c r="X102" s="1260"/>
      <c r="Y102" s="1260"/>
      <c r="Z102" s="1260"/>
      <c r="AA102" s="1260"/>
      <c r="AB102" s="1261" t="s">
        <v>732</v>
      </c>
      <c r="AC102" s="1261"/>
      <c r="AD102" s="1261"/>
      <c r="AE102" s="1261"/>
      <c r="AF102" s="1261"/>
      <c r="AG102" s="1261" t="s">
        <v>733</v>
      </c>
      <c r="AH102" s="1261"/>
      <c r="AI102" s="1261"/>
      <c r="AJ102" s="1018" t="s">
        <v>417</v>
      </c>
      <c r="AK102" s="1262" t="s">
        <v>734</v>
      </c>
      <c r="AL102" s="1262"/>
      <c r="AM102" s="1262"/>
      <c r="AN102" s="1262"/>
      <c r="AO102" s="1262"/>
      <c r="AP102" s="1262"/>
      <c r="AQ102" s="1086">
        <v>2379558591.04</v>
      </c>
      <c r="AR102" s="1086">
        <v>2370210388</v>
      </c>
      <c r="AS102" s="1086">
        <v>9348203.0399999991</v>
      </c>
      <c r="AT102" s="1085">
        <v>0</v>
      </c>
      <c r="AU102" s="1019"/>
      <c r="AV102" s="1086">
        <v>2370210388</v>
      </c>
      <c r="AW102" s="1085">
        <v>0</v>
      </c>
      <c r="AX102" s="1086">
        <v>1679215275</v>
      </c>
      <c r="AY102" s="1086">
        <v>690995113</v>
      </c>
      <c r="AZ102" s="1086">
        <v>1679215275</v>
      </c>
      <c r="BA102" s="1085">
        <v>0</v>
      </c>
      <c r="BB102" s="1086">
        <v>1679215275</v>
      </c>
      <c r="BC102" s="1085">
        <v>0</v>
      </c>
      <c r="BD102" s="1085">
        <v>0</v>
      </c>
    </row>
    <row r="103" spans="1:71" ht="25.5" customHeight="1" x14ac:dyDescent="0.2">
      <c r="A103" s="1049" t="str">
        <f t="shared" si="28"/>
        <v>A2046210</v>
      </c>
      <c r="B103" s="1257" t="s">
        <v>361</v>
      </c>
      <c r="C103" s="1257"/>
      <c r="D103" s="1257" t="s">
        <v>741</v>
      </c>
      <c r="E103" s="1257"/>
      <c r="F103" s="1257" t="s">
        <v>739</v>
      </c>
      <c r="G103" s="1257"/>
      <c r="H103" s="1257" t="s">
        <v>742</v>
      </c>
      <c r="I103" s="1257"/>
      <c r="J103" s="1257" t="s">
        <v>753</v>
      </c>
      <c r="K103" s="1257"/>
      <c r="L103" s="1257"/>
      <c r="M103" s="1257" t="s">
        <v>741</v>
      </c>
      <c r="N103" s="1257"/>
      <c r="O103" s="1257"/>
      <c r="P103" s="1257"/>
      <c r="Q103" s="1257"/>
      <c r="R103" s="1257"/>
      <c r="S103" s="1257"/>
      <c r="T103" s="1258" t="s">
        <v>421</v>
      </c>
      <c r="U103" s="1258"/>
      <c r="V103" s="1258"/>
      <c r="W103" s="1258"/>
      <c r="X103" s="1258"/>
      <c r="Y103" s="1258"/>
      <c r="Z103" s="1258"/>
      <c r="AA103" s="1258"/>
      <c r="AB103" s="1257" t="s">
        <v>732</v>
      </c>
      <c r="AC103" s="1257"/>
      <c r="AD103" s="1257"/>
      <c r="AE103" s="1257"/>
      <c r="AF103" s="1257"/>
      <c r="AG103" s="1257" t="s">
        <v>733</v>
      </c>
      <c r="AH103" s="1257"/>
      <c r="AI103" s="1257"/>
      <c r="AJ103" s="1023" t="s">
        <v>417</v>
      </c>
      <c r="AK103" s="1259" t="s">
        <v>734</v>
      </c>
      <c r="AL103" s="1259"/>
      <c r="AM103" s="1259"/>
      <c r="AN103" s="1259"/>
      <c r="AO103" s="1259"/>
      <c r="AP103" s="1259"/>
      <c r="AQ103" s="1084">
        <v>1247737438.04</v>
      </c>
      <c r="AR103" s="1084">
        <v>1245589235</v>
      </c>
      <c r="AS103" s="1086">
        <v>2148203.04</v>
      </c>
      <c r="AT103" s="1085">
        <v>0</v>
      </c>
      <c r="AU103" s="1019"/>
      <c r="AV103" s="1084">
        <v>1245589235</v>
      </c>
      <c r="AW103" s="1085">
        <v>0</v>
      </c>
      <c r="AX103" s="1084">
        <v>967198878</v>
      </c>
      <c r="AY103" s="1086">
        <v>278390357</v>
      </c>
      <c r="AZ103" s="1084">
        <v>967198878</v>
      </c>
      <c r="BA103" s="1085">
        <v>0</v>
      </c>
      <c r="BB103" s="1086">
        <v>967198878</v>
      </c>
      <c r="BC103" s="1085">
        <v>0</v>
      </c>
      <c r="BD103" s="1085">
        <v>0</v>
      </c>
      <c r="BG103" s="1080">
        <f t="shared" ref="BG103:BG166" si="42">+ABS(AQ103)</f>
        <v>1247737438.04</v>
      </c>
      <c r="BH103" s="1080">
        <f t="shared" ref="BH103:BH166" si="43">+ABS(AR103)</f>
        <v>1245589235</v>
      </c>
      <c r="BI103" s="1080">
        <f t="shared" ref="BI103:BI166" si="44">+ABS(AS103)</f>
        <v>2148203.04</v>
      </c>
      <c r="BJ103" s="1080">
        <f t="shared" ref="BJ103:BJ166" si="45">+ABS(AT103)</f>
        <v>0</v>
      </c>
      <c r="BK103" s="1080">
        <f t="shared" ref="BK103:BK166" si="46">+ABS(AV103)</f>
        <v>1245589235</v>
      </c>
      <c r="BL103" s="1080">
        <f t="shared" ref="BL103:BL166" si="47">+ABS(AW103)</f>
        <v>0</v>
      </c>
      <c r="BM103" s="1080">
        <f t="shared" ref="BM103:BM166" si="48">+ABS(AX103)</f>
        <v>967198878</v>
      </c>
      <c r="BN103" s="1080">
        <f t="shared" ref="BN103:BN166" si="49">+ABS(AY103)</f>
        <v>278390357</v>
      </c>
      <c r="BO103" s="1080">
        <f t="shared" ref="BO103:BO166" si="50">+ABS(AZ103)</f>
        <v>967198878</v>
      </c>
      <c r="BP103" s="1080">
        <f t="shared" ref="BP103:BP166" si="51">+ABS(BA103)</f>
        <v>0</v>
      </c>
      <c r="BQ103" s="1080">
        <f t="shared" ref="BQ103:BQ166" si="52">+ABS(BB103)</f>
        <v>967198878</v>
      </c>
      <c r="BR103" s="1080">
        <f t="shared" ref="BR103:BR166" si="53">+ABS(BC103)</f>
        <v>0</v>
      </c>
      <c r="BS103" s="1080">
        <f t="shared" ref="BS103:BS166" si="54">+ABS(BD103)</f>
        <v>0</v>
      </c>
    </row>
    <row r="104" spans="1:71" ht="25.5" customHeight="1" x14ac:dyDescent="0.2">
      <c r="A104" s="1049" t="str">
        <f t="shared" si="28"/>
        <v>A2046310</v>
      </c>
      <c r="B104" s="1257" t="s">
        <v>361</v>
      </c>
      <c r="C104" s="1257"/>
      <c r="D104" s="1257" t="s">
        <v>741</v>
      </c>
      <c r="E104" s="1257"/>
      <c r="F104" s="1257" t="s">
        <v>739</v>
      </c>
      <c r="G104" s="1257"/>
      <c r="H104" s="1257" t="s">
        <v>742</v>
      </c>
      <c r="I104" s="1257"/>
      <c r="J104" s="1257" t="s">
        <v>753</v>
      </c>
      <c r="K104" s="1257"/>
      <c r="L104" s="1257"/>
      <c r="M104" s="1257" t="s">
        <v>748</v>
      </c>
      <c r="N104" s="1257"/>
      <c r="O104" s="1257"/>
      <c r="P104" s="1257"/>
      <c r="Q104" s="1257"/>
      <c r="R104" s="1257"/>
      <c r="S104" s="1257"/>
      <c r="T104" s="1258" t="s">
        <v>422</v>
      </c>
      <c r="U104" s="1258"/>
      <c r="V104" s="1258"/>
      <c r="W104" s="1258"/>
      <c r="X104" s="1258"/>
      <c r="Y104" s="1258"/>
      <c r="Z104" s="1258"/>
      <c r="AA104" s="1258"/>
      <c r="AB104" s="1257" t="s">
        <v>732</v>
      </c>
      <c r="AC104" s="1257"/>
      <c r="AD104" s="1257"/>
      <c r="AE104" s="1257"/>
      <c r="AF104" s="1257"/>
      <c r="AG104" s="1257" t="s">
        <v>733</v>
      </c>
      <c r="AH104" s="1257"/>
      <c r="AI104" s="1257"/>
      <c r="AJ104" s="1023" t="s">
        <v>417</v>
      </c>
      <c r="AK104" s="1259" t="s">
        <v>734</v>
      </c>
      <c r="AL104" s="1259"/>
      <c r="AM104" s="1259"/>
      <c r="AN104" s="1259"/>
      <c r="AO104" s="1259"/>
      <c r="AP104" s="1259"/>
      <c r="AQ104" s="1084">
        <v>7500000</v>
      </c>
      <c r="AR104" s="1084">
        <v>300000</v>
      </c>
      <c r="AS104" s="1086">
        <v>7200000</v>
      </c>
      <c r="AT104" s="1085">
        <v>0</v>
      </c>
      <c r="AU104" s="1019"/>
      <c r="AV104" s="1084">
        <v>300000</v>
      </c>
      <c r="AW104" s="1085">
        <v>0</v>
      </c>
      <c r="AX104" s="1084">
        <v>300000</v>
      </c>
      <c r="AY104" s="1085">
        <v>0</v>
      </c>
      <c r="AZ104" s="1084">
        <v>300000</v>
      </c>
      <c r="BA104" s="1085">
        <v>0</v>
      </c>
      <c r="BB104" s="1086">
        <v>300000</v>
      </c>
      <c r="BC104" s="1085">
        <v>0</v>
      </c>
      <c r="BD104" s="1085">
        <v>0</v>
      </c>
      <c r="BG104" s="1080">
        <f t="shared" si="42"/>
        <v>7500000</v>
      </c>
      <c r="BH104" s="1080">
        <f t="shared" si="43"/>
        <v>300000</v>
      </c>
      <c r="BI104" s="1080">
        <f t="shared" si="44"/>
        <v>7200000</v>
      </c>
      <c r="BJ104" s="1080">
        <f t="shared" si="45"/>
        <v>0</v>
      </c>
      <c r="BK104" s="1080">
        <f t="shared" si="46"/>
        <v>300000</v>
      </c>
      <c r="BL104" s="1080">
        <f t="shared" si="47"/>
        <v>0</v>
      </c>
      <c r="BM104" s="1080">
        <f t="shared" si="48"/>
        <v>300000</v>
      </c>
      <c r="BN104" s="1080">
        <f t="shared" si="49"/>
        <v>0</v>
      </c>
      <c r="BO104" s="1080">
        <f t="shared" si="50"/>
        <v>300000</v>
      </c>
      <c r="BP104" s="1080">
        <f t="shared" si="51"/>
        <v>0</v>
      </c>
      <c r="BQ104" s="1080">
        <f t="shared" si="52"/>
        <v>300000</v>
      </c>
      <c r="BR104" s="1080">
        <f t="shared" si="53"/>
        <v>0</v>
      </c>
      <c r="BS104" s="1080">
        <f t="shared" si="54"/>
        <v>0</v>
      </c>
    </row>
    <row r="105" spans="1:71" ht="25.5" customHeight="1" x14ac:dyDescent="0.2">
      <c r="A105" s="1049" t="str">
        <f t="shared" si="28"/>
        <v>A2046510</v>
      </c>
      <c r="B105" s="1257" t="s">
        <v>361</v>
      </c>
      <c r="C105" s="1257"/>
      <c r="D105" s="1257" t="s">
        <v>741</v>
      </c>
      <c r="E105" s="1257"/>
      <c r="F105" s="1257" t="s">
        <v>739</v>
      </c>
      <c r="G105" s="1257"/>
      <c r="H105" s="1257" t="s">
        <v>742</v>
      </c>
      <c r="I105" s="1257"/>
      <c r="J105" s="1257" t="s">
        <v>753</v>
      </c>
      <c r="K105" s="1257"/>
      <c r="L105" s="1257"/>
      <c r="M105" s="1257" t="s">
        <v>743</v>
      </c>
      <c r="N105" s="1257"/>
      <c r="O105" s="1257"/>
      <c r="P105" s="1257"/>
      <c r="Q105" s="1257"/>
      <c r="R105" s="1257"/>
      <c r="S105" s="1257"/>
      <c r="T105" s="1258" t="s">
        <v>423</v>
      </c>
      <c r="U105" s="1258"/>
      <c r="V105" s="1258"/>
      <c r="W105" s="1258"/>
      <c r="X105" s="1258"/>
      <c r="Y105" s="1258"/>
      <c r="Z105" s="1258"/>
      <c r="AA105" s="1258"/>
      <c r="AB105" s="1257" t="s">
        <v>732</v>
      </c>
      <c r="AC105" s="1257"/>
      <c r="AD105" s="1257"/>
      <c r="AE105" s="1257"/>
      <c r="AF105" s="1257"/>
      <c r="AG105" s="1257" t="s">
        <v>733</v>
      </c>
      <c r="AH105" s="1257"/>
      <c r="AI105" s="1257"/>
      <c r="AJ105" s="1023" t="s">
        <v>417</v>
      </c>
      <c r="AK105" s="1259" t="s">
        <v>734</v>
      </c>
      <c r="AL105" s="1259"/>
      <c r="AM105" s="1259"/>
      <c r="AN105" s="1259"/>
      <c r="AO105" s="1259"/>
      <c r="AP105" s="1259"/>
      <c r="AQ105" s="1084">
        <v>1124321153</v>
      </c>
      <c r="AR105" s="1084">
        <v>1124321153</v>
      </c>
      <c r="AS105" s="1085">
        <v>0</v>
      </c>
      <c r="AT105" s="1085">
        <v>0</v>
      </c>
      <c r="AU105" s="1019"/>
      <c r="AV105" s="1084">
        <v>1124321153</v>
      </c>
      <c r="AW105" s="1085">
        <v>0</v>
      </c>
      <c r="AX105" s="1084">
        <v>711716397</v>
      </c>
      <c r="AY105" s="1086">
        <v>412604756</v>
      </c>
      <c r="AZ105" s="1084">
        <v>711716397</v>
      </c>
      <c r="BA105" s="1085">
        <v>0</v>
      </c>
      <c r="BB105" s="1086">
        <v>711716397</v>
      </c>
      <c r="BC105" s="1085">
        <v>0</v>
      </c>
      <c r="BD105" s="1085">
        <v>0</v>
      </c>
      <c r="BG105" s="1080">
        <f t="shared" si="42"/>
        <v>1124321153</v>
      </c>
      <c r="BH105" s="1080">
        <f t="shared" si="43"/>
        <v>1124321153</v>
      </c>
      <c r="BI105" s="1080">
        <f t="shared" si="44"/>
        <v>0</v>
      </c>
      <c r="BJ105" s="1080">
        <f t="shared" si="45"/>
        <v>0</v>
      </c>
      <c r="BK105" s="1080">
        <f t="shared" si="46"/>
        <v>1124321153</v>
      </c>
      <c r="BL105" s="1080">
        <f t="shared" si="47"/>
        <v>0</v>
      </c>
      <c r="BM105" s="1080">
        <f t="shared" si="48"/>
        <v>711716397</v>
      </c>
      <c r="BN105" s="1080">
        <f t="shared" si="49"/>
        <v>412604756</v>
      </c>
      <c r="BO105" s="1080">
        <f t="shared" si="50"/>
        <v>711716397</v>
      </c>
      <c r="BP105" s="1080">
        <f t="shared" si="51"/>
        <v>0</v>
      </c>
      <c r="BQ105" s="1080">
        <f t="shared" si="52"/>
        <v>711716397</v>
      </c>
      <c r="BR105" s="1080">
        <f t="shared" si="53"/>
        <v>0</v>
      </c>
      <c r="BS105" s="1080">
        <f t="shared" si="54"/>
        <v>0</v>
      </c>
    </row>
    <row r="106" spans="1:71" ht="12.75" x14ac:dyDescent="0.2">
      <c r="A106" s="1049" t="str">
        <f t="shared" si="28"/>
        <v>A204710</v>
      </c>
      <c r="B106" s="1261" t="s">
        <v>361</v>
      </c>
      <c r="C106" s="1261"/>
      <c r="D106" s="1261" t="s">
        <v>741</v>
      </c>
      <c r="E106" s="1261"/>
      <c r="F106" s="1261" t="s">
        <v>739</v>
      </c>
      <c r="G106" s="1261"/>
      <c r="H106" s="1261" t="s">
        <v>742</v>
      </c>
      <c r="I106" s="1261"/>
      <c r="J106" s="1261" t="s">
        <v>754</v>
      </c>
      <c r="K106" s="1261"/>
      <c r="L106" s="1261"/>
      <c r="M106" s="1261"/>
      <c r="N106" s="1261"/>
      <c r="O106" s="1261"/>
      <c r="P106" s="1261"/>
      <c r="Q106" s="1261"/>
      <c r="R106" s="1261"/>
      <c r="S106" s="1261"/>
      <c r="T106" s="1260" t="s">
        <v>644</v>
      </c>
      <c r="U106" s="1260"/>
      <c r="V106" s="1260"/>
      <c r="W106" s="1260"/>
      <c r="X106" s="1260"/>
      <c r="Y106" s="1260"/>
      <c r="Z106" s="1260"/>
      <c r="AA106" s="1260"/>
      <c r="AB106" s="1261" t="s">
        <v>732</v>
      </c>
      <c r="AC106" s="1261"/>
      <c r="AD106" s="1261"/>
      <c r="AE106" s="1261"/>
      <c r="AF106" s="1261"/>
      <c r="AG106" s="1261" t="s">
        <v>733</v>
      </c>
      <c r="AH106" s="1261"/>
      <c r="AI106" s="1261"/>
      <c r="AJ106" s="1018" t="s">
        <v>417</v>
      </c>
      <c r="AK106" s="1262" t="s">
        <v>734</v>
      </c>
      <c r="AL106" s="1262"/>
      <c r="AM106" s="1262"/>
      <c r="AN106" s="1262"/>
      <c r="AO106" s="1262"/>
      <c r="AP106" s="1262"/>
      <c r="AQ106" s="1084">
        <v>25000000</v>
      </c>
      <c r="AR106" s="1084">
        <v>14582357</v>
      </c>
      <c r="AS106" s="1086">
        <v>10417643</v>
      </c>
      <c r="AT106" s="1085">
        <v>0</v>
      </c>
      <c r="AU106" s="1019"/>
      <c r="AV106" s="1084">
        <v>10385357</v>
      </c>
      <c r="AW106" s="1086">
        <v>4197000</v>
      </c>
      <c r="AX106" s="1084">
        <v>3075677</v>
      </c>
      <c r="AY106" s="1086">
        <v>7309680</v>
      </c>
      <c r="AZ106" s="1084">
        <v>3075677</v>
      </c>
      <c r="BA106" s="1085">
        <v>0</v>
      </c>
      <c r="BB106" s="1086">
        <v>3075677</v>
      </c>
      <c r="BC106" s="1085">
        <v>0</v>
      </c>
      <c r="BD106" s="1085">
        <v>0</v>
      </c>
      <c r="BG106" s="1080">
        <f t="shared" si="42"/>
        <v>25000000</v>
      </c>
      <c r="BH106" s="1080">
        <f t="shared" si="43"/>
        <v>14582357</v>
      </c>
      <c r="BI106" s="1080">
        <f t="shared" si="44"/>
        <v>10417643</v>
      </c>
      <c r="BJ106" s="1080">
        <f t="shared" si="45"/>
        <v>0</v>
      </c>
      <c r="BK106" s="1080">
        <f t="shared" si="46"/>
        <v>10385357</v>
      </c>
      <c r="BL106" s="1080">
        <f t="shared" si="47"/>
        <v>4197000</v>
      </c>
      <c r="BM106" s="1080">
        <f t="shared" si="48"/>
        <v>3075677</v>
      </c>
      <c r="BN106" s="1080">
        <f t="shared" si="49"/>
        <v>7309680</v>
      </c>
      <c r="BO106" s="1080">
        <f t="shared" si="50"/>
        <v>3075677</v>
      </c>
      <c r="BP106" s="1080">
        <f t="shared" si="51"/>
        <v>0</v>
      </c>
      <c r="BQ106" s="1080">
        <f t="shared" si="52"/>
        <v>3075677</v>
      </c>
      <c r="BR106" s="1080">
        <f t="shared" si="53"/>
        <v>0</v>
      </c>
      <c r="BS106" s="1080">
        <f t="shared" si="54"/>
        <v>0</v>
      </c>
    </row>
    <row r="107" spans="1:71" ht="25.5" customHeight="1" x14ac:dyDescent="0.2">
      <c r="A107" s="1049" t="str">
        <f t="shared" si="28"/>
        <v>A2047510</v>
      </c>
      <c r="B107" s="1257" t="s">
        <v>361</v>
      </c>
      <c r="C107" s="1257"/>
      <c r="D107" s="1257" t="s">
        <v>741</v>
      </c>
      <c r="E107" s="1257"/>
      <c r="F107" s="1257" t="s">
        <v>739</v>
      </c>
      <c r="G107" s="1257"/>
      <c r="H107" s="1257" t="s">
        <v>742</v>
      </c>
      <c r="I107" s="1257"/>
      <c r="J107" s="1257" t="s">
        <v>754</v>
      </c>
      <c r="K107" s="1257"/>
      <c r="L107" s="1257"/>
      <c r="M107" s="1257" t="s">
        <v>743</v>
      </c>
      <c r="N107" s="1257"/>
      <c r="O107" s="1257"/>
      <c r="P107" s="1257"/>
      <c r="Q107" s="1257"/>
      <c r="R107" s="1257"/>
      <c r="S107" s="1257"/>
      <c r="T107" s="1258" t="s">
        <v>424</v>
      </c>
      <c r="U107" s="1258"/>
      <c r="V107" s="1258"/>
      <c r="W107" s="1258"/>
      <c r="X107" s="1258"/>
      <c r="Y107" s="1258"/>
      <c r="Z107" s="1258"/>
      <c r="AA107" s="1258"/>
      <c r="AB107" s="1257" t="s">
        <v>732</v>
      </c>
      <c r="AC107" s="1257"/>
      <c r="AD107" s="1257"/>
      <c r="AE107" s="1257"/>
      <c r="AF107" s="1257"/>
      <c r="AG107" s="1257" t="s">
        <v>733</v>
      </c>
      <c r="AH107" s="1257"/>
      <c r="AI107" s="1257"/>
      <c r="AJ107" s="1023" t="s">
        <v>417</v>
      </c>
      <c r="AK107" s="1259" t="s">
        <v>734</v>
      </c>
      <c r="AL107" s="1259"/>
      <c r="AM107" s="1259"/>
      <c r="AN107" s="1259"/>
      <c r="AO107" s="1259"/>
      <c r="AP107" s="1259"/>
      <c r="AQ107" s="1084">
        <v>20000000</v>
      </c>
      <c r="AR107" s="1084">
        <v>10200000</v>
      </c>
      <c r="AS107" s="1086">
        <v>9800000</v>
      </c>
      <c r="AT107" s="1085">
        <v>0</v>
      </c>
      <c r="AU107" s="1019"/>
      <c r="AV107" s="1084">
        <v>6003000</v>
      </c>
      <c r="AW107" s="1086">
        <v>4197000</v>
      </c>
      <c r="AX107" s="1084">
        <v>1575000</v>
      </c>
      <c r="AY107" s="1086">
        <v>4428000</v>
      </c>
      <c r="AZ107" s="1084">
        <v>1575000</v>
      </c>
      <c r="BA107" s="1085">
        <v>0</v>
      </c>
      <c r="BB107" s="1086">
        <v>1575000</v>
      </c>
      <c r="BC107" s="1085">
        <v>0</v>
      </c>
      <c r="BD107" s="1085">
        <v>0</v>
      </c>
      <c r="BG107" s="1080">
        <f t="shared" si="42"/>
        <v>20000000</v>
      </c>
      <c r="BH107" s="1080">
        <f t="shared" si="43"/>
        <v>10200000</v>
      </c>
      <c r="BI107" s="1080">
        <f t="shared" si="44"/>
        <v>9800000</v>
      </c>
      <c r="BJ107" s="1080">
        <f t="shared" si="45"/>
        <v>0</v>
      </c>
      <c r="BK107" s="1080">
        <f t="shared" si="46"/>
        <v>6003000</v>
      </c>
      <c r="BL107" s="1080">
        <f t="shared" si="47"/>
        <v>4197000</v>
      </c>
      <c r="BM107" s="1080">
        <f t="shared" si="48"/>
        <v>1575000</v>
      </c>
      <c r="BN107" s="1080">
        <f t="shared" si="49"/>
        <v>4428000</v>
      </c>
      <c r="BO107" s="1080">
        <f t="shared" si="50"/>
        <v>1575000</v>
      </c>
      <c r="BP107" s="1080">
        <f t="shared" si="51"/>
        <v>0</v>
      </c>
      <c r="BQ107" s="1080">
        <f t="shared" si="52"/>
        <v>1575000</v>
      </c>
      <c r="BR107" s="1080">
        <f t="shared" si="53"/>
        <v>0</v>
      </c>
      <c r="BS107" s="1080">
        <f t="shared" si="54"/>
        <v>0</v>
      </c>
    </row>
    <row r="108" spans="1:71" ht="25.5" customHeight="1" x14ac:dyDescent="0.2">
      <c r="A108" s="1049" t="str">
        <f t="shared" si="28"/>
        <v>A2047610</v>
      </c>
      <c r="B108" s="1257" t="s">
        <v>361</v>
      </c>
      <c r="C108" s="1257"/>
      <c r="D108" s="1257" t="s">
        <v>741</v>
      </c>
      <c r="E108" s="1257"/>
      <c r="F108" s="1257" t="s">
        <v>739</v>
      </c>
      <c r="G108" s="1257"/>
      <c r="H108" s="1257" t="s">
        <v>742</v>
      </c>
      <c r="I108" s="1257"/>
      <c r="J108" s="1257" t="s">
        <v>754</v>
      </c>
      <c r="K108" s="1257"/>
      <c r="L108" s="1257"/>
      <c r="M108" s="1257" t="s">
        <v>753</v>
      </c>
      <c r="N108" s="1257"/>
      <c r="O108" s="1257"/>
      <c r="P108" s="1257"/>
      <c r="Q108" s="1257"/>
      <c r="R108" s="1257"/>
      <c r="S108" s="1257"/>
      <c r="T108" s="1258" t="s">
        <v>425</v>
      </c>
      <c r="U108" s="1258"/>
      <c r="V108" s="1258"/>
      <c r="W108" s="1258"/>
      <c r="X108" s="1258"/>
      <c r="Y108" s="1258"/>
      <c r="Z108" s="1258"/>
      <c r="AA108" s="1258"/>
      <c r="AB108" s="1257" t="s">
        <v>732</v>
      </c>
      <c r="AC108" s="1257"/>
      <c r="AD108" s="1257"/>
      <c r="AE108" s="1257"/>
      <c r="AF108" s="1257"/>
      <c r="AG108" s="1257" t="s">
        <v>733</v>
      </c>
      <c r="AH108" s="1257"/>
      <c r="AI108" s="1257"/>
      <c r="AJ108" s="1023" t="s">
        <v>417</v>
      </c>
      <c r="AK108" s="1259" t="s">
        <v>734</v>
      </c>
      <c r="AL108" s="1259"/>
      <c r="AM108" s="1259"/>
      <c r="AN108" s="1259"/>
      <c r="AO108" s="1259"/>
      <c r="AP108" s="1259"/>
      <c r="AQ108" s="1084">
        <v>5000000</v>
      </c>
      <c r="AR108" s="1084">
        <v>4382357</v>
      </c>
      <c r="AS108" s="1086">
        <v>617643</v>
      </c>
      <c r="AT108" s="1085">
        <v>0</v>
      </c>
      <c r="AU108" s="1019"/>
      <c r="AV108" s="1084">
        <v>4382357</v>
      </c>
      <c r="AW108" s="1085">
        <v>0</v>
      </c>
      <c r="AX108" s="1084">
        <v>1500677</v>
      </c>
      <c r="AY108" s="1086">
        <v>2881680</v>
      </c>
      <c r="AZ108" s="1084">
        <v>1500677</v>
      </c>
      <c r="BA108" s="1085">
        <v>0</v>
      </c>
      <c r="BB108" s="1086">
        <v>1500677</v>
      </c>
      <c r="BC108" s="1085">
        <v>0</v>
      </c>
      <c r="BD108" s="1085">
        <v>0</v>
      </c>
      <c r="BG108" s="1080">
        <f t="shared" si="42"/>
        <v>5000000</v>
      </c>
      <c r="BH108" s="1080">
        <f t="shared" si="43"/>
        <v>4382357</v>
      </c>
      <c r="BI108" s="1080">
        <f t="shared" si="44"/>
        <v>617643</v>
      </c>
      <c r="BJ108" s="1080">
        <f t="shared" si="45"/>
        <v>0</v>
      </c>
      <c r="BK108" s="1080">
        <f t="shared" si="46"/>
        <v>4382357</v>
      </c>
      <c r="BL108" s="1080">
        <f t="shared" si="47"/>
        <v>0</v>
      </c>
      <c r="BM108" s="1080">
        <f t="shared" si="48"/>
        <v>1500677</v>
      </c>
      <c r="BN108" s="1080">
        <f t="shared" si="49"/>
        <v>2881680</v>
      </c>
      <c r="BO108" s="1080">
        <f t="shared" si="50"/>
        <v>1500677</v>
      </c>
      <c r="BP108" s="1080">
        <f t="shared" si="51"/>
        <v>0</v>
      </c>
      <c r="BQ108" s="1080">
        <f t="shared" si="52"/>
        <v>1500677</v>
      </c>
      <c r="BR108" s="1080">
        <f t="shared" si="53"/>
        <v>0</v>
      </c>
      <c r="BS108" s="1080">
        <f t="shared" si="54"/>
        <v>0</v>
      </c>
    </row>
    <row r="109" spans="1:71" ht="12.75" x14ac:dyDescent="0.2">
      <c r="A109" s="1049" t="str">
        <f t="shared" si="28"/>
        <v>A204810</v>
      </c>
      <c r="B109" s="1261" t="s">
        <v>361</v>
      </c>
      <c r="C109" s="1261"/>
      <c r="D109" s="1261" t="s">
        <v>741</v>
      </c>
      <c r="E109" s="1261"/>
      <c r="F109" s="1261" t="s">
        <v>739</v>
      </c>
      <c r="G109" s="1261"/>
      <c r="H109" s="1261" t="s">
        <v>742</v>
      </c>
      <c r="I109" s="1261"/>
      <c r="J109" s="1261" t="s">
        <v>755</v>
      </c>
      <c r="K109" s="1261"/>
      <c r="L109" s="1261"/>
      <c r="M109" s="1261"/>
      <c r="N109" s="1261"/>
      <c r="O109" s="1261"/>
      <c r="P109" s="1261"/>
      <c r="Q109" s="1261"/>
      <c r="R109" s="1261"/>
      <c r="S109" s="1261"/>
      <c r="T109" s="1260" t="s">
        <v>767</v>
      </c>
      <c r="U109" s="1260"/>
      <c r="V109" s="1260"/>
      <c r="W109" s="1260"/>
      <c r="X109" s="1260"/>
      <c r="Y109" s="1260"/>
      <c r="Z109" s="1260"/>
      <c r="AA109" s="1260"/>
      <c r="AB109" s="1261" t="s">
        <v>732</v>
      </c>
      <c r="AC109" s="1261"/>
      <c r="AD109" s="1261"/>
      <c r="AE109" s="1261"/>
      <c r="AF109" s="1261"/>
      <c r="AG109" s="1261" t="s">
        <v>733</v>
      </c>
      <c r="AH109" s="1261"/>
      <c r="AI109" s="1261"/>
      <c r="AJ109" s="1018" t="s">
        <v>417</v>
      </c>
      <c r="AK109" s="1262" t="s">
        <v>734</v>
      </c>
      <c r="AL109" s="1262"/>
      <c r="AM109" s="1262"/>
      <c r="AN109" s="1262"/>
      <c r="AO109" s="1262"/>
      <c r="AP109" s="1262"/>
      <c r="AQ109" s="1084">
        <v>1456300000</v>
      </c>
      <c r="AR109" s="1084">
        <v>1445300000</v>
      </c>
      <c r="AS109" s="1086">
        <v>11000000</v>
      </c>
      <c r="AT109" s="1085">
        <v>0</v>
      </c>
      <c r="AU109" s="1019"/>
      <c r="AV109" s="1084">
        <v>1273663799</v>
      </c>
      <c r="AW109" s="1086">
        <v>171636201</v>
      </c>
      <c r="AX109" s="1084">
        <v>1272637229</v>
      </c>
      <c r="AY109" s="1086">
        <v>1026570</v>
      </c>
      <c r="AZ109" s="1084">
        <v>1269223459</v>
      </c>
      <c r="BA109" s="1086">
        <v>3413770</v>
      </c>
      <c r="BB109" s="1086">
        <v>1262700684</v>
      </c>
      <c r="BC109" s="1086">
        <v>6522775</v>
      </c>
      <c r="BD109" s="1086">
        <v>67500</v>
      </c>
      <c r="BG109" s="1080">
        <f t="shared" si="42"/>
        <v>1456300000</v>
      </c>
      <c r="BH109" s="1080">
        <f t="shared" si="43"/>
        <v>1445300000</v>
      </c>
      <c r="BI109" s="1080">
        <f t="shared" si="44"/>
        <v>11000000</v>
      </c>
      <c r="BJ109" s="1080">
        <f t="shared" si="45"/>
        <v>0</v>
      </c>
      <c r="BK109" s="1080">
        <f t="shared" si="46"/>
        <v>1273663799</v>
      </c>
      <c r="BL109" s="1080">
        <f t="shared" si="47"/>
        <v>171636201</v>
      </c>
      <c r="BM109" s="1080">
        <f t="shared" si="48"/>
        <v>1272637229</v>
      </c>
      <c r="BN109" s="1080">
        <f t="shared" si="49"/>
        <v>1026570</v>
      </c>
      <c r="BO109" s="1080">
        <f t="shared" si="50"/>
        <v>1269223459</v>
      </c>
      <c r="BP109" s="1080">
        <f t="shared" si="51"/>
        <v>3413770</v>
      </c>
      <c r="BQ109" s="1080">
        <f t="shared" si="52"/>
        <v>1262700684</v>
      </c>
      <c r="BR109" s="1080">
        <f t="shared" si="53"/>
        <v>6522775</v>
      </c>
      <c r="BS109" s="1080">
        <f t="shared" si="54"/>
        <v>67500</v>
      </c>
    </row>
    <row r="110" spans="1:71" ht="25.5" customHeight="1" x14ac:dyDescent="0.2">
      <c r="A110" s="1049" t="str">
        <f t="shared" si="28"/>
        <v>A2048110</v>
      </c>
      <c r="B110" s="1257" t="s">
        <v>361</v>
      </c>
      <c r="C110" s="1257"/>
      <c r="D110" s="1257" t="s">
        <v>741</v>
      </c>
      <c r="E110" s="1257"/>
      <c r="F110" s="1257" t="s">
        <v>739</v>
      </c>
      <c r="G110" s="1257"/>
      <c r="H110" s="1257" t="s">
        <v>742</v>
      </c>
      <c r="I110" s="1257"/>
      <c r="J110" s="1257" t="s">
        <v>755</v>
      </c>
      <c r="K110" s="1257"/>
      <c r="L110" s="1257"/>
      <c r="M110" s="1257" t="s">
        <v>738</v>
      </c>
      <c r="N110" s="1257"/>
      <c r="O110" s="1257"/>
      <c r="P110" s="1257"/>
      <c r="Q110" s="1257"/>
      <c r="R110" s="1257"/>
      <c r="S110" s="1257"/>
      <c r="T110" s="1258" t="s">
        <v>426</v>
      </c>
      <c r="U110" s="1258"/>
      <c r="V110" s="1258"/>
      <c r="W110" s="1258"/>
      <c r="X110" s="1258"/>
      <c r="Y110" s="1258"/>
      <c r="Z110" s="1258"/>
      <c r="AA110" s="1258"/>
      <c r="AB110" s="1257" t="s">
        <v>732</v>
      </c>
      <c r="AC110" s="1257"/>
      <c r="AD110" s="1257"/>
      <c r="AE110" s="1257"/>
      <c r="AF110" s="1257"/>
      <c r="AG110" s="1257" t="s">
        <v>733</v>
      </c>
      <c r="AH110" s="1257"/>
      <c r="AI110" s="1257"/>
      <c r="AJ110" s="1023" t="s">
        <v>417</v>
      </c>
      <c r="AK110" s="1259" t="s">
        <v>734</v>
      </c>
      <c r="AL110" s="1259"/>
      <c r="AM110" s="1259"/>
      <c r="AN110" s="1259"/>
      <c r="AO110" s="1259"/>
      <c r="AP110" s="1259"/>
      <c r="AQ110" s="1084">
        <v>159000000</v>
      </c>
      <c r="AR110" s="1084">
        <v>148000000</v>
      </c>
      <c r="AS110" s="1086">
        <v>11000000</v>
      </c>
      <c r="AT110" s="1085">
        <v>0</v>
      </c>
      <c r="AU110" s="1019"/>
      <c r="AV110" s="1084">
        <v>142028311</v>
      </c>
      <c r="AW110" s="1086">
        <v>5971689</v>
      </c>
      <c r="AX110" s="1084">
        <v>142028311</v>
      </c>
      <c r="AY110" s="1085">
        <v>0</v>
      </c>
      <c r="AZ110" s="1084">
        <v>142028311</v>
      </c>
      <c r="BA110" s="1085">
        <v>0</v>
      </c>
      <c r="BB110" s="1086">
        <v>141958611</v>
      </c>
      <c r="BC110" s="1086">
        <v>69700</v>
      </c>
      <c r="BD110" s="1086">
        <v>1000</v>
      </c>
      <c r="BG110" s="1080">
        <f t="shared" si="42"/>
        <v>159000000</v>
      </c>
      <c r="BH110" s="1080">
        <f t="shared" si="43"/>
        <v>148000000</v>
      </c>
      <c r="BI110" s="1080">
        <f t="shared" si="44"/>
        <v>11000000</v>
      </c>
      <c r="BJ110" s="1080">
        <f t="shared" si="45"/>
        <v>0</v>
      </c>
      <c r="BK110" s="1080">
        <f t="shared" si="46"/>
        <v>142028311</v>
      </c>
      <c r="BL110" s="1080">
        <f t="shared" si="47"/>
        <v>5971689</v>
      </c>
      <c r="BM110" s="1080">
        <f t="shared" si="48"/>
        <v>142028311</v>
      </c>
      <c r="BN110" s="1080">
        <f t="shared" si="49"/>
        <v>0</v>
      </c>
      <c r="BO110" s="1080">
        <f t="shared" si="50"/>
        <v>142028311</v>
      </c>
      <c r="BP110" s="1080">
        <f t="shared" si="51"/>
        <v>0</v>
      </c>
      <c r="BQ110" s="1080">
        <f t="shared" si="52"/>
        <v>141958611</v>
      </c>
      <c r="BR110" s="1080">
        <f t="shared" si="53"/>
        <v>69700</v>
      </c>
      <c r="BS110" s="1080">
        <f t="shared" si="54"/>
        <v>1000</v>
      </c>
    </row>
    <row r="111" spans="1:71" ht="25.5" customHeight="1" x14ac:dyDescent="0.2">
      <c r="A111" s="1049" t="str">
        <f t="shared" si="28"/>
        <v>A2048210</v>
      </c>
      <c r="B111" s="1257" t="s">
        <v>361</v>
      </c>
      <c r="C111" s="1257"/>
      <c r="D111" s="1257" t="s">
        <v>741</v>
      </c>
      <c r="E111" s="1257"/>
      <c r="F111" s="1257" t="s">
        <v>739</v>
      </c>
      <c r="G111" s="1257"/>
      <c r="H111" s="1257" t="s">
        <v>742</v>
      </c>
      <c r="I111" s="1257"/>
      <c r="J111" s="1257" t="s">
        <v>755</v>
      </c>
      <c r="K111" s="1257"/>
      <c r="L111" s="1257"/>
      <c r="M111" s="1257" t="s">
        <v>741</v>
      </c>
      <c r="N111" s="1257"/>
      <c r="O111" s="1257"/>
      <c r="P111" s="1257"/>
      <c r="Q111" s="1257"/>
      <c r="R111" s="1257"/>
      <c r="S111" s="1257"/>
      <c r="T111" s="1258" t="s">
        <v>427</v>
      </c>
      <c r="U111" s="1258"/>
      <c r="V111" s="1258"/>
      <c r="W111" s="1258"/>
      <c r="X111" s="1258"/>
      <c r="Y111" s="1258"/>
      <c r="Z111" s="1258"/>
      <c r="AA111" s="1258"/>
      <c r="AB111" s="1257" t="s">
        <v>732</v>
      </c>
      <c r="AC111" s="1257"/>
      <c r="AD111" s="1257"/>
      <c r="AE111" s="1257"/>
      <c r="AF111" s="1257"/>
      <c r="AG111" s="1257" t="s">
        <v>733</v>
      </c>
      <c r="AH111" s="1257"/>
      <c r="AI111" s="1257"/>
      <c r="AJ111" s="1023" t="s">
        <v>417</v>
      </c>
      <c r="AK111" s="1259" t="s">
        <v>734</v>
      </c>
      <c r="AL111" s="1259"/>
      <c r="AM111" s="1259"/>
      <c r="AN111" s="1259"/>
      <c r="AO111" s="1259"/>
      <c r="AP111" s="1259"/>
      <c r="AQ111" s="1084">
        <v>848000000</v>
      </c>
      <c r="AR111" s="1084">
        <v>848000000</v>
      </c>
      <c r="AS111" s="1085">
        <v>0</v>
      </c>
      <c r="AT111" s="1085">
        <v>0</v>
      </c>
      <c r="AU111" s="1019"/>
      <c r="AV111" s="1084">
        <v>754448673</v>
      </c>
      <c r="AW111" s="1086">
        <v>93551327</v>
      </c>
      <c r="AX111" s="1084">
        <v>754448673</v>
      </c>
      <c r="AY111" s="1085">
        <v>0</v>
      </c>
      <c r="AZ111" s="1084">
        <v>751938173</v>
      </c>
      <c r="BA111" s="1086">
        <v>2510500</v>
      </c>
      <c r="BB111" s="1086">
        <v>745485098</v>
      </c>
      <c r="BC111" s="1086">
        <v>6453075</v>
      </c>
      <c r="BD111" s="1085">
        <v>0</v>
      </c>
      <c r="BG111" s="1080">
        <f t="shared" si="42"/>
        <v>848000000</v>
      </c>
      <c r="BH111" s="1080">
        <f t="shared" si="43"/>
        <v>848000000</v>
      </c>
      <c r="BI111" s="1080">
        <f t="shared" si="44"/>
        <v>0</v>
      </c>
      <c r="BJ111" s="1080">
        <f t="shared" si="45"/>
        <v>0</v>
      </c>
      <c r="BK111" s="1080">
        <f t="shared" si="46"/>
        <v>754448673</v>
      </c>
      <c r="BL111" s="1080">
        <f t="shared" si="47"/>
        <v>93551327</v>
      </c>
      <c r="BM111" s="1080">
        <f t="shared" si="48"/>
        <v>754448673</v>
      </c>
      <c r="BN111" s="1080">
        <f t="shared" si="49"/>
        <v>0</v>
      </c>
      <c r="BO111" s="1080">
        <f t="shared" si="50"/>
        <v>751938173</v>
      </c>
      <c r="BP111" s="1080">
        <f t="shared" si="51"/>
        <v>2510500</v>
      </c>
      <c r="BQ111" s="1080">
        <f t="shared" si="52"/>
        <v>745485098</v>
      </c>
      <c r="BR111" s="1080">
        <f t="shared" si="53"/>
        <v>6453075</v>
      </c>
      <c r="BS111" s="1080">
        <f t="shared" si="54"/>
        <v>0</v>
      </c>
    </row>
    <row r="112" spans="1:71" ht="25.5" customHeight="1" x14ac:dyDescent="0.2">
      <c r="A112" s="1049" t="str">
        <f t="shared" si="28"/>
        <v>A2048310</v>
      </c>
      <c r="B112" s="1257" t="s">
        <v>361</v>
      </c>
      <c r="C112" s="1257"/>
      <c r="D112" s="1257" t="s">
        <v>741</v>
      </c>
      <c r="E112" s="1257"/>
      <c r="F112" s="1257" t="s">
        <v>739</v>
      </c>
      <c r="G112" s="1257"/>
      <c r="H112" s="1257" t="s">
        <v>742</v>
      </c>
      <c r="I112" s="1257"/>
      <c r="J112" s="1257" t="s">
        <v>755</v>
      </c>
      <c r="K112" s="1257"/>
      <c r="L112" s="1257"/>
      <c r="M112" s="1257" t="s">
        <v>748</v>
      </c>
      <c r="N112" s="1257"/>
      <c r="O112" s="1257"/>
      <c r="P112" s="1257"/>
      <c r="Q112" s="1257"/>
      <c r="R112" s="1257"/>
      <c r="S112" s="1257"/>
      <c r="T112" s="1258" t="s">
        <v>428</v>
      </c>
      <c r="U112" s="1258"/>
      <c r="V112" s="1258"/>
      <c r="W112" s="1258"/>
      <c r="X112" s="1258"/>
      <c r="Y112" s="1258"/>
      <c r="Z112" s="1258"/>
      <c r="AA112" s="1258"/>
      <c r="AB112" s="1257" t="s">
        <v>732</v>
      </c>
      <c r="AC112" s="1257"/>
      <c r="AD112" s="1257"/>
      <c r="AE112" s="1257"/>
      <c r="AF112" s="1257"/>
      <c r="AG112" s="1257" t="s">
        <v>733</v>
      </c>
      <c r="AH112" s="1257"/>
      <c r="AI112" s="1257"/>
      <c r="AJ112" s="1023" t="s">
        <v>417</v>
      </c>
      <c r="AK112" s="1259" t="s">
        <v>734</v>
      </c>
      <c r="AL112" s="1259"/>
      <c r="AM112" s="1259"/>
      <c r="AN112" s="1259"/>
      <c r="AO112" s="1259"/>
      <c r="AP112" s="1259"/>
      <c r="AQ112" s="1084">
        <v>300000</v>
      </c>
      <c r="AR112" s="1084">
        <v>300000</v>
      </c>
      <c r="AS112" s="1085">
        <v>0</v>
      </c>
      <c r="AT112" s="1085">
        <v>0</v>
      </c>
      <c r="AU112" s="1019"/>
      <c r="AV112" s="1084">
        <v>270343</v>
      </c>
      <c r="AW112" s="1086">
        <v>29657</v>
      </c>
      <c r="AX112" s="1084">
        <v>270343</v>
      </c>
      <c r="AY112" s="1085">
        <v>0</v>
      </c>
      <c r="AZ112" s="1084">
        <v>270343</v>
      </c>
      <c r="BA112" s="1085">
        <v>0</v>
      </c>
      <c r="BB112" s="1086">
        <v>270343</v>
      </c>
      <c r="BC112" s="1085">
        <v>0</v>
      </c>
      <c r="BD112" s="1085">
        <v>0</v>
      </c>
      <c r="BG112" s="1080">
        <f t="shared" si="42"/>
        <v>300000</v>
      </c>
      <c r="BH112" s="1080">
        <f t="shared" si="43"/>
        <v>300000</v>
      </c>
      <c r="BI112" s="1080">
        <f t="shared" si="44"/>
        <v>0</v>
      </c>
      <c r="BJ112" s="1080">
        <f t="shared" si="45"/>
        <v>0</v>
      </c>
      <c r="BK112" s="1080">
        <f t="shared" si="46"/>
        <v>270343</v>
      </c>
      <c r="BL112" s="1080">
        <f t="shared" si="47"/>
        <v>29657</v>
      </c>
      <c r="BM112" s="1080">
        <f t="shared" si="48"/>
        <v>270343</v>
      </c>
      <c r="BN112" s="1080">
        <f t="shared" si="49"/>
        <v>0</v>
      </c>
      <c r="BO112" s="1080">
        <f t="shared" si="50"/>
        <v>270343</v>
      </c>
      <c r="BP112" s="1080">
        <f t="shared" si="51"/>
        <v>0</v>
      </c>
      <c r="BQ112" s="1080">
        <f t="shared" si="52"/>
        <v>270343</v>
      </c>
      <c r="BR112" s="1080">
        <f t="shared" si="53"/>
        <v>0</v>
      </c>
      <c r="BS112" s="1080">
        <f t="shared" si="54"/>
        <v>0</v>
      </c>
    </row>
    <row r="113" spans="1:71" ht="25.5" customHeight="1" x14ac:dyDescent="0.2">
      <c r="A113" s="1049" t="str">
        <f t="shared" si="28"/>
        <v>A2048510</v>
      </c>
      <c r="B113" s="1257" t="s">
        <v>361</v>
      </c>
      <c r="C113" s="1257"/>
      <c r="D113" s="1257" t="s">
        <v>741</v>
      </c>
      <c r="E113" s="1257"/>
      <c r="F113" s="1257" t="s">
        <v>739</v>
      </c>
      <c r="G113" s="1257"/>
      <c r="H113" s="1257" t="s">
        <v>742</v>
      </c>
      <c r="I113" s="1257"/>
      <c r="J113" s="1257" t="s">
        <v>755</v>
      </c>
      <c r="K113" s="1257"/>
      <c r="L113" s="1257"/>
      <c r="M113" s="1257" t="s">
        <v>743</v>
      </c>
      <c r="N113" s="1257"/>
      <c r="O113" s="1257"/>
      <c r="P113" s="1257"/>
      <c r="Q113" s="1257"/>
      <c r="R113" s="1257"/>
      <c r="S113" s="1257"/>
      <c r="T113" s="1258" t="s">
        <v>429</v>
      </c>
      <c r="U113" s="1258"/>
      <c r="V113" s="1258"/>
      <c r="W113" s="1258"/>
      <c r="X113" s="1258"/>
      <c r="Y113" s="1258"/>
      <c r="Z113" s="1258"/>
      <c r="AA113" s="1258"/>
      <c r="AB113" s="1257" t="s">
        <v>732</v>
      </c>
      <c r="AC113" s="1257"/>
      <c r="AD113" s="1257"/>
      <c r="AE113" s="1257"/>
      <c r="AF113" s="1257"/>
      <c r="AG113" s="1257" t="s">
        <v>733</v>
      </c>
      <c r="AH113" s="1257"/>
      <c r="AI113" s="1257"/>
      <c r="AJ113" s="1023" t="s">
        <v>417</v>
      </c>
      <c r="AK113" s="1259" t="s">
        <v>734</v>
      </c>
      <c r="AL113" s="1259"/>
      <c r="AM113" s="1259"/>
      <c r="AN113" s="1259"/>
      <c r="AO113" s="1259"/>
      <c r="AP113" s="1259"/>
      <c r="AQ113" s="1084">
        <v>179000000</v>
      </c>
      <c r="AR113" s="1084">
        <v>179000000</v>
      </c>
      <c r="AS113" s="1085">
        <v>0</v>
      </c>
      <c r="AT113" s="1085">
        <v>0</v>
      </c>
      <c r="AU113" s="1019"/>
      <c r="AV113" s="1084">
        <v>151932881</v>
      </c>
      <c r="AW113" s="1086">
        <v>27067119</v>
      </c>
      <c r="AX113" s="1084">
        <v>150906311</v>
      </c>
      <c r="AY113" s="1086">
        <v>1026570</v>
      </c>
      <c r="AZ113" s="1084">
        <v>150003041</v>
      </c>
      <c r="BA113" s="1086">
        <v>903270</v>
      </c>
      <c r="BB113" s="1086">
        <v>150003041</v>
      </c>
      <c r="BC113" s="1085">
        <v>0</v>
      </c>
      <c r="BD113" s="1086">
        <v>30500</v>
      </c>
      <c r="BG113" s="1080">
        <f t="shared" si="42"/>
        <v>179000000</v>
      </c>
      <c r="BH113" s="1080">
        <f t="shared" si="43"/>
        <v>179000000</v>
      </c>
      <c r="BI113" s="1080">
        <f t="shared" si="44"/>
        <v>0</v>
      </c>
      <c r="BJ113" s="1080">
        <f t="shared" si="45"/>
        <v>0</v>
      </c>
      <c r="BK113" s="1080">
        <f t="shared" si="46"/>
        <v>151932881</v>
      </c>
      <c r="BL113" s="1080">
        <f t="shared" si="47"/>
        <v>27067119</v>
      </c>
      <c r="BM113" s="1080">
        <f t="shared" si="48"/>
        <v>150906311</v>
      </c>
      <c r="BN113" s="1080">
        <f t="shared" si="49"/>
        <v>1026570</v>
      </c>
      <c r="BO113" s="1080">
        <f t="shared" si="50"/>
        <v>150003041</v>
      </c>
      <c r="BP113" s="1080">
        <f t="shared" si="51"/>
        <v>903270</v>
      </c>
      <c r="BQ113" s="1080">
        <f t="shared" si="52"/>
        <v>150003041</v>
      </c>
      <c r="BR113" s="1080">
        <f t="shared" si="53"/>
        <v>0</v>
      </c>
      <c r="BS113" s="1080">
        <f t="shared" si="54"/>
        <v>30500</v>
      </c>
    </row>
    <row r="114" spans="1:71" ht="25.5" customHeight="1" x14ac:dyDescent="0.2">
      <c r="A114" s="1049" t="str">
        <f t="shared" si="28"/>
        <v>A2048610</v>
      </c>
      <c r="B114" s="1257" t="s">
        <v>361</v>
      </c>
      <c r="C114" s="1257"/>
      <c r="D114" s="1257" t="s">
        <v>741</v>
      </c>
      <c r="E114" s="1257"/>
      <c r="F114" s="1257" t="s">
        <v>739</v>
      </c>
      <c r="G114" s="1257"/>
      <c r="H114" s="1257" t="s">
        <v>742</v>
      </c>
      <c r="I114" s="1257"/>
      <c r="J114" s="1257" t="s">
        <v>755</v>
      </c>
      <c r="K114" s="1257"/>
      <c r="L114" s="1257"/>
      <c r="M114" s="1257" t="s">
        <v>753</v>
      </c>
      <c r="N114" s="1257"/>
      <c r="O114" s="1257"/>
      <c r="P114" s="1257"/>
      <c r="Q114" s="1257"/>
      <c r="R114" s="1257"/>
      <c r="S114" s="1257"/>
      <c r="T114" s="1258" t="s">
        <v>430</v>
      </c>
      <c r="U114" s="1258"/>
      <c r="V114" s="1258"/>
      <c r="W114" s="1258"/>
      <c r="X114" s="1258"/>
      <c r="Y114" s="1258"/>
      <c r="Z114" s="1258"/>
      <c r="AA114" s="1258"/>
      <c r="AB114" s="1257" t="s">
        <v>732</v>
      </c>
      <c r="AC114" s="1257"/>
      <c r="AD114" s="1257"/>
      <c r="AE114" s="1257"/>
      <c r="AF114" s="1257"/>
      <c r="AG114" s="1257" t="s">
        <v>733</v>
      </c>
      <c r="AH114" s="1257"/>
      <c r="AI114" s="1257"/>
      <c r="AJ114" s="1023" t="s">
        <v>417</v>
      </c>
      <c r="AK114" s="1259" t="s">
        <v>734</v>
      </c>
      <c r="AL114" s="1259"/>
      <c r="AM114" s="1259"/>
      <c r="AN114" s="1259"/>
      <c r="AO114" s="1259"/>
      <c r="AP114" s="1259"/>
      <c r="AQ114" s="1084">
        <v>270000000</v>
      </c>
      <c r="AR114" s="1084">
        <v>270000000</v>
      </c>
      <c r="AS114" s="1085">
        <v>0</v>
      </c>
      <c r="AT114" s="1085">
        <v>0</v>
      </c>
      <c r="AU114" s="1019"/>
      <c r="AV114" s="1084">
        <v>224983591</v>
      </c>
      <c r="AW114" s="1086">
        <v>45016409</v>
      </c>
      <c r="AX114" s="1084">
        <v>224983591</v>
      </c>
      <c r="AY114" s="1085">
        <v>0</v>
      </c>
      <c r="AZ114" s="1084">
        <v>224983591</v>
      </c>
      <c r="BA114" s="1085">
        <v>0</v>
      </c>
      <c r="BB114" s="1086">
        <v>224983591</v>
      </c>
      <c r="BC114" s="1085">
        <v>0</v>
      </c>
      <c r="BD114" s="1086">
        <v>36000</v>
      </c>
      <c r="BG114" s="1080">
        <f t="shared" si="42"/>
        <v>270000000</v>
      </c>
      <c r="BH114" s="1080">
        <f t="shared" si="43"/>
        <v>270000000</v>
      </c>
      <c r="BI114" s="1080">
        <f t="shared" si="44"/>
        <v>0</v>
      </c>
      <c r="BJ114" s="1080">
        <f t="shared" si="45"/>
        <v>0</v>
      </c>
      <c r="BK114" s="1080">
        <f t="shared" si="46"/>
        <v>224983591</v>
      </c>
      <c r="BL114" s="1080">
        <f t="shared" si="47"/>
        <v>45016409</v>
      </c>
      <c r="BM114" s="1080">
        <f t="shared" si="48"/>
        <v>224983591</v>
      </c>
      <c r="BN114" s="1080">
        <f t="shared" si="49"/>
        <v>0</v>
      </c>
      <c r="BO114" s="1080">
        <f t="shared" si="50"/>
        <v>224983591</v>
      </c>
      <c r="BP114" s="1080">
        <f t="shared" si="51"/>
        <v>0</v>
      </c>
      <c r="BQ114" s="1080">
        <f t="shared" si="52"/>
        <v>224983591</v>
      </c>
      <c r="BR114" s="1080">
        <f t="shared" si="53"/>
        <v>0</v>
      </c>
      <c r="BS114" s="1080">
        <f t="shared" si="54"/>
        <v>36000</v>
      </c>
    </row>
    <row r="115" spans="1:71" ht="12.75" x14ac:dyDescent="0.2">
      <c r="A115" s="1049" t="str">
        <f t="shared" si="28"/>
        <v>A204910</v>
      </c>
      <c r="B115" s="1261" t="s">
        <v>361</v>
      </c>
      <c r="C115" s="1261"/>
      <c r="D115" s="1261" t="s">
        <v>741</v>
      </c>
      <c r="E115" s="1261"/>
      <c r="F115" s="1261" t="s">
        <v>739</v>
      </c>
      <c r="G115" s="1261"/>
      <c r="H115" s="1261" t="s">
        <v>742</v>
      </c>
      <c r="I115" s="1261"/>
      <c r="J115" s="1261" t="s">
        <v>747</v>
      </c>
      <c r="K115" s="1261"/>
      <c r="L115" s="1261"/>
      <c r="M115" s="1261"/>
      <c r="N115" s="1261"/>
      <c r="O115" s="1261"/>
      <c r="P115" s="1261"/>
      <c r="Q115" s="1261"/>
      <c r="R115" s="1261"/>
      <c r="S115" s="1261"/>
      <c r="T115" s="1260" t="s">
        <v>648</v>
      </c>
      <c r="U115" s="1260"/>
      <c r="V115" s="1260"/>
      <c r="W115" s="1260"/>
      <c r="X115" s="1260"/>
      <c r="Y115" s="1260"/>
      <c r="Z115" s="1260"/>
      <c r="AA115" s="1260"/>
      <c r="AB115" s="1261" t="s">
        <v>732</v>
      </c>
      <c r="AC115" s="1261"/>
      <c r="AD115" s="1261"/>
      <c r="AE115" s="1261"/>
      <c r="AF115" s="1261"/>
      <c r="AG115" s="1261" t="s">
        <v>733</v>
      </c>
      <c r="AH115" s="1261"/>
      <c r="AI115" s="1261"/>
      <c r="AJ115" s="1018" t="s">
        <v>417</v>
      </c>
      <c r="AK115" s="1262" t="s">
        <v>734</v>
      </c>
      <c r="AL115" s="1262"/>
      <c r="AM115" s="1262"/>
      <c r="AN115" s="1262"/>
      <c r="AO115" s="1262"/>
      <c r="AP115" s="1262"/>
      <c r="AQ115" s="1084">
        <v>95000000</v>
      </c>
      <c r="AR115" s="1084">
        <v>87766922</v>
      </c>
      <c r="AS115" s="1086">
        <v>7233078</v>
      </c>
      <c r="AT115" s="1085">
        <v>0</v>
      </c>
      <c r="AU115" s="1019"/>
      <c r="AV115" s="1084">
        <v>52672744</v>
      </c>
      <c r="AW115" s="1086">
        <v>35094178</v>
      </c>
      <c r="AX115" s="1084">
        <v>52672744</v>
      </c>
      <c r="AY115" s="1085">
        <v>0</v>
      </c>
      <c r="AZ115" s="1084">
        <v>52672744</v>
      </c>
      <c r="BA115" s="1085">
        <v>0</v>
      </c>
      <c r="BB115" s="1086">
        <v>52672744</v>
      </c>
      <c r="BC115" s="1085">
        <v>0</v>
      </c>
      <c r="BD115" s="1085">
        <v>0</v>
      </c>
      <c r="BG115" s="1080">
        <f t="shared" si="42"/>
        <v>95000000</v>
      </c>
      <c r="BH115" s="1080">
        <f t="shared" si="43"/>
        <v>87766922</v>
      </c>
      <c r="BI115" s="1080">
        <f t="shared" si="44"/>
        <v>7233078</v>
      </c>
      <c r="BJ115" s="1080">
        <f t="shared" si="45"/>
        <v>0</v>
      </c>
      <c r="BK115" s="1080">
        <f t="shared" si="46"/>
        <v>52672744</v>
      </c>
      <c r="BL115" s="1080">
        <f t="shared" si="47"/>
        <v>35094178</v>
      </c>
      <c r="BM115" s="1080">
        <f t="shared" si="48"/>
        <v>52672744</v>
      </c>
      <c r="BN115" s="1080">
        <f t="shared" si="49"/>
        <v>0</v>
      </c>
      <c r="BO115" s="1080">
        <f t="shared" si="50"/>
        <v>52672744</v>
      </c>
      <c r="BP115" s="1080">
        <f t="shared" si="51"/>
        <v>0</v>
      </c>
      <c r="BQ115" s="1080">
        <f t="shared" si="52"/>
        <v>52672744</v>
      </c>
      <c r="BR115" s="1080">
        <f t="shared" si="53"/>
        <v>0</v>
      </c>
      <c r="BS115" s="1080">
        <f t="shared" si="54"/>
        <v>0</v>
      </c>
    </row>
    <row r="116" spans="1:71" ht="25.5" customHeight="1" x14ac:dyDescent="0.2">
      <c r="A116" s="1049" t="str">
        <f t="shared" si="28"/>
        <v>A2049110</v>
      </c>
      <c r="B116" s="1257" t="s">
        <v>361</v>
      </c>
      <c r="C116" s="1257"/>
      <c r="D116" s="1257" t="s">
        <v>741</v>
      </c>
      <c r="E116" s="1257"/>
      <c r="F116" s="1257" t="s">
        <v>739</v>
      </c>
      <c r="G116" s="1257"/>
      <c r="H116" s="1257" t="s">
        <v>742</v>
      </c>
      <c r="I116" s="1257"/>
      <c r="J116" s="1257" t="s">
        <v>747</v>
      </c>
      <c r="K116" s="1257"/>
      <c r="L116" s="1257"/>
      <c r="M116" s="1257" t="s">
        <v>738</v>
      </c>
      <c r="N116" s="1257"/>
      <c r="O116" s="1257"/>
      <c r="P116" s="1257"/>
      <c r="Q116" s="1257"/>
      <c r="R116" s="1257"/>
      <c r="S116" s="1257"/>
      <c r="T116" s="1258" t="s">
        <v>431</v>
      </c>
      <c r="U116" s="1258"/>
      <c r="V116" s="1258"/>
      <c r="W116" s="1258"/>
      <c r="X116" s="1258"/>
      <c r="Y116" s="1258"/>
      <c r="Z116" s="1258"/>
      <c r="AA116" s="1258"/>
      <c r="AB116" s="1257" t="s">
        <v>732</v>
      </c>
      <c r="AC116" s="1257"/>
      <c r="AD116" s="1257"/>
      <c r="AE116" s="1257"/>
      <c r="AF116" s="1257"/>
      <c r="AG116" s="1257" t="s">
        <v>733</v>
      </c>
      <c r="AH116" s="1257"/>
      <c r="AI116" s="1257"/>
      <c r="AJ116" s="1023" t="s">
        <v>417</v>
      </c>
      <c r="AK116" s="1259" t="s">
        <v>734</v>
      </c>
      <c r="AL116" s="1259"/>
      <c r="AM116" s="1259"/>
      <c r="AN116" s="1259"/>
      <c r="AO116" s="1259"/>
      <c r="AP116" s="1259"/>
      <c r="AQ116" s="1084">
        <v>50000000</v>
      </c>
      <c r="AR116" s="1084">
        <v>45036508</v>
      </c>
      <c r="AS116" s="1086">
        <v>4963492</v>
      </c>
      <c r="AT116" s="1085">
        <v>0</v>
      </c>
      <c r="AU116" s="1019"/>
      <c r="AV116" s="1084">
        <v>45036508</v>
      </c>
      <c r="AW116" s="1085">
        <v>0</v>
      </c>
      <c r="AX116" s="1084">
        <v>45036508</v>
      </c>
      <c r="AY116" s="1085">
        <v>0</v>
      </c>
      <c r="AZ116" s="1084">
        <v>45036508</v>
      </c>
      <c r="BA116" s="1085">
        <v>0</v>
      </c>
      <c r="BB116" s="1086">
        <v>45036508</v>
      </c>
      <c r="BC116" s="1085">
        <v>0</v>
      </c>
      <c r="BD116" s="1085">
        <v>0</v>
      </c>
      <c r="BG116" s="1080">
        <f t="shared" si="42"/>
        <v>50000000</v>
      </c>
      <c r="BH116" s="1080">
        <f t="shared" si="43"/>
        <v>45036508</v>
      </c>
      <c r="BI116" s="1080">
        <f t="shared" si="44"/>
        <v>4963492</v>
      </c>
      <c r="BJ116" s="1080">
        <f t="shared" si="45"/>
        <v>0</v>
      </c>
      <c r="BK116" s="1080">
        <f t="shared" si="46"/>
        <v>45036508</v>
      </c>
      <c r="BL116" s="1080">
        <f t="shared" si="47"/>
        <v>0</v>
      </c>
      <c r="BM116" s="1080">
        <f t="shared" si="48"/>
        <v>45036508</v>
      </c>
      <c r="BN116" s="1080">
        <f t="shared" si="49"/>
        <v>0</v>
      </c>
      <c r="BO116" s="1080">
        <f t="shared" si="50"/>
        <v>45036508</v>
      </c>
      <c r="BP116" s="1080">
        <f t="shared" si="51"/>
        <v>0</v>
      </c>
      <c r="BQ116" s="1080">
        <f t="shared" si="52"/>
        <v>45036508</v>
      </c>
      <c r="BR116" s="1080">
        <f t="shared" si="53"/>
        <v>0</v>
      </c>
      <c r="BS116" s="1080">
        <f t="shared" si="54"/>
        <v>0</v>
      </c>
    </row>
    <row r="117" spans="1:71" ht="25.5" customHeight="1" x14ac:dyDescent="0.2">
      <c r="A117" s="1049" t="str">
        <f t="shared" si="28"/>
        <v>A2049810</v>
      </c>
      <c r="B117" s="1257" t="s">
        <v>361</v>
      </c>
      <c r="C117" s="1257"/>
      <c r="D117" s="1257" t="s">
        <v>741</v>
      </c>
      <c r="E117" s="1257"/>
      <c r="F117" s="1257" t="s">
        <v>739</v>
      </c>
      <c r="G117" s="1257"/>
      <c r="H117" s="1257" t="s">
        <v>742</v>
      </c>
      <c r="I117" s="1257"/>
      <c r="J117" s="1257" t="s">
        <v>747</v>
      </c>
      <c r="K117" s="1257"/>
      <c r="L117" s="1257"/>
      <c r="M117" s="1257" t="s">
        <v>755</v>
      </c>
      <c r="N117" s="1257"/>
      <c r="O117" s="1257"/>
      <c r="P117" s="1257"/>
      <c r="Q117" s="1257"/>
      <c r="R117" s="1257"/>
      <c r="S117" s="1257"/>
      <c r="T117" s="1258" t="s">
        <v>432</v>
      </c>
      <c r="U117" s="1258"/>
      <c r="V117" s="1258"/>
      <c r="W117" s="1258"/>
      <c r="X117" s="1258"/>
      <c r="Y117" s="1258"/>
      <c r="Z117" s="1258"/>
      <c r="AA117" s="1258"/>
      <c r="AB117" s="1257" t="s">
        <v>732</v>
      </c>
      <c r="AC117" s="1257"/>
      <c r="AD117" s="1257"/>
      <c r="AE117" s="1257"/>
      <c r="AF117" s="1257"/>
      <c r="AG117" s="1257" t="s">
        <v>733</v>
      </c>
      <c r="AH117" s="1257"/>
      <c r="AI117" s="1257"/>
      <c r="AJ117" s="1023" t="s">
        <v>417</v>
      </c>
      <c r="AK117" s="1259" t="s">
        <v>734</v>
      </c>
      <c r="AL117" s="1259"/>
      <c r="AM117" s="1259"/>
      <c r="AN117" s="1259"/>
      <c r="AO117" s="1259"/>
      <c r="AP117" s="1259"/>
      <c r="AQ117" s="1083">
        <v>0</v>
      </c>
      <c r="AR117" s="1083">
        <v>0</v>
      </c>
      <c r="AS117" s="1085">
        <v>0</v>
      </c>
      <c r="AT117" s="1085">
        <v>0</v>
      </c>
      <c r="AU117" s="1019"/>
      <c r="AV117" s="1083">
        <v>0</v>
      </c>
      <c r="AW117" s="1085">
        <v>0</v>
      </c>
      <c r="AX117" s="1083">
        <v>0</v>
      </c>
      <c r="AY117" s="1085">
        <v>0</v>
      </c>
      <c r="AZ117" s="1083">
        <v>0</v>
      </c>
      <c r="BA117" s="1085">
        <v>0</v>
      </c>
      <c r="BB117" s="1085">
        <v>0</v>
      </c>
      <c r="BC117" s="1085">
        <v>0</v>
      </c>
      <c r="BD117" s="1085">
        <v>0</v>
      </c>
      <c r="BG117" s="1080">
        <f t="shared" si="42"/>
        <v>0</v>
      </c>
      <c r="BH117" s="1080">
        <f t="shared" si="43"/>
        <v>0</v>
      </c>
      <c r="BI117" s="1080">
        <f t="shared" si="44"/>
        <v>0</v>
      </c>
      <c r="BJ117" s="1080">
        <f t="shared" si="45"/>
        <v>0</v>
      </c>
      <c r="BK117" s="1080">
        <f t="shared" si="46"/>
        <v>0</v>
      </c>
      <c r="BL117" s="1080">
        <f t="shared" si="47"/>
        <v>0</v>
      </c>
      <c r="BM117" s="1080">
        <f t="shared" si="48"/>
        <v>0</v>
      </c>
      <c r="BN117" s="1080">
        <f t="shared" si="49"/>
        <v>0</v>
      </c>
      <c r="BO117" s="1080">
        <f t="shared" si="50"/>
        <v>0</v>
      </c>
      <c r="BP117" s="1080">
        <f t="shared" si="51"/>
        <v>0</v>
      </c>
      <c r="BQ117" s="1080">
        <f t="shared" si="52"/>
        <v>0</v>
      </c>
      <c r="BR117" s="1080">
        <f t="shared" si="53"/>
        <v>0</v>
      </c>
      <c r="BS117" s="1080">
        <f t="shared" si="54"/>
        <v>0</v>
      </c>
    </row>
    <row r="118" spans="1:71" ht="25.5" customHeight="1" x14ac:dyDescent="0.2">
      <c r="A118" s="1049" t="str">
        <f t="shared" si="28"/>
        <v>A20491110</v>
      </c>
      <c r="B118" s="1257" t="s">
        <v>361</v>
      </c>
      <c r="C118" s="1257"/>
      <c r="D118" s="1257" t="s">
        <v>741</v>
      </c>
      <c r="E118" s="1257"/>
      <c r="F118" s="1257" t="s">
        <v>739</v>
      </c>
      <c r="G118" s="1257"/>
      <c r="H118" s="1257" t="s">
        <v>742</v>
      </c>
      <c r="I118" s="1257"/>
      <c r="J118" s="1257" t="s">
        <v>747</v>
      </c>
      <c r="K118" s="1257"/>
      <c r="L118" s="1257"/>
      <c r="M118" s="1257" t="s">
        <v>433</v>
      </c>
      <c r="N118" s="1257"/>
      <c r="O118" s="1257"/>
      <c r="P118" s="1257"/>
      <c r="Q118" s="1257"/>
      <c r="R118" s="1257"/>
      <c r="S118" s="1257"/>
      <c r="T118" s="1258" t="s">
        <v>434</v>
      </c>
      <c r="U118" s="1258"/>
      <c r="V118" s="1258"/>
      <c r="W118" s="1258"/>
      <c r="X118" s="1258"/>
      <c r="Y118" s="1258"/>
      <c r="Z118" s="1258"/>
      <c r="AA118" s="1258"/>
      <c r="AB118" s="1257" t="s">
        <v>732</v>
      </c>
      <c r="AC118" s="1257"/>
      <c r="AD118" s="1257"/>
      <c r="AE118" s="1257"/>
      <c r="AF118" s="1257"/>
      <c r="AG118" s="1257" t="s">
        <v>733</v>
      </c>
      <c r="AH118" s="1257"/>
      <c r="AI118" s="1257"/>
      <c r="AJ118" s="1023" t="s">
        <v>417</v>
      </c>
      <c r="AK118" s="1259" t="s">
        <v>734</v>
      </c>
      <c r="AL118" s="1259"/>
      <c r="AM118" s="1259"/>
      <c r="AN118" s="1259"/>
      <c r="AO118" s="1259"/>
      <c r="AP118" s="1259"/>
      <c r="AQ118" s="1084">
        <v>45000000</v>
      </c>
      <c r="AR118" s="1084">
        <v>42730414</v>
      </c>
      <c r="AS118" s="1086">
        <v>2269586</v>
      </c>
      <c r="AT118" s="1085">
        <v>0</v>
      </c>
      <c r="AU118" s="1019"/>
      <c r="AV118" s="1084">
        <v>7636236</v>
      </c>
      <c r="AW118" s="1086">
        <v>35094178</v>
      </c>
      <c r="AX118" s="1084">
        <v>7636236</v>
      </c>
      <c r="AY118" s="1085">
        <v>0</v>
      </c>
      <c r="AZ118" s="1084">
        <v>7636236</v>
      </c>
      <c r="BA118" s="1085">
        <v>0</v>
      </c>
      <c r="BB118" s="1086">
        <v>7636236</v>
      </c>
      <c r="BC118" s="1085">
        <v>0</v>
      </c>
      <c r="BD118" s="1085">
        <v>0</v>
      </c>
      <c r="BG118" s="1080">
        <f t="shared" si="42"/>
        <v>45000000</v>
      </c>
      <c r="BH118" s="1080">
        <f t="shared" si="43"/>
        <v>42730414</v>
      </c>
      <c r="BI118" s="1080">
        <f t="shared" si="44"/>
        <v>2269586</v>
      </c>
      <c r="BJ118" s="1080">
        <f t="shared" si="45"/>
        <v>0</v>
      </c>
      <c r="BK118" s="1080">
        <f t="shared" si="46"/>
        <v>7636236</v>
      </c>
      <c r="BL118" s="1080">
        <f t="shared" si="47"/>
        <v>35094178</v>
      </c>
      <c r="BM118" s="1080">
        <f t="shared" si="48"/>
        <v>7636236</v>
      </c>
      <c r="BN118" s="1080">
        <f t="shared" si="49"/>
        <v>0</v>
      </c>
      <c r="BO118" s="1080">
        <f t="shared" si="50"/>
        <v>7636236</v>
      </c>
      <c r="BP118" s="1080">
        <f t="shared" si="51"/>
        <v>0</v>
      </c>
      <c r="BQ118" s="1080">
        <f t="shared" si="52"/>
        <v>7636236</v>
      </c>
      <c r="BR118" s="1080">
        <f t="shared" si="53"/>
        <v>0</v>
      </c>
      <c r="BS118" s="1080">
        <f t="shared" si="54"/>
        <v>0</v>
      </c>
    </row>
    <row r="119" spans="1:71" ht="12.75" x14ac:dyDescent="0.2">
      <c r="A119" s="1049" t="str">
        <f t="shared" si="28"/>
        <v>A2041010</v>
      </c>
      <c r="B119" s="1261" t="s">
        <v>361</v>
      </c>
      <c r="C119" s="1261"/>
      <c r="D119" s="1261" t="s">
        <v>741</v>
      </c>
      <c r="E119" s="1261"/>
      <c r="F119" s="1261" t="s">
        <v>739</v>
      </c>
      <c r="G119" s="1261"/>
      <c r="H119" s="1261" t="s">
        <v>742</v>
      </c>
      <c r="I119" s="1261"/>
      <c r="J119" s="1261" t="s">
        <v>417</v>
      </c>
      <c r="K119" s="1261"/>
      <c r="L119" s="1261"/>
      <c r="M119" s="1261"/>
      <c r="N119" s="1261"/>
      <c r="O119" s="1261"/>
      <c r="P119" s="1261"/>
      <c r="Q119" s="1261"/>
      <c r="R119" s="1261"/>
      <c r="S119" s="1261"/>
      <c r="T119" s="1260" t="s">
        <v>650</v>
      </c>
      <c r="U119" s="1260"/>
      <c r="V119" s="1260"/>
      <c r="W119" s="1260"/>
      <c r="X119" s="1260"/>
      <c r="Y119" s="1260"/>
      <c r="Z119" s="1260"/>
      <c r="AA119" s="1260"/>
      <c r="AB119" s="1261" t="s">
        <v>732</v>
      </c>
      <c r="AC119" s="1261"/>
      <c r="AD119" s="1261"/>
      <c r="AE119" s="1261"/>
      <c r="AF119" s="1261"/>
      <c r="AG119" s="1261" t="s">
        <v>733</v>
      </c>
      <c r="AH119" s="1261"/>
      <c r="AI119" s="1261"/>
      <c r="AJ119" s="1018" t="s">
        <v>417</v>
      </c>
      <c r="AK119" s="1262" t="s">
        <v>734</v>
      </c>
      <c r="AL119" s="1262"/>
      <c r="AM119" s="1262"/>
      <c r="AN119" s="1262"/>
      <c r="AO119" s="1262"/>
      <c r="AP119" s="1262"/>
      <c r="AQ119" s="1084">
        <v>1168363765</v>
      </c>
      <c r="AR119" s="1084">
        <v>1134400428</v>
      </c>
      <c r="AS119" s="1086">
        <v>33963337</v>
      </c>
      <c r="AT119" s="1085">
        <v>0</v>
      </c>
      <c r="AU119" s="1019"/>
      <c r="AV119" s="1084">
        <v>1110904735</v>
      </c>
      <c r="AW119" s="1086">
        <v>23495693</v>
      </c>
      <c r="AX119" s="1084">
        <v>1019138161</v>
      </c>
      <c r="AY119" s="1086">
        <v>91766574</v>
      </c>
      <c r="AZ119" s="1084">
        <v>1012127428</v>
      </c>
      <c r="BA119" s="1086">
        <v>7010733</v>
      </c>
      <c r="BB119" s="1086">
        <v>1012127428</v>
      </c>
      <c r="BC119" s="1085">
        <v>0</v>
      </c>
      <c r="BD119" s="1085">
        <v>0</v>
      </c>
      <c r="BG119" s="1080">
        <f t="shared" si="42"/>
        <v>1168363765</v>
      </c>
      <c r="BH119" s="1080">
        <f t="shared" si="43"/>
        <v>1134400428</v>
      </c>
      <c r="BI119" s="1080">
        <f t="shared" si="44"/>
        <v>33963337</v>
      </c>
      <c r="BJ119" s="1080">
        <f t="shared" si="45"/>
        <v>0</v>
      </c>
      <c r="BK119" s="1080">
        <f t="shared" si="46"/>
        <v>1110904735</v>
      </c>
      <c r="BL119" s="1080">
        <f t="shared" si="47"/>
        <v>23495693</v>
      </c>
      <c r="BM119" s="1080">
        <f t="shared" si="48"/>
        <v>1019138161</v>
      </c>
      <c r="BN119" s="1080">
        <f t="shared" si="49"/>
        <v>91766574</v>
      </c>
      <c r="BO119" s="1080">
        <f t="shared" si="50"/>
        <v>1012127428</v>
      </c>
      <c r="BP119" s="1080">
        <f t="shared" si="51"/>
        <v>7010733</v>
      </c>
      <c r="BQ119" s="1080">
        <f t="shared" si="52"/>
        <v>1012127428</v>
      </c>
      <c r="BR119" s="1080">
        <f t="shared" si="53"/>
        <v>0</v>
      </c>
      <c r="BS119" s="1080">
        <f t="shared" si="54"/>
        <v>0</v>
      </c>
    </row>
    <row r="120" spans="1:71" ht="25.5" customHeight="1" x14ac:dyDescent="0.2">
      <c r="A120" s="1049" t="str">
        <f t="shared" si="28"/>
        <v>A20410210</v>
      </c>
      <c r="B120" s="1257" t="s">
        <v>361</v>
      </c>
      <c r="C120" s="1257"/>
      <c r="D120" s="1257" t="s">
        <v>741</v>
      </c>
      <c r="E120" s="1257"/>
      <c r="F120" s="1257" t="s">
        <v>739</v>
      </c>
      <c r="G120" s="1257"/>
      <c r="H120" s="1257" t="s">
        <v>742</v>
      </c>
      <c r="I120" s="1257"/>
      <c r="J120" s="1257" t="s">
        <v>417</v>
      </c>
      <c r="K120" s="1257"/>
      <c r="L120" s="1257"/>
      <c r="M120" s="1257" t="s">
        <v>741</v>
      </c>
      <c r="N120" s="1257"/>
      <c r="O120" s="1257"/>
      <c r="P120" s="1257"/>
      <c r="Q120" s="1257"/>
      <c r="R120" s="1257"/>
      <c r="S120" s="1257"/>
      <c r="T120" s="1258" t="s">
        <v>435</v>
      </c>
      <c r="U120" s="1258"/>
      <c r="V120" s="1258"/>
      <c r="W120" s="1258"/>
      <c r="X120" s="1258"/>
      <c r="Y120" s="1258"/>
      <c r="Z120" s="1258"/>
      <c r="AA120" s="1258"/>
      <c r="AB120" s="1257" t="s">
        <v>732</v>
      </c>
      <c r="AC120" s="1257"/>
      <c r="AD120" s="1257"/>
      <c r="AE120" s="1257"/>
      <c r="AF120" s="1257"/>
      <c r="AG120" s="1257" t="s">
        <v>733</v>
      </c>
      <c r="AH120" s="1257"/>
      <c r="AI120" s="1257"/>
      <c r="AJ120" s="1023" t="s">
        <v>417</v>
      </c>
      <c r="AK120" s="1259" t="s">
        <v>734</v>
      </c>
      <c r="AL120" s="1259"/>
      <c r="AM120" s="1259"/>
      <c r="AN120" s="1259"/>
      <c r="AO120" s="1259"/>
      <c r="AP120" s="1259"/>
      <c r="AQ120" s="1084">
        <v>1168363765</v>
      </c>
      <c r="AR120" s="1084">
        <v>1134400428</v>
      </c>
      <c r="AS120" s="1086">
        <v>33963337</v>
      </c>
      <c r="AT120" s="1085">
        <v>0</v>
      </c>
      <c r="AU120" s="1019"/>
      <c r="AV120" s="1084">
        <v>1110904735</v>
      </c>
      <c r="AW120" s="1086">
        <v>23495693</v>
      </c>
      <c r="AX120" s="1084">
        <v>1019138161</v>
      </c>
      <c r="AY120" s="1086">
        <v>91766574</v>
      </c>
      <c r="AZ120" s="1084">
        <v>1012127428</v>
      </c>
      <c r="BA120" s="1086">
        <v>7010733</v>
      </c>
      <c r="BB120" s="1086">
        <v>1012127428</v>
      </c>
      <c r="BC120" s="1085">
        <v>0</v>
      </c>
      <c r="BD120" s="1085">
        <v>0</v>
      </c>
      <c r="BG120" s="1080">
        <f t="shared" si="42"/>
        <v>1168363765</v>
      </c>
      <c r="BH120" s="1080">
        <f t="shared" si="43"/>
        <v>1134400428</v>
      </c>
      <c r="BI120" s="1080">
        <f t="shared" si="44"/>
        <v>33963337</v>
      </c>
      <c r="BJ120" s="1080">
        <f t="shared" si="45"/>
        <v>0</v>
      </c>
      <c r="BK120" s="1080">
        <f t="shared" si="46"/>
        <v>1110904735</v>
      </c>
      <c r="BL120" s="1080">
        <f t="shared" si="47"/>
        <v>23495693</v>
      </c>
      <c r="BM120" s="1080">
        <f t="shared" si="48"/>
        <v>1019138161</v>
      </c>
      <c r="BN120" s="1080">
        <f t="shared" si="49"/>
        <v>91766574</v>
      </c>
      <c r="BO120" s="1080">
        <f t="shared" si="50"/>
        <v>1012127428</v>
      </c>
      <c r="BP120" s="1080">
        <f t="shared" si="51"/>
        <v>7010733</v>
      </c>
      <c r="BQ120" s="1080">
        <f t="shared" si="52"/>
        <v>1012127428</v>
      </c>
      <c r="BR120" s="1080">
        <f t="shared" si="53"/>
        <v>0</v>
      </c>
      <c r="BS120" s="1080">
        <f t="shared" si="54"/>
        <v>0</v>
      </c>
    </row>
    <row r="121" spans="1:71" ht="12.75" x14ac:dyDescent="0.2">
      <c r="A121" s="1049" t="str">
        <f t="shared" si="28"/>
        <v>A2041110</v>
      </c>
      <c r="B121" s="1261" t="s">
        <v>361</v>
      </c>
      <c r="C121" s="1261"/>
      <c r="D121" s="1261" t="s">
        <v>741</v>
      </c>
      <c r="E121" s="1261"/>
      <c r="F121" s="1261" t="s">
        <v>739</v>
      </c>
      <c r="G121" s="1261"/>
      <c r="H121" s="1261" t="s">
        <v>742</v>
      </c>
      <c r="I121" s="1261"/>
      <c r="J121" s="1261" t="s">
        <v>433</v>
      </c>
      <c r="K121" s="1261"/>
      <c r="L121" s="1261"/>
      <c r="M121" s="1261"/>
      <c r="N121" s="1261"/>
      <c r="O121" s="1261"/>
      <c r="P121" s="1261"/>
      <c r="Q121" s="1261"/>
      <c r="R121" s="1261"/>
      <c r="S121" s="1261"/>
      <c r="T121" s="1260" t="s">
        <v>651</v>
      </c>
      <c r="U121" s="1260"/>
      <c r="V121" s="1260"/>
      <c r="W121" s="1260"/>
      <c r="X121" s="1260"/>
      <c r="Y121" s="1260"/>
      <c r="Z121" s="1260"/>
      <c r="AA121" s="1260"/>
      <c r="AB121" s="1261" t="s">
        <v>732</v>
      </c>
      <c r="AC121" s="1261"/>
      <c r="AD121" s="1261"/>
      <c r="AE121" s="1261"/>
      <c r="AF121" s="1261"/>
      <c r="AG121" s="1261" t="s">
        <v>733</v>
      </c>
      <c r="AH121" s="1261"/>
      <c r="AI121" s="1261"/>
      <c r="AJ121" s="1018" t="s">
        <v>417</v>
      </c>
      <c r="AK121" s="1262" t="s">
        <v>734</v>
      </c>
      <c r="AL121" s="1262"/>
      <c r="AM121" s="1262"/>
      <c r="AN121" s="1262"/>
      <c r="AO121" s="1262"/>
      <c r="AP121" s="1262"/>
      <c r="AQ121" s="1084">
        <v>1250404308</v>
      </c>
      <c r="AR121" s="1084">
        <v>1237056525</v>
      </c>
      <c r="AS121" s="1086">
        <v>13347783</v>
      </c>
      <c r="AT121" s="1085">
        <v>0</v>
      </c>
      <c r="AU121" s="1019"/>
      <c r="AV121" s="1084">
        <v>1232141332.5</v>
      </c>
      <c r="AW121" s="1086">
        <v>4915192.5</v>
      </c>
      <c r="AX121" s="1084">
        <v>1171558545.5</v>
      </c>
      <c r="AY121" s="1086">
        <v>60582787</v>
      </c>
      <c r="AZ121" s="1084">
        <v>1163813480.5</v>
      </c>
      <c r="BA121" s="1086">
        <v>7745065</v>
      </c>
      <c r="BB121" s="1086">
        <v>1163813480.5</v>
      </c>
      <c r="BC121" s="1085">
        <v>0</v>
      </c>
      <c r="BD121" s="1086">
        <v>1054481</v>
      </c>
      <c r="BG121" s="1080">
        <f t="shared" si="42"/>
        <v>1250404308</v>
      </c>
      <c r="BH121" s="1080">
        <f t="shared" si="43"/>
        <v>1237056525</v>
      </c>
      <c r="BI121" s="1080">
        <f t="shared" si="44"/>
        <v>13347783</v>
      </c>
      <c r="BJ121" s="1080">
        <f t="shared" si="45"/>
        <v>0</v>
      </c>
      <c r="BK121" s="1080">
        <f t="shared" si="46"/>
        <v>1232141332.5</v>
      </c>
      <c r="BL121" s="1080">
        <f t="shared" si="47"/>
        <v>4915192.5</v>
      </c>
      <c r="BM121" s="1080">
        <f t="shared" si="48"/>
        <v>1171558545.5</v>
      </c>
      <c r="BN121" s="1080">
        <f t="shared" si="49"/>
        <v>60582787</v>
      </c>
      <c r="BO121" s="1080">
        <f t="shared" si="50"/>
        <v>1163813480.5</v>
      </c>
      <c r="BP121" s="1080">
        <f t="shared" si="51"/>
        <v>7745065</v>
      </c>
      <c r="BQ121" s="1080">
        <f t="shared" si="52"/>
        <v>1163813480.5</v>
      </c>
      <c r="BR121" s="1080">
        <f t="shared" si="53"/>
        <v>0</v>
      </c>
      <c r="BS121" s="1080">
        <f t="shared" si="54"/>
        <v>1054481</v>
      </c>
    </row>
    <row r="122" spans="1:71" ht="12.75" x14ac:dyDescent="0.2">
      <c r="A122" s="1049" t="str">
        <f t="shared" si="28"/>
        <v>A20411110</v>
      </c>
      <c r="B122" s="1257" t="s">
        <v>361</v>
      </c>
      <c r="C122" s="1257"/>
      <c r="D122" s="1257" t="s">
        <v>741</v>
      </c>
      <c r="E122" s="1257"/>
      <c r="F122" s="1257" t="s">
        <v>739</v>
      </c>
      <c r="G122" s="1257"/>
      <c r="H122" s="1257" t="s">
        <v>742</v>
      </c>
      <c r="I122" s="1257"/>
      <c r="J122" s="1257" t="s">
        <v>433</v>
      </c>
      <c r="K122" s="1257"/>
      <c r="L122" s="1257"/>
      <c r="M122" s="1257" t="s">
        <v>738</v>
      </c>
      <c r="N122" s="1257"/>
      <c r="O122" s="1257"/>
      <c r="P122" s="1257"/>
      <c r="Q122" s="1257"/>
      <c r="R122" s="1257"/>
      <c r="S122" s="1257"/>
      <c r="T122" s="1258" t="s">
        <v>436</v>
      </c>
      <c r="U122" s="1258"/>
      <c r="V122" s="1258"/>
      <c r="W122" s="1258"/>
      <c r="X122" s="1258"/>
      <c r="Y122" s="1258"/>
      <c r="Z122" s="1258"/>
      <c r="AA122" s="1258"/>
      <c r="AB122" s="1257" t="s">
        <v>732</v>
      </c>
      <c r="AC122" s="1257"/>
      <c r="AD122" s="1257"/>
      <c r="AE122" s="1257"/>
      <c r="AF122" s="1257"/>
      <c r="AG122" s="1257" t="s">
        <v>733</v>
      </c>
      <c r="AH122" s="1257"/>
      <c r="AI122" s="1257"/>
      <c r="AJ122" s="1023" t="s">
        <v>417</v>
      </c>
      <c r="AK122" s="1259" t="s">
        <v>734</v>
      </c>
      <c r="AL122" s="1259"/>
      <c r="AM122" s="1259"/>
      <c r="AN122" s="1259"/>
      <c r="AO122" s="1259"/>
      <c r="AP122" s="1259"/>
      <c r="AQ122" s="1084">
        <v>95000000</v>
      </c>
      <c r="AR122" s="1084">
        <v>91950000</v>
      </c>
      <c r="AS122" s="1086">
        <v>3050000</v>
      </c>
      <c r="AT122" s="1085">
        <v>0</v>
      </c>
      <c r="AU122" s="1019"/>
      <c r="AV122" s="1084">
        <v>88603172.5</v>
      </c>
      <c r="AW122" s="1086">
        <v>3346827.5</v>
      </c>
      <c r="AX122" s="1084">
        <v>85407012.5</v>
      </c>
      <c r="AY122" s="1086">
        <v>3196160</v>
      </c>
      <c r="AZ122" s="1084">
        <v>85407012.5</v>
      </c>
      <c r="BA122" s="1085">
        <v>0</v>
      </c>
      <c r="BB122" s="1086">
        <v>85407012.5</v>
      </c>
      <c r="BC122" s="1085">
        <v>0</v>
      </c>
      <c r="BD122" s="1085">
        <v>0</v>
      </c>
      <c r="BG122" s="1080">
        <f t="shared" si="42"/>
        <v>95000000</v>
      </c>
      <c r="BH122" s="1080">
        <f t="shared" si="43"/>
        <v>91950000</v>
      </c>
      <c r="BI122" s="1080">
        <f t="shared" si="44"/>
        <v>3050000</v>
      </c>
      <c r="BJ122" s="1080">
        <f t="shared" si="45"/>
        <v>0</v>
      </c>
      <c r="BK122" s="1080">
        <f t="shared" si="46"/>
        <v>88603172.5</v>
      </c>
      <c r="BL122" s="1080">
        <f t="shared" si="47"/>
        <v>3346827.5</v>
      </c>
      <c r="BM122" s="1080">
        <f t="shared" si="48"/>
        <v>85407012.5</v>
      </c>
      <c r="BN122" s="1080">
        <f t="shared" si="49"/>
        <v>3196160</v>
      </c>
      <c r="BO122" s="1080">
        <f t="shared" si="50"/>
        <v>85407012.5</v>
      </c>
      <c r="BP122" s="1080">
        <f t="shared" si="51"/>
        <v>0</v>
      </c>
      <c r="BQ122" s="1080">
        <f t="shared" si="52"/>
        <v>85407012.5</v>
      </c>
      <c r="BR122" s="1080">
        <f t="shared" si="53"/>
        <v>0</v>
      </c>
      <c r="BS122" s="1080">
        <f t="shared" si="54"/>
        <v>0</v>
      </c>
    </row>
    <row r="123" spans="1:71" ht="25.5" customHeight="1" x14ac:dyDescent="0.2">
      <c r="A123" s="1049" t="str">
        <f t="shared" si="28"/>
        <v>A20411210</v>
      </c>
      <c r="B123" s="1257" t="s">
        <v>361</v>
      </c>
      <c r="C123" s="1257"/>
      <c r="D123" s="1257" t="s">
        <v>741</v>
      </c>
      <c r="E123" s="1257"/>
      <c r="F123" s="1257" t="s">
        <v>739</v>
      </c>
      <c r="G123" s="1257"/>
      <c r="H123" s="1257" t="s">
        <v>742</v>
      </c>
      <c r="I123" s="1257"/>
      <c r="J123" s="1257" t="s">
        <v>433</v>
      </c>
      <c r="K123" s="1257"/>
      <c r="L123" s="1257"/>
      <c r="M123" s="1257" t="s">
        <v>741</v>
      </c>
      <c r="N123" s="1257"/>
      <c r="O123" s="1257"/>
      <c r="P123" s="1257"/>
      <c r="Q123" s="1257"/>
      <c r="R123" s="1257"/>
      <c r="S123" s="1257"/>
      <c r="T123" s="1258" t="s">
        <v>437</v>
      </c>
      <c r="U123" s="1258"/>
      <c r="V123" s="1258"/>
      <c r="W123" s="1258"/>
      <c r="X123" s="1258"/>
      <c r="Y123" s="1258"/>
      <c r="Z123" s="1258"/>
      <c r="AA123" s="1258"/>
      <c r="AB123" s="1257" t="s">
        <v>732</v>
      </c>
      <c r="AC123" s="1257"/>
      <c r="AD123" s="1257"/>
      <c r="AE123" s="1257"/>
      <c r="AF123" s="1257"/>
      <c r="AG123" s="1257" t="s">
        <v>733</v>
      </c>
      <c r="AH123" s="1257"/>
      <c r="AI123" s="1257"/>
      <c r="AJ123" s="1023" t="s">
        <v>417</v>
      </c>
      <c r="AK123" s="1259" t="s">
        <v>734</v>
      </c>
      <c r="AL123" s="1259"/>
      <c r="AM123" s="1259"/>
      <c r="AN123" s="1259"/>
      <c r="AO123" s="1259"/>
      <c r="AP123" s="1259"/>
      <c r="AQ123" s="1084">
        <v>1155404308</v>
      </c>
      <c r="AR123" s="1084">
        <v>1145106525</v>
      </c>
      <c r="AS123" s="1086">
        <v>10297783</v>
      </c>
      <c r="AT123" s="1085">
        <v>0</v>
      </c>
      <c r="AU123" s="1019"/>
      <c r="AV123" s="1084">
        <v>1143538160</v>
      </c>
      <c r="AW123" s="1086">
        <v>1568365</v>
      </c>
      <c r="AX123" s="1084">
        <v>1086151533</v>
      </c>
      <c r="AY123" s="1086">
        <v>57386627</v>
      </c>
      <c r="AZ123" s="1084">
        <v>1078406468</v>
      </c>
      <c r="BA123" s="1086">
        <v>7745065</v>
      </c>
      <c r="BB123" s="1086">
        <v>1078406468</v>
      </c>
      <c r="BC123" s="1085">
        <v>0</v>
      </c>
      <c r="BD123" s="1086">
        <v>1054481</v>
      </c>
      <c r="BG123" s="1080">
        <f t="shared" si="42"/>
        <v>1155404308</v>
      </c>
      <c r="BH123" s="1080">
        <f t="shared" si="43"/>
        <v>1145106525</v>
      </c>
      <c r="BI123" s="1080">
        <f t="shared" si="44"/>
        <v>10297783</v>
      </c>
      <c r="BJ123" s="1080">
        <f t="shared" si="45"/>
        <v>0</v>
      </c>
      <c r="BK123" s="1080">
        <f t="shared" si="46"/>
        <v>1143538160</v>
      </c>
      <c r="BL123" s="1080">
        <f t="shared" si="47"/>
        <v>1568365</v>
      </c>
      <c r="BM123" s="1080">
        <f t="shared" si="48"/>
        <v>1086151533</v>
      </c>
      <c r="BN123" s="1080">
        <f t="shared" si="49"/>
        <v>57386627</v>
      </c>
      <c r="BO123" s="1080">
        <f t="shared" si="50"/>
        <v>1078406468</v>
      </c>
      <c r="BP123" s="1080">
        <f t="shared" si="51"/>
        <v>7745065</v>
      </c>
      <c r="BQ123" s="1080">
        <f t="shared" si="52"/>
        <v>1078406468</v>
      </c>
      <c r="BR123" s="1080">
        <f t="shared" si="53"/>
        <v>0</v>
      </c>
      <c r="BS123" s="1080">
        <f t="shared" si="54"/>
        <v>1054481</v>
      </c>
    </row>
    <row r="124" spans="1:71" ht="12.75" x14ac:dyDescent="0.2">
      <c r="A124" s="1049" t="str">
        <f t="shared" si="28"/>
        <v>A2042110</v>
      </c>
      <c r="B124" s="1261" t="s">
        <v>361</v>
      </c>
      <c r="C124" s="1261"/>
      <c r="D124" s="1261" t="s">
        <v>741</v>
      </c>
      <c r="E124" s="1261"/>
      <c r="F124" s="1261" t="s">
        <v>739</v>
      </c>
      <c r="G124" s="1261"/>
      <c r="H124" s="1261" t="s">
        <v>742</v>
      </c>
      <c r="I124" s="1261"/>
      <c r="J124" s="1261" t="s">
        <v>763</v>
      </c>
      <c r="K124" s="1261"/>
      <c r="L124" s="1261"/>
      <c r="M124" s="1261"/>
      <c r="N124" s="1261"/>
      <c r="O124" s="1261"/>
      <c r="P124" s="1261"/>
      <c r="Q124" s="1261"/>
      <c r="R124" s="1261"/>
      <c r="S124" s="1261"/>
      <c r="T124" s="1260" t="s">
        <v>768</v>
      </c>
      <c r="U124" s="1260"/>
      <c r="V124" s="1260"/>
      <c r="W124" s="1260"/>
      <c r="X124" s="1260"/>
      <c r="Y124" s="1260"/>
      <c r="Z124" s="1260"/>
      <c r="AA124" s="1260"/>
      <c r="AB124" s="1261" t="s">
        <v>732</v>
      </c>
      <c r="AC124" s="1261"/>
      <c r="AD124" s="1261"/>
      <c r="AE124" s="1261"/>
      <c r="AF124" s="1261"/>
      <c r="AG124" s="1261" t="s">
        <v>733</v>
      </c>
      <c r="AH124" s="1261"/>
      <c r="AI124" s="1261"/>
      <c r="AJ124" s="1018" t="s">
        <v>417</v>
      </c>
      <c r="AK124" s="1262" t="s">
        <v>734</v>
      </c>
      <c r="AL124" s="1262"/>
      <c r="AM124" s="1262"/>
      <c r="AN124" s="1262"/>
      <c r="AO124" s="1262"/>
      <c r="AP124" s="1262"/>
      <c r="AQ124" s="1084">
        <v>153000000</v>
      </c>
      <c r="AR124" s="1084">
        <v>123560540</v>
      </c>
      <c r="AS124" s="1086">
        <v>29439460</v>
      </c>
      <c r="AT124" s="1085">
        <v>0</v>
      </c>
      <c r="AU124" s="1019"/>
      <c r="AV124" s="1084">
        <v>41860540</v>
      </c>
      <c r="AW124" s="1086">
        <v>81700000</v>
      </c>
      <c r="AX124" s="1084">
        <v>3485500</v>
      </c>
      <c r="AY124" s="1086">
        <v>38375040</v>
      </c>
      <c r="AZ124" s="1084">
        <v>3485500</v>
      </c>
      <c r="BA124" s="1085">
        <v>0</v>
      </c>
      <c r="BB124" s="1086">
        <v>3485500</v>
      </c>
      <c r="BC124" s="1085">
        <v>0</v>
      </c>
      <c r="BD124" s="1085">
        <v>0</v>
      </c>
      <c r="BG124" s="1080">
        <f t="shared" si="42"/>
        <v>153000000</v>
      </c>
      <c r="BH124" s="1080">
        <f t="shared" si="43"/>
        <v>123560540</v>
      </c>
      <c r="BI124" s="1080">
        <f t="shared" si="44"/>
        <v>29439460</v>
      </c>
      <c r="BJ124" s="1080">
        <f t="shared" si="45"/>
        <v>0</v>
      </c>
      <c r="BK124" s="1080">
        <f t="shared" si="46"/>
        <v>41860540</v>
      </c>
      <c r="BL124" s="1080">
        <f t="shared" si="47"/>
        <v>81700000</v>
      </c>
      <c r="BM124" s="1080">
        <f t="shared" si="48"/>
        <v>3485500</v>
      </c>
      <c r="BN124" s="1080">
        <f t="shared" si="49"/>
        <v>38375040</v>
      </c>
      <c r="BO124" s="1080">
        <f t="shared" si="50"/>
        <v>3485500</v>
      </c>
      <c r="BP124" s="1080">
        <f t="shared" si="51"/>
        <v>0</v>
      </c>
      <c r="BQ124" s="1080">
        <f t="shared" si="52"/>
        <v>3485500</v>
      </c>
      <c r="BR124" s="1080">
        <f t="shared" si="53"/>
        <v>0</v>
      </c>
      <c r="BS124" s="1080">
        <f t="shared" si="54"/>
        <v>0</v>
      </c>
    </row>
    <row r="125" spans="1:71" ht="25.5" customHeight="1" x14ac:dyDescent="0.2">
      <c r="A125" s="1049" t="str">
        <f t="shared" si="28"/>
        <v>A20421110</v>
      </c>
      <c r="B125" s="1257" t="s">
        <v>361</v>
      </c>
      <c r="C125" s="1257"/>
      <c r="D125" s="1257" t="s">
        <v>741</v>
      </c>
      <c r="E125" s="1257"/>
      <c r="F125" s="1257" t="s">
        <v>739</v>
      </c>
      <c r="G125" s="1257"/>
      <c r="H125" s="1257" t="s">
        <v>742</v>
      </c>
      <c r="I125" s="1257"/>
      <c r="J125" s="1257" t="s">
        <v>763</v>
      </c>
      <c r="K125" s="1257"/>
      <c r="L125" s="1257"/>
      <c r="M125" s="1257" t="s">
        <v>738</v>
      </c>
      <c r="N125" s="1257"/>
      <c r="O125" s="1257"/>
      <c r="P125" s="1257"/>
      <c r="Q125" s="1257"/>
      <c r="R125" s="1257"/>
      <c r="S125" s="1257"/>
      <c r="T125" s="1258" t="s">
        <v>438</v>
      </c>
      <c r="U125" s="1258"/>
      <c r="V125" s="1258"/>
      <c r="W125" s="1258"/>
      <c r="X125" s="1258"/>
      <c r="Y125" s="1258"/>
      <c r="Z125" s="1258"/>
      <c r="AA125" s="1258"/>
      <c r="AB125" s="1257" t="s">
        <v>732</v>
      </c>
      <c r="AC125" s="1257"/>
      <c r="AD125" s="1257"/>
      <c r="AE125" s="1257"/>
      <c r="AF125" s="1257"/>
      <c r="AG125" s="1257" t="s">
        <v>733</v>
      </c>
      <c r="AH125" s="1257"/>
      <c r="AI125" s="1257"/>
      <c r="AJ125" s="1023" t="s">
        <v>417</v>
      </c>
      <c r="AK125" s="1259" t="s">
        <v>734</v>
      </c>
      <c r="AL125" s="1259"/>
      <c r="AM125" s="1259"/>
      <c r="AN125" s="1259"/>
      <c r="AO125" s="1259"/>
      <c r="AP125" s="1259"/>
      <c r="AQ125" s="1084">
        <v>82400000</v>
      </c>
      <c r="AR125" s="1084">
        <v>82269000</v>
      </c>
      <c r="AS125" s="1086">
        <v>131000</v>
      </c>
      <c r="AT125" s="1085">
        <v>0</v>
      </c>
      <c r="AU125" s="1019"/>
      <c r="AV125" s="1084">
        <v>569000</v>
      </c>
      <c r="AW125" s="1086">
        <v>81700000</v>
      </c>
      <c r="AX125" s="1084">
        <v>569000</v>
      </c>
      <c r="AY125" s="1085">
        <v>0</v>
      </c>
      <c r="AZ125" s="1084">
        <v>569000</v>
      </c>
      <c r="BA125" s="1085">
        <v>0</v>
      </c>
      <c r="BB125" s="1086">
        <v>569000</v>
      </c>
      <c r="BC125" s="1085">
        <v>0</v>
      </c>
      <c r="BD125" s="1085">
        <v>0</v>
      </c>
      <c r="BG125" s="1080">
        <f t="shared" si="42"/>
        <v>82400000</v>
      </c>
      <c r="BH125" s="1080">
        <f t="shared" si="43"/>
        <v>82269000</v>
      </c>
      <c r="BI125" s="1080">
        <f t="shared" si="44"/>
        <v>131000</v>
      </c>
      <c r="BJ125" s="1080">
        <f t="shared" si="45"/>
        <v>0</v>
      </c>
      <c r="BK125" s="1080">
        <f t="shared" si="46"/>
        <v>569000</v>
      </c>
      <c r="BL125" s="1080">
        <f t="shared" si="47"/>
        <v>81700000</v>
      </c>
      <c r="BM125" s="1080">
        <f t="shared" si="48"/>
        <v>569000</v>
      </c>
      <c r="BN125" s="1080">
        <f t="shared" si="49"/>
        <v>0</v>
      </c>
      <c r="BO125" s="1080">
        <f t="shared" si="50"/>
        <v>569000</v>
      </c>
      <c r="BP125" s="1080">
        <f t="shared" si="51"/>
        <v>0</v>
      </c>
      <c r="BQ125" s="1080">
        <f t="shared" si="52"/>
        <v>569000</v>
      </c>
      <c r="BR125" s="1080">
        <f t="shared" si="53"/>
        <v>0</v>
      </c>
      <c r="BS125" s="1080">
        <f t="shared" si="54"/>
        <v>0</v>
      </c>
    </row>
    <row r="126" spans="1:71" ht="25.5" customHeight="1" x14ac:dyDescent="0.2">
      <c r="A126" s="1049" t="str">
        <f t="shared" si="28"/>
        <v>A20421410</v>
      </c>
      <c r="B126" s="1257" t="s">
        <v>361</v>
      </c>
      <c r="C126" s="1257"/>
      <c r="D126" s="1257" t="s">
        <v>741</v>
      </c>
      <c r="E126" s="1257"/>
      <c r="F126" s="1257" t="s">
        <v>739</v>
      </c>
      <c r="G126" s="1257"/>
      <c r="H126" s="1257" t="s">
        <v>742</v>
      </c>
      <c r="I126" s="1257"/>
      <c r="J126" s="1257" t="s">
        <v>763</v>
      </c>
      <c r="K126" s="1257"/>
      <c r="L126" s="1257"/>
      <c r="M126" s="1257" t="s">
        <v>742</v>
      </c>
      <c r="N126" s="1257"/>
      <c r="O126" s="1257"/>
      <c r="P126" s="1257"/>
      <c r="Q126" s="1257"/>
      <c r="R126" s="1257"/>
      <c r="S126" s="1257"/>
      <c r="T126" s="1258" t="s">
        <v>439</v>
      </c>
      <c r="U126" s="1258"/>
      <c r="V126" s="1258"/>
      <c r="W126" s="1258"/>
      <c r="X126" s="1258"/>
      <c r="Y126" s="1258"/>
      <c r="Z126" s="1258"/>
      <c r="AA126" s="1258"/>
      <c r="AB126" s="1257" t="s">
        <v>732</v>
      </c>
      <c r="AC126" s="1257"/>
      <c r="AD126" s="1257"/>
      <c r="AE126" s="1257"/>
      <c r="AF126" s="1257"/>
      <c r="AG126" s="1257" t="s">
        <v>733</v>
      </c>
      <c r="AH126" s="1257"/>
      <c r="AI126" s="1257"/>
      <c r="AJ126" s="1023" t="s">
        <v>417</v>
      </c>
      <c r="AK126" s="1259" t="s">
        <v>734</v>
      </c>
      <c r="AL126" s="1259"/>
      <c r="AM126" s="1259"/>
      <c r="AN126" s="1259"/>
      <c r="AO126" s="1259"/>
      <c r="AP126" s="1259"/>
      <c r="AQ126" s="1084">
        <v>28100000</v>
      </c>
      <c r="AR126" s="1084">
        <v>20360000</v>
      </c>
      <c r="AS126" s="1086">
        <v>7740000</v>
      </c>
      <c r="AT126" s="1085">
        <v>0</v>
      </c>
      <c r="AU126" s="1019"/>
      <c r="AV126" s="1084">
        <v>20360000</v>
      </c>
      <c r="AW126" s="1085">
        <v>0</v>
      </c>
      <c r="AX126" s="1084">
        <v>500000</v>
      </c>
      <c r="AY126" s="1086">
        <v>19860000</v>
      </c>
      <c r="AZ126" s="1084">
        <v>500000</v>
      </c>
      <c r="BA126" s="1085">
        <v>0</v>
      </c>
      <c r="BB126" s="1086">
        <v>500000</v>
      </c>
      <c r="BC126" s="1085">
        <v>0</v>
      </c>
      <c r="BD126" s="1085">
        <v>0</v>
      </c>
      <c r="BG126" s="1080">
        <f t="shared" si="42"/>
        <v>28100000</v>
      </c>
      <c r="BH126" s="1080">
        <f t="shared" si="43"/>
        <v>20360000</v>
      </c>
      <c r="BI126" s="1080">
        <f t="shared" si="44"/>
        <v>7740000</v>
      </c>
      <c r="BJ126" s="1080">
        <f t="shared" si="45"/>
        <v>0</v>
      </c>
      <c r="BK126" s="1080">
        <f t="shared" si="46"/>
        <v>20360000</v>
      </c>
      <c r="BL126" s="1080">
        <f t="shared" si="47"/>
        <v>0</v>
      </c>
      <c r="BM126" s="1080">
        <f t="shared" si="48"/>
        <v>500000</v>
      </c>
      <c r="BN126" s="1080">
        <f t="shared" si="49"/>
        <v>19860000</v>
      </c>
      <c r="BO126" s="1080">
        <f t="shared" si="50"/>
        <v>500000</v>
      </c>
      <c r="BP126" s="1080">
        <f t="shared" si="51"/>
        <v>0</v>
      </c>
      <c r="BQ126" s="1080">
        <f t="shared" si="52"/>
        <v>500000</v>
      </c>
      <c r="BR126" s="1080">
        <f t="shared" si="53"/>
        <v>0</v>
      </c>
      <c r="BS126" s="1080">
        <f t="shared" si="54"/>
        <v>0</v>
      </c>
    </row>
    <row r="127" spans="1:71" ht="25.5" customHeight="1" x14ac:dyDescent="0.2">
      <c r="A127" s="1049" t="str">
        <f t="shared" si="28"/>
        <v>A20421510</v>
      </c>
      <c r="B127" s="1257" t="s">
        <v>361</v>
      </c>
      <c r="C127" s="1257"/>
      <c r="D127" s="1257" t="s">
        <v>741</v>
      </c>
      <c r="E127" s="1257"/>
      <c r="F127" s="1257" t="s">
        <v>739</v>
      </c>
      <c r="G127" s="1257"/>
      <c r="H127" s="1257" t="s">
        <v>742</v>
      </c>
      <c r="I127" s="1257"/>
      <c r="J127" s="1257" t="s">
        <v>763</v>
      </c>
      <c r="K127" s="1257"/>
      <c r="L127" s="1257"/>
      <c r="M127" s="1257" t="s">
        <v>743</v>
      </c>
      <c r="N127" s="1257"/>
      <c r="O127" s="1257"/>
      <c r="P127" s="1257"/>
      <c r="Q127" s="1257"/>
      <c r="R127" s="1257"/>
      <c r="S127" s="1257"/>
      <c r="T127" s="1258" t="s">
        <v>440</v>
      </c>
      <c r="U127" s="1258"/>
      <c r="V127" s="1258"/>
      <c r="W127" s="1258"/>
      <c r="X127" s="1258"/>
      <c r="Y127" s="1258"/>
      <c r="Z127" s="1258"/>
      <c r="AA127" s="1258"/>
      <c r="AB127" s="1257" t="s">
        <v>732</v>
      </c>
      <c r="AC127" s="1257"/>
      <c r="AD127" s="1257"/>
      <c r="AE127" s="1257"/>
      <c r="AF127" s="1257"/>
      <c r="AG127" s="1257" t="s">
        <v>733</v>
      </c>
      <c r="AH127" s="1257"/>
      <c r="AI127" s="1257"/>
      <c r="AJ127" s="1023" t="s">
        <v>417</v>
      </c>
      <c r="AK127" s="1259" t="s">
        <v>734</v>
      </c>
      <c r="AL127" s="1259"/>
      <c r="AM127" s="1259"/>
      <c r="AN127" s="1259"/>
      <c r="AO127" s="1259"/>
      <c r="AP127" s="1259"/>
      <c r="AQ127" s="1084">
        <v>22500000</v>
      </c>
      <c r="AR127" s="1084">
        <v>20931540</v>
      </c>
      <c r="AS127" s="1086">
        <v>1568460</v>
      </c>
      <c r="AT127" s="1085">
        <v>0</v>
      </c>
      <c r="AU127" s="1019"/>
      <c r="AV127" s="1084">
        <v>20931540</v>
      </c>
      <c r="AW127" s="1085">
        <v>0</v>
      </c>
      <c r="AX127" s="1084">
        <v>2416500</v>
      </c>
      <c r="AY127" s="1086">
        <v>18515040</v>
      </c>
      <c r="AZ127" s="1084">
        <v>2416500</v>
      </c>
      <c r="BA127" s="1085">
        <v>0</v>
      </c>
      <c r="BB127" s="1086">
        <v>2416500</v>
      </c>
      <c r="BC127" s="1085">
        <v>0</v>
      </c>
      <c r="BD127" s="1085">
        <v>0</v>
      </c>
      <c r="BG127" s="1080">
        <f t="shared" si="42"/>
        <v>22500000</v>
      </c>
      <c r="BH127" s="1080">
        <f t="shared" si="43"/>
        <v>20931540</v>
      </c>
      <c r="BI127" s="1080">
        <f t="shared" si="44"/>
        <v>1568460</v>
      </c>
      <c r="BJ127" s="1080">
        <f t="shared" si="45"/>
        <v>0</v>
      </c>
      <c r="BK127" s="1080">
        <f t="shared" si="46"/>
        <v>20931540</v>
      </c>
      <c r="BL127" s="1080">
        <f t="shared" si="47"/>
        <v>0</v>
      </c>
      <c r="BM127" s="1080">
        <f t="shared" si="48"/>
        <v>2416500</v>
      </c>
      <c r="BN127" s="1080">
        <f t="shared" si="49"/>
        <v>18515040</v>
      </c>
      <c r="BO127" s="1080">
        <f t="shared" si="50"/>
        <v>2416500</v>
      </c>
      <c r="BP127" s="1080">
        <f t="shared" si="51"/>
        <v>0</v>
      </c>
      <c r="BQ127" s="1080">
        <f t="shared" si="52"/>
        <v>2416500</v>
      </c>
      <c r="BR127" s="1080">
        <f t="shared" si="53"/>
        <v>0</v>
      </c>
      <c r="BS127" s="1080">
        <f t="shared" si="54"/>
        <v>0</v>
      </c>
    </row>
    <row r="128" spans="1:71" ht="25.5" customHeight="1" x14ac:dyDescent="0.2">
      <c r="A128" s="1049" t="str">
        <f t="shared" si="28"/>
        <v>A20421810</v>
      </c>
      <c r="B128" s="1257" t="s">
        <v>361</v>
      </c>
      <c r="C128" s="1257"/>
      <c r="D128" s="1257" t="s">
        <v>741</v>
      </c>
      <c r="E128" s="1257"/>
      <c r="F128" s="1257" t="s">
        <v>739</v>
      </c>
      <c r="G128" s="1257"/>
      <c r="H128" s="1257" t="s">
        <v>742</v>
      </c>
      <c r="I128" s="1257"/>
      <c r="J128" s="1257" t="s">
        <v>763</v>
      </c>
      <c r="K128" s="1257"/>
      <c r="L128" s="1257"/>
      <c r="M128" s="1257" t="s">
        <v>755</v>
      </c>
      <c r="N128" s="1257"/>
      <c r="O128" s="1257"/>
      <c r="P128" s="1257"/>
      <c r="Q128" s="1257"/>
      <c r="R128" s="1257"/>
      <c r="S128" s="1257"/>
      <c r="T128" s="1258" t="s">
        <v>441</v>
      </c>
      <c r="U128" s="1258"/>
      <c r="V128" s="1258"/>
      <c r="W128" s="1258"/>
      <c r="X128" s="1258"/>
      <c r="Y128" s="1258"/>
      <c r="Z128" s="1258"/>
      <c r="AA128" s="1258"/>
      <c r="AB128" s="1257" t="s">
        <v>732</v>
      </c>
      <c r="AC128" s="1257"/>
      <c r="AD128" s="1257"/>
      <c r="AE128" s="1257"/>
      <c r="AF128" s="1257"/>
      <c r="AG128" s="1257" t="s">
        <v>733</v>
      </c>
      <c r="AH128" s="1257"/>
      <c r="AI128" s="1257"/>
      <c r="AJ128" s="1023" t="s">
        <v>417</v>
      </c>
      <c r="AK128" s="1259" t="s">
        <v>734</v>
      </c>
      <c r="AL128" s="1259"/>
      <c r="AM128" s="1259"/>
      <c r="AN128" s="1259"/>
      <c r="AO128" s="1259"/>
      <c r="AP128" s="1259"/>
      <c r="AQ128" s="1084">
        <v>20000000</v>
      </c>
      <c r="AR128" s="1083">
        <v>0</v>
      </c>
      <c r="AS128" s="1086">
        <v>20000000</v>
      </c>
      <c r="AT128" s="1085">
        <v>0</v>
      </c>
      <c r="AU128" s="1019"/>
      <c r="AV128" s="1083">
        <v>0</v>
      </c>
      <c r="AW128" s="1085">
        <v>0</v>
      </c>
      <c r="AX128" s="1083">
        <v>0</v>
      </c>
      <c r="AY128" s="1085">
        <v>0</v>
      </c>
      <c r="AZ128" s="1083">
        <v>0</v>
      </c>
      <c r="BA128" s="1085">
        <v>0</v>
      </c>
      <c r="BB128" s="1085">
        <v>0</v>
      </c>
      <c r="BC128" s="1085">
        <v>0</v>
      </c>
      <c r="BD128" s="1085">
        <v>0</v>
      </c>
      <c r="BG128" s="1080">
        <f t="shared" si="42"/>
        <v>20000000</v>
      </c>
      <c r="BH128" s="1080">
        <f t="shared" si="43"/>
        <v>0</v>
      </c>
      <c r="BI128" s="1080">
        <f t="shared" si="44"/>
        <v>20000000</v>
      </c>
      <c r="BJ128" s="1080">
        <f t="shared" si="45"/>
        <v>0</v>
      </c>
      <c r="BK128" s="1080">
        <f t="shared" si="46"/>
        <v>0</v>
      </c>
      <c r="BL128" s="1080">
        <f t="shared" si="47"/>
        <v>0</v>
      </c>
      <c r="BM128" s="1080">
        <f t="shared" si="48"/>
        <v>0</v>
      </c>
      <c r="BN128" s="1080">
        <f t="shared" si="49"/>
        <v>0</v>
      </c>
      <c r="BO128" s="1080">
        <f t="shared" si="50"/>
        <v>0</v>
      </c>
      <c r="BP128" s="1080">
        <f t="shared" si="51"/>
        <v>0</v>
      </c>
      <c r="BQ128" s="1080">
        <f t="shared" si="52"/>
        <v>0</v>
      </c>
      <c r="BR128" s="1080">
        <f t="shared" si="53"/>
        <v>0</v>
      </c>
      <c r="BS128" s="1080">
        <f t="shared" si="54"/>
        <v>0</v>
      </c>
    </row>
    <row r="129" spans="1:71" ht="12.75" x14ac:dyDescent="0.2">
      <c r="A129" s="1049" t="str">
        <f t="shared" si="28"/>
        <v>A2044010</v>
      </c>
      <c r="B129" s="1261" t="s">
        <v>361</v>
      </c>
      <c r="C129" s="1261"/>
      <c r="D129" s="1261" t="s">
        <v>741</v>
      </c>
      <c r="E129" s="1261"/>
      <c r="F129" s="1261" t="s">
        <v>739</v>
      </c>
      <c r="G129" s="1261"/>
      <c r="H129" s="1261" t="s">
        <v>742</v>
      </c>
      <c r="I129" s="1261"/>
      <c r="J129" s="1261" t="s">
        <v>769</v>
      </c>
      <c r="K129" s="1261"/>
      <c r="L129" s="1261"/>
      <c r="M129" s="1261"/>
      <c r="N129" s="1261"/>
      <c r="O129" s="1261"/>
      <c r="P129" s="1261"/>
      <c r="Q129" s="1261"/>
      <c r="R129" s="1261"/>
      <c r="S129" s="1261"/>
      <c r="T129" s="1260" t="s">
        <v>770</v>
      </c>
      <c r="U129" s="1260"/>
      <c r="V129" s="1260"/>
      <c r="W129" s="1260"/>
      <c r="X129" s="1260"/>
      <c r="Y129" s="1260"/>
      <c r="Z129" s="1260"/>
      <c r="AA129" s="1260"/>
      <c r="AB129" s="1261" t="s">
        <v>732</v>
      </c>
      <c r="AC129" s="1261"/>
      <c r="AD129" s="1261"/>
      <c r="AE129" s="1261"/>
      <c r="AF129" s="1261"/>
      <c r="AG129" s="1261" t="s">
        <v>733</v>
      </c>
      <c r="AH129" s="1261"/>
      <c r="AI129" s="1261"/>
      <c r="AJ129" s="1018" t="s">
        <v>417</v>
      </c>
      <c r="AK129" s="1262" t="s">
        <v>734</v>
      </c>
      <c r="AL129" s="1262"/>
      <c r="AM129" s="1262"/>
      <c r="AN129" s="1262"/>
      <c r="AO129" s="1262"/>
      <c r="AP129" s="1262"/>
      <c r="AQ129" s="1084">
        <v>15000000</v>
      </c>
      <c r="AR129" s="1084">
        <v>669900</v>
      </c>
      <c r="AS129" s="1086">
        <v>14330100</v>
      </c>
      <c r="AT129" s="1085">
        <v>0</v>
      </c>
      <c r="AU129" s="1019"/>
      <c r="AV129" s="1084">
        <v>669900</v>
      </c>
      <c r="AW129" s="1085">
        <v>0</v>
      </c>
      <c r="AX129" s="1084">
        <v>669900</v>
      </c>
      <c r="AY129" s="1085">
        <v>0</v>
      </c>
      <c r="AZ129" s="1084">
        <v>669900</v>
      </c>
      <c r="BA129" s="1085">
        <v>0</v>
      </c>
      <c r="BB129" s="1086">
        <v>669900</v>
      </c>
      <c r="BC129" s="1085">
        <v>0</v>
      </c>
      <c r="BD129" s="1085">
        <v>0</v>
      </c>
      <c r="BG129" s="1080">
        <f t="shared" si="42"/>
        <v>15000000</v>
      </c>
      <c r="BH129" s="1080">
        <f t="shared" si="43"/>
        <v>669900</v>
      </c>
      <c r="BI129" s="1080">
        <f t="shared" si="44"/>
        <v>14330100</v>
      </c>
      <c r="BJ129" s="1080">
        <f t="shared" si="45"/>
        <v>0</v>
      </c>
      <c r="BK129" s="1080">
        <f t="shared" si="46"/>
        <v>669900</v>
      </c>
      <c r="BL129" s="1080">
        <f t="shared" si="47"/>
        <v>0</v>
      </c>
      <c r="BM129" s="1080">
        <f t="shared" si="48"/>
        <v>669900</v>
      </c>
      <c r="BN129" s="1080">
        <f t="shared" si="49"/>
        <v>0</v>
      </c>
      <c r="BO129" s="1080">
        <f t="shared" si="50"/>
        <v>669900</v>
      </c>
      <c r="BP129" s="1080">
        <f t="shared" si="51"/>
        <v>0</v>
      </c>
      <c r="BQ129" s="1080">
        <f t="shared" si="52"/>
        <v>669900</v>
      </c>
      <c r="BR129" s="1080">
        <f t="shared" si="53"/>
        <v>0</v>
      </c>
      <c r="BS129" s="1080">
        <f t="shared" si="54"/>
        <v>0</v>
      </c>
    </row>
    <row r="130" spans="1:71" ht="25.5" customHeight="1" x14ac:dyDescent="0.2">
      <c r="A130" s="1049" t="str">
        <f t="shared" si="28"/>
        <v>A204401510</v>
      </c>
      <c r="B130" s="1257" t="s">
        <v>361</v>
      </c>
      <c r="C130" s="1257"/>
      <c r="D130" s="1257" t="s">
        <v>741</v>
      </c>
      <c r="E130" s="1257"/>
      <c r="F130" s="1257" t="s">
        <v>739</v>
      </c>
      <c r="G130" s="1257"/>
      <c r="H130" s="1257" t="s">
        <v>742</v>
      </c>
      <c r="I130" s="1257"/>
      <c r="J130" s="1257" t="s">
        <v>769</v>
      </c>
      <c r="K130" s="1257"/>
      <c r="L130" s="1257"/>
      <c r="M130" s="1257" t="s">
        <v>745</v>
      </c>
      <c r="N130" s="1257"/>
      <c r="O130" s="1257"/>
      <c r="P130" s="1257"/>
      <c r="Q130" s="1257"/>
      <c r="R130" s="1257"/>
      <c r="S130" s="1257"/>
      <c r="T130" s="1258" t="s">
        <v>576</v>
      </c>
      <c r="U130" s="1258"/>
      <c r="V130" s="1258"/>
      <c r="W130" s="1258"/>
      <c r="X130" s="1258"/>
      <c r="Y130" s="1258"/>
      <c r="Z130" s="1258"/>
      <c r="AA130" s="1258"/>
      <c r="AB130" s="1257" t="s">
        <v>732</v>
      </c>
      <c r="AC130" s="1257"/>
      <c r="AD130" s="1257"/>
      <c r="AE130" s="1257"/>
      <c r="AF130" s="1257"/>
      <c r="AG130" s="1257" t="s">
        <v>733</v>
      </c>
      <c r="AH130" s="1257"/>
      <c r="AI130" s="1257"/>
      <c r="AJ130" s="1023" t="s">
        <v>417</v>
      </c>
      <c r="AK130" s="1259" t="s">
        <v>734</v>
      </c>
      <c r="AL130" s="1259"/>
      <c r="AM130" s="1259"/>
      <c r="AN130" s="1259"/>
      <c r="AO130" s="1259"/>
      <c r="AP130" s="1259"/>
      <c r="AQ130" s="1084">
        <v>15000000</v>
      </c>
      <c r="AR130" s="1084">
        <v>669900</v>
      </c>
      <c r="AS130" s="1086">
        <v>14330100</v>
      </c>
      <c r="AT130" s="1085">
        <v>0</v>
      </c>
      <c r="AU130" s="1019"/>
      <c r="AV130" s="1084">
        <v>669900</v>
      </c>
      <c r="AW130" s="1085">
        <v>0</v>
      </c>
      <c r="AX130" s="1084">
        <v>669900</v>
      </c>
      <c r="AY130" s="1085">
        <v>0</v>
      </c>
      <c r="AZ130" s="1084">
        <v>669900</v>
      </c>
      <c r="BA130" s="1085">
        <v>0</v>
      </c>
      <c r="BB130" s="1086">
        <v>669900</v>
      </c>
      <c r="BC130" s="1085">
        <v>0</v>
      </c>
      <c r="BD130" s="1085">
        <v>0</v>
      </c>
      <c r="BG130" s="1080">
        <f t="shared" si="42"/>
        <v>15000000</v>
      </c>
      <c r="BH130" s="1080">
        <f t="shared" si="43"/>
        <v>669900</v>
      </c>
      <c r="BI130" s="1080">
        <f t="shared" si="44"/>
        <v>14330100</v>
      </c>
      <c r="BJ130" s="1080">
        <f t="shared" si="45"/>
        <v>0</v>
      </c>
      <c r="BK130" s="1080">
        <f t="shared" si="46"/>
        <v>669900</v>
      </c>
      <c r="BL130" s="1080">
        <f t="shared" si="47"/>
        <v>0</v>
      </c>
      <c r="BM130" s="1080">
        <f t="shared" si="48"/>
        <v>669900</v>
      </c>
      <c r="BN130" s="1080">
        <f t="shared" si="49"/>
        <v>0</v>
      </c>
      <c r="BO130" s="1080">
        <f t="shared" si="50"/>
        <v>669900</v>
      </c>
      <c r="BP130" s="1080">
        <f t="shared" si="51"/>
        <v>0</v>
      </c>
      <c r="BQ130" s="1080">
        <f t="shared" si="52"/>
        <v>669900</v>
      </c>
      <c r="BR130" s="1080">
        <f t="shared" si="53"/>
        <v>0</v>
      </c>
      <c r="BS130" s="1080">
        <f t="shared" si="54"/>
        <v>0</v>
      </c>
    </row>
    <row r="131" spans="1:71" ht="12.75" x14ac:dyDescent="0.2">
      <c r="A131" s="1049" t="str">
        <f t="shared" si="28"/>
        <v>A2044110</v>
      </c>
      <c r="B131" s="1261" t="s">
        <v>361</v>
      </c>
      <c r="C131" s="1261"/>
      <c r="D131" s="1261" t="s">
        <v>741</v>
      </c>
      <c r="E131" s="1261"/>
      <c r="F131" s="1261" t="s">
        <v>739</v>
      </c>
      <c r="G131" s="1261"/>
      <c r="H131" s="1261" t="s">
        <v>742</v>
      </c>
      <c r="I131" s="1261"/>
      <c r="J131" s="1261" t="s">
        <v>771</v>
      </c>
      <c r="K131" s="1261"/>
      <c r="L131" s="1261"/>
      <c r="M131" s="1261"/>
      <c r="N131" s="1261"/>
      <c r="O131" s="1261"/>
      <c r="P131" s="1261"/>
      <c r="Q131" s="1261"/>
      <c r="R131" s="1261"/>
      <c r="S131" s="1261"/>
      <c r="T131" s="1260" t="s">
        <v>442</v>
      </c>
      <c r="U131" s="1260"/>
      <c r="V131" s="1260"/>
      <c r="W131" s="1260"/>
      <c r="X131" s="1260"/>
      <c r="Y131" s="1260"/>
      <c r="Z131" s="1260"/>
      <c r="AA131" s="1260"/>
      <c r="AB131" s="1261" t="s">
        <v>732</v>
      </c>
      <c r="AC131" s="1261"/>
      <c r="AD131" s="1261"/>
      <c r="AE131" s="1261"/>
      <c r="AF131" s="1261"/>
      <c r="AG131" s="1261" t="s">
        <v>733</v>
      </c>
      <c r="AH131" s="1261"/>
      <c r="AI131" s="1261"/>
      <c r="AJ131" s="1018" t="s">
        <v>417</v>
      </c>
      <c r="AK131" s="1262" t="s">
        <v>734</v>
      </c>
      <c r="AL131" s="1262"/>
      <c r="AM131" s="1262"/>
      <c r="AN131" s="1262"/>
      <c r="AO131" s="1262"/>
      <c r="AP131" s="1262"/>
      <c r="AQ131" s="1084">
        <v>127000000</v>
      </c>
      <c r="AR131" s="1084">
        <v>114295820</v>
      </c>
      <c r="AS131" s="1086">
        <v>12704180</v>
      </c>
      <c r="AT131" s="1085">
        <v>0</v>
      </c>
      <c r="AU131" s="1019"/>
      <c r="AV131" s="1084">
        <v>105090854</v>
      </c>
      <c r="AW131" s="1086">
        <v>9204966</v>
      </c>
      <c r="AX131" s="1084">
        <v>67083937</v>
      </c>
      <c r="AY131" s="1086">
        <v>38006917</v>
      </c>
      <c r="AZ131" s="1084">
        <v>50257520</v>
      </c>
      <c r="BA131" s="1086">
        <v>16826417</v>
      </c>
      <c r="BB131" s="1086">
        <v>50257520</v>
      </c>
      <c r="BC131" s="1085">
        <v>0</v>
      </c>
      <c r="BD131" s="1085">
        <v>0</v>
      </c>
      <c r="BG131" s="1080">
        <f t="shared" si="42"/>
        <v>127000000</v>
      </c>
      <c r="BH131" s="1080">
        <f t="shared" si="43"/>
        <v>114295820</v>
      </c>
      <c r="BI131" s="1080">
        <f t="shared" si="44"/>
        <v>12704180</v>
      </c>
      <c r="BJ131" s="1080">
        <f t="shared" si="45"/>
        <v>0</v>
      </c>
      <c r="BK131" s="1080">
        <f t="shared" si="46"/>
        <v>105090854</v>
      </c>
      <c r="BL131" s="1080">
        <f t="shared" si="47"/>
        <v>9204966</v>
      </c>
      <c r="BM131" s="1080">
        <f t="shared" si="48"/>
        <v>67083937</v>
      </c>
      <c r="BN131" s="1080">
        <f t="shared" si="49"/>
        <v>38006917</v>
      </c>
      <c r="BO131" s="1080">
        <f t="shared" si="50"/>
        <v>50257520</v>
      </c>
      <c r="BP131" s="1080">
        <f t="shared" si="51"/>
        <v>16826417</v>
      </c>
      <c r="BQ131" s="1080">
        <f t="shared" si="52"/>
        <v>50257520</v>
      </c>
      <c r="BR131" s="1080">
        <f t="shared" si="53"/>
        <v>0</v>
      </c>
      <c r="BS131" s="1080">
        <f t="shared" si="54"/>
        <v>0</v>
      </c>
    </row>
    <row r="132" spans="1:71" ht="25.5" customHeight="1" x14ac:dyDescent="0.2">
      <c r="A132" s="1049" t="str">
        <f t="shared" si="28"/>
        <v>A20441210</v>
      </c>
      <c r="B132" s="1257" t="s">
        <v>361</v>
      </c>
      <c r="C132" s="1257"/>
      <c r="D132" s="1257" t="s">
        <v>741</v>
      </c>
      <c r="E132" s="1257"/>
      <c r="F132" s="1257" t="s">
        <v>739</v>
      </c>
      <c r="G132" s="1257"/>
      <c r="H132" s="1257" t="s">
        <v>742</v>
      </c>
      <c r="I132" s="1257"/>
      <c r="J132" s="1257" t="s">
        <v>771</v>
      </c>
      <c r="K132" s="1257"/>
      <c r="L132" s="1257"/>
      <c r="M132" s="1257" t="s">
        <v>741</v>
      </c>
      <c r="N132" s="1257"/>
      <c r="O132" s="1257"/>
      <c r="P132" s="1257"/>
      <c r="Q132" s="1257"/>
      <c r="R132" s="1257"/>
      <c r="S132" s="1257"/>
      <c r="T132" s="1258" t="s">
        <v>443</v>
      </c>
      <c r="U132" s="1258"/>
      <c r="V132" s="1258"/>
      <c r="W132" s="1258"/>
      <c r="X132" s="1258"/>
      <c r="Y132" s="1258"/>
      <c r="Z132" s="1258"/>
      <c r="AA132" s="1258"/>
      <c r="AB132" s="1257" t="s">
        <v>732</v>
      </c>
      <c r="AC132" s="1257"/>
      <c r="AD132" s="1257"/>
      <c r="AE132" s="1257"/>
      <c r="AF132" s="1257"/>
      <c r="AG132" s="1257" t="s">
        <v>733</v>
      </c>
      <c r="AH132" s="1257"/>
      <c r="AI132" s="1257"/>
      <c r="AJ132" s="1023" t="s">
        <v>417</v>
      </c>
      <c r="AK132" s="1259" t="s">
        <v>734</v>
      </c>
      <c r="AL132" s="1259"/>
      <c r="AM132" s="1259"/>
      <c r="AN132" s="1259"/>
      <c r="AO132" s="1259"/>
      <c r="AP132" s="1259"/>
      <c r="AQ132" s="1084">
        <v>87000000</v>
      </c>
      <c r="AR132" s="1084">
        <v>87000000</v>
      </c>
      <c r="AS132" s="1085">
        <v>0</v>
      </c>
      <c r="AT132" s="1085">
        <v>0</v>
      </c>
      <c r="AU132" s="1019"/>
      <c r="AV132" s="1084">
        <v>83698834</v>
      </c>
      <c r="AW132" s="1086">
        <v>3301166</v>
      </c>
      <c r="AX132" s="1084">
        <v>45691917</v>
      </c>
      <c r="AY132" s="1086">
        <v>38006917</v>
      </c>
      <c r="AZ132" s="1084">
        <v>28865500</v>
      </c>
      <c r="BA132" s="1086">
        <v>16826417</v>
      </c>
      <c r="BB132" s="1086">
        <v>28865500</v>
      </c>
      <c r="BC132" s="1085">
        <v>0</v>
      </c>
      <c r="BD132" s="1085">
        <v>0</v>
      </c>
      <c r="BG132" s="1080">
        <f t="shared" si="42"/>
        <v>87000000</v>
      </c>
      <c r="BH132" s="1080">
        <f t="shared" si="43"/>
        <v>87000000</v>
      </c>
      <c r="BI132" s="1080">
        <f t="shared" si="44"/>
        <v>0</v>
      </c>
      <c r="BJ132" s="1080">
        <f t="shared" si="45"/>
        <v>0</v>
      </c>
      <c r="BK132" s="1080">
        <f t="shared" si="46"/>
        <v>83698834</v>
      </c>
      <c r="BL132" s="1080">
        <f t="shared" si="47"/>
        <v>3301166</v>
      </c>
      <c r="BM132" s="1080">
        <f t="shared" si="48"/>
        <v>45691917</v>
      </c>
      <c r="BN132" s="1080">
        <f t="shared" si="49"/>
        <v>38006917</v>
      </c>
      <c r="BO132" s="1080">
        <f t="shared" si="50"/>
        <v>28865500</v>
      </c>
      <c r="BP132" s="1080">
        <f t="shared" si="51"/>
        <v>16826417</v>
      </c>
      <c r="BQ132" s="1080">
        <f t="shared" si="52"/>
        <v>28865500</v>
      </c>
      <c r="BR132" s="1080">
        <f t="shared" si="53"/>
        <v>0</v>
      </c>
      <c r="BS132" s="1080">
        <f t="shared" si="54"/>
        <v>0</v>
      </c>
    </row>
    <row r="133" spans="1:71" ht="25.5" customHeight="1" x14ac:dyDescent="0.2">
      <c r="A133" s="1049" t="str">
        <f t="shared" si="28"/>
        <v>A20441510</v>
      </c>
      <c r="B133" s="1257" t="s">
        <v>361</v>
      </c>
      <c r="C133" s="1257"/>
      <c r="D133" s="1257" t="s">
        <v>741</v>
      </c>
      <c r="E133" s="1257"/>
      <c r="F133" s="1257" t="s">
        <v>739</v>
      </c>
      <c r="G133" s="1257"/>
      <c r="H133" s="1257" t="s">
        <v>742</v>
      </c>
      <c r="I133" s="1257"/>
      <c r="J133" s="1257" t="s">
        <v>771</v>
      </c>
      <c r="K133" s="1257"/>
      <c r="L133" s="1257"/>
      <c r="M133" s="1257" t="s">
        <v>743</v>
      </c>
      <c r="N133" s="1257"/>
      <c r="O133" s="1257"/>
      <c r="P133" s="1257"/>
      <c r="Q133" s="1257"/>
      <c r="R133" s="1257"/>
      <c r="S133" s="1257"/>
      <c r="T133" s="1258" t="s">
        <v>444</v>
      </c>
      <c r="U133" s="1258"/>
      <c r="V133" s="1258"/>
      <c r="W133" s="1258"/>
      <c r="X133" s="1258"/>
      <c r="Y133" s="1258"/>
      <c r="Z133" s="1258"/>
      <c r="AA133" s="1258"/>
      <c r="AB133" s="1257" t="s">
        <v>732</v>
      </c>
      <c r="AC133" s="1257"/>
      <c r="AD133" s="1257"/>
      <c r="AE133" s="1257"/>
      <c r="AF133" s="1257"/>
      <c r="AG133" s="1257" t="s">
        <v>733</v>
      </c>
      <c r="AH133" s="1257"/>
      <c r="AI133" s="1257"/>
      <c r="AJ133" s="1023" t="s">
        <v>417</v>
      </c>
      <c r="AK133" s="1259" t="s">
        <v>734</v>
      </c>
      <c r="AL133" s="1259"/>
      <c r="AM133" s="1259"/>
      <c r="AN133" s="1259"/>
      <c r="AO133" s="1259"/>
      <c r="AP133" s="1259"/>
      <c r="AQ133" s="1084">
        <v>25000000</v>
      </c>
      <c r="AR133" s="1084">
        <v>14591960</v>
      </c>
      <c r="AS133" s="1086">
        <v>10408040</v>
      </c>
      <c r="AT133" s="1085">
        <v>0</v>
      </c>
      <c r="AU133" s="1019"/>
      <c r="AV133" s="1084">
        <v>14591960</v>
      </c>
      <c r="AW133" s="1085">
        <v>0</v>
      </c>
      <c r="AX133" s="1084">
        <v>14591960</v>
      </c>
      <c r="AY133" s="1085">
        <v>0</v>
      </c>
      <c r="AZ133" s="1084">
        <v>14591960</v>
      </c>
      <c r="BA133" s="1085">
        <v>0</v>
      </c>
      <c r="BB133" s="1086">
        <v>14591960</v>
      </c>
      <c r="BC133" s="1085">
        <v>0</v>
      </c>
      <c r="BD133" s="1085">
        <v>0</v>
      </c>
      <c r="BG133" s="1080">
        <f t="shared" si="42"/>
        <v>25000000</v>
      </c>
      <c r="BH133" s="1080">
        <f t="shared" si="43"/>
        <v>14591960</v>
      </c>
      <c r="BI133" s="1080">
        <f t="shared" si="44"/>
        <v>10408040</v>
      </c>
      <c r="BJ133" s="1080">
        <f t="shared" si="45"/>
        <v>0</v>
      </c>
      <c r="BK133" s="1080">
        <f t="shared" si="46"/>
        <v>14591960</v>
      </c>
      <c r="BL133" s="1080">
        <f t="shared" si="47"/>
        <v>0</v>
      </c>
      <c r="BM133" s="1080">
        <f t="shared" si="48"/>
        <v>14591960</v>
      </c>
      <c r="BN133" s="1080">
        <f t="shared" si="49"/>
        <v>0</v>
      </c>
      <c r="BO133" s="1080">
        <f t="shared" si="50"/>
        <v>14591960</v>
      </c>
      <c r="BP133" s="1080">
        <f t="shared" si="51"/>
        <v>0</v>
      </c>
      <c r="BQ133" s="1080">
        <f t="shared" si="52"/>
        <v>14591960</v>
      </c>
      <c r="BR133" s="1080">
        <f t="shared" si="53"/>
        <v>0</v>
      </c>
      <c r="BS133" s="1080">
        <f t="shared" si="54"/>
        <v>0</v>
      </c>
    </row>
    <row r="134" spans="1:71" ht="12.75" x14ac:dyDescent="0.2">
      <c r="A134" s="1049" t="str">
        <f t="shared" si="28"/>
        <v>A204411310</v>
      </c>
      <c r="B134" s="1257" t="s">
        <v>361</v>
      </c>
      <c r="C134" s="1257"/>
      <c r="D134" s="1257" t="s">
        <v>741</v>
      </c>
      <c r="E134" s="1257"/>
      <c r="F134" s="1257" t="s">
        <v>739</v>
      </c>
      <c r="G134" s="1257"/>
      <c r="H134" s="1257" t="s">
        <v>742</v>
      </c>
      <c r="I134" s="1257"/>
      <c r="J134" s="1257" t="s">
        <v>771</v>
      </c>
      <c r="K134" s="1257"/>
      <c r="L134" s="1257"/>
      <c r="M134" s="1257" t="s">
        <v>765</v>
      </c>
      <c r="N134" s="1257"/>
      <c r="O134" s="1257"/>
      <c r="P134" s="1257"/>
      <c r="Q134" s="1257"/>
      <c r="R134" s="1257"/>
      <c r="S134" s="1257"/>
      <c r="T134" s="1258" t="s">
        <v>442</v>
      </c>
      <c r="U134" s="1258"/>
      <c r="V134" s="1258"/>
      <c r="W134" s="1258"/>
      <c r="X134" s="1258"/>
      <c r="Y134" s="1258"/>
      <c r="Z134" s="1258"/>
      <c r="AA134" s="1258"/>
      <c r="AB134" s="1257" t="s">
        <v>732</v>
      </c>
      <c r="AC134" s="1257"/>
      <c r="AD134" s="1257"/>
      <c r="AE134" s="1257"/>
      <c r="AF134" s="1257"/>
      <c r="AG134" s="1257" t="s">
        <v>733</v>
      </c>
      <c r="AH134" s="1257"/>
      <c r="AI134" s="1257"/>
      <c r="AJ134" s="1023" t="s">
        <v>417</v>
      </c>
      <c r="AK134" s="1259" t="s">
        <v>734</v>
      </c>
      <c r="AL134" s="1259"/>
      <c r="AM134" s="1259"/>
      <c r="AN134" s="1259"/>
      <c r="AO134" s="1259"/>
      <c r="AP134" s="1259"/>
      <c r="AQ134" s="1084">
        <v>15000000</v>
      </c>
      <c r="AR134" s="1084">
        <v>12703860</v>
      </c>
      <c r="AS134" s="1086">
        <v>2296140</v>
      </c>
      <c r="AT134" s="1085">
        <v>0</v>
      </c>
      <c r="AU134" s="1019"/>
      <c r="AV134" s="1084">
        <v>6800060</v>
      </c>
      <c r="AW134" s="1086">
        <v>5903800</v>
      </c>
      <c r="AX134" s="1084">
        <v>6800060</v>
      </c>
      <c r="AY134" s="1085">
        <v>0</v>
      </c>
      <c r="AZ134" s="1084">
        <v>6800060</v>
      </c>
      <c r="BA134" s="1085">
        <v>0</v>
      </c>
      <c r="BB134" s="1086">
        <v>6800060</v>
      </c>
      <c r="BC134" s="1085">
        <v>0</v>
      </c>
      <c r="BD134" s="1085">
        <v>0</v>
      </c>
      <c r="BG134" s="1080">
        <f t="shared" si="42"/>
        <v>15000000</v>
      </c>
      <c r="BH134" s="1080">
        <f t="shared" si="43"/>
        <v>12703860</v>
      </c>
      <c r="BI134" s="1080">
        <f t="shared" si="44"/>
        <v>2296140</v>
      </c>
      <c r="BJ134" s="1080">
        <f t="shared" si="45"/>
        <v>0</v>
      </c>
      <c r="BK134" s="1080">
        <f t="shared" si="46"/>
        <v>6800060</v>
      </c>
      <c r="BL134" s="1080">
        <f t="shared" si="47"/>
        <v>5903800</v>
      </c>
      <c r="BM134" s="1080">
        <f t="shared" si="48"/>
        <v>6800060</v>
      </c>
      <c r="BN134" s="1080">
        <f t="shared" si="49"/>
        <v>0</v>
      </c>
      <c r="BO134" s="1080">
        <f t="shared" si="50"/>
        <v>6800060</v>
      </c>
      <c r="BP134" s="1080">
        <f t="shared" si="51"/>
        <v>0</v>
      </c>
      <c r="BQ134" s="1080">
        <f t="shared" si="52"/>
        <v>6800060</v>
      </c>
      <c r="BR134" s="1080">
        <f t="shared" si="53"/>
        <v>0</v>
      </c>
      <c r="BS134" s="1080">
        <f t="shared" si="54"/>
        <v>0</v>
      </c>
    </row>
    <row r="135" spans="1:71" ht="12.75" x14ac:dyDescent="0.2">
      <c r="A135" s="1049" t="str">
        <f t="shared" si="28"/>
        <v>A20499910</v>
      </c>
      <c r="B135" s="1257" t="s">
        <v>361</v>
      </c>
      <c r="C135" s="1257"/>
      <c r="D135" s="1257" t="s">
        <v>741</v>
      </c>
      <c r="E135" s="1257"/>
      <c r="F135" s="1257" t="s">
        <v>739</v>
      </c>
      <c r="G135" s="1257"/>
      <c r="H135" s="1257" t="s">
        <v>742</v>
      </c>
      <c r="I135" s="1257"/>
      <c r="J135" s="1257" t="s">
        <v>749</v>
      </c>
      <c r="K135" s="1257"/>
      <c r="L135" s="1257"/>
      <c r="M135" s="1257"/>
      <c r="N135" s="1257"/>
      <c r="O135" s="1257"/>
      <c r="P135" s="1257"/>
      <c r="Q135" s="1257"/>
      <c r="R135" s="1257"/>
      <c r="S135" s="1257"/>
      <c r="T135" s="1258" t="s">
        <v>750</v>
      </c>
      <c r="U135" s="1258"/>
      <c r="V135" s="1258"/>
      <c r="W135" s="1258"/>
      <c r="X135" s="1258"/>
      <c r="Y135" s="1258"/>
      <c r="Z135" s="1258"/>
      <c r="AA135" s="1258"/>
      <c r="AB135" s="1257" t="s">
        <v>732</v>
      </c>
      <c r="AC135" s="1257"/>
      <c r="AD135" s="1257"/>
      <c r="AE135" s="1257"/>
      <c r="AF135" s="1257"/>
      <c r="AG135" s="1257" t="s">
        <v>733</v>
      </c>
      <c r="AH135" s="1257"/>
      <c r="AI135" s="1257"/>
      <c r="AJ135" s="1023" t="s">
        <v>417</v>
      </c>
      <c r="AK135" s="1259" t="s">
        <v>734</v>
      </c>
      <c r="AL135" s="1259"/>
      <c r="AM135" s="1259"/>
      <c r="AN135" s="1259"/>
      <c r="AO135" s="1259"/>
      <c r="AP135" s="1259"/>
      <c r="AQ135" s="1084">
        <v>4295692</v>
      </c>
      <c r="AR135" s="1084">
        <v>4295692</v>
      </c>
      <c r="AS135" s="1085">
        <v>0</v>
      </c>
      <c r="AT135" s="1085">
        <v>0</v>
      </c>
      <c r="AU135" s="1019"/>
      <c r="AV135" s="1084">
        <v>4295692</v>
      </c>
      <c r="AW135" s="1085">
        <v>0</v>
      </c>
      <c r="AX135" s="1084">
        <v>3950783</v>
      </c>
      <c r="AY135" s="1086">
        <v>344909</v>
      </c>
      <c r="AZ135" s="1084">
        <v>3950783</v>
      </c>
      <c r="BA135" s="1085">
        <v>0</v>
      </c>
      <c r="BB135" s="1086">
        <v>3950783</v>
      </c>
      <c r="BC135" s="1085">
        <v>0</v>
      </c>
      <c r="BD135" s="1085">
        <v>0</v>
      </c>
      <c r="BG135" s="1080">
        <f t="shared" si="42"/>
        <v>4295692</v>
      </c>
      <c r="BH135" s="1080">
        <f t="shared" si="43"/>
        <v>4295692</v>
      </c>
      <c r="BI135" s="1080">
        <f t="shared" si="44"/>
        <v>0</v>
      </c>
      <c r="BJ135" s="1080">
        <f t="shared" si="45"/>
        <v>0</v>
      </c>
      <c r="BK135" s="1080">
        <f t="shared" si="46"/>
        <v>4295692</v>
      </c>
      <c r="BL135" s="1080">
        <f t="shared" si="47"/>
        <v>0</v>
      </c>
      <c r="BM135" s="1080">
        <f t="shared" si="48"/>
        <v>3950783</v>
      </c>
      <c r="BN135" s="1080">
        <f t="shared" si="49"/>
        <v>344909</v>
      </c>
      <c r="BO135" s="1080">
        <f t="shared" si="50"/>
        <v>3950783</v>
      </c>
      <c r="BP135" s="1080">
        <f t="shared" si="51"/>
        <v>0</v>
      </c>
      <c r="BQ135" s="1080">
        <f t="shared" si="52"/>
        <v>3950783</v>
      </c>
      <c r="BR135" s="1080">
        <f t="shared" si="53"/>
        <v>0</v>
      </c>
      <c r="BS135" s="1080">
        <f t="shared" si="54"/>
        <v>0</v>
      </c>
    </row>
    <row r="136" spans="1:71" s="1025" customFormat="1" ht="12.75" x14ac:dyDescent="0.2">
      <c r="A136" s="1049" t="str">
        <f t="shared" si="28"/>
        <v>A310</v>
      </c>
      <c r="B136" s="1264" t="s">
        <v>361</v>
      </c>
      <c r="C136" s="1264"/>
      <c r="D136" s="1264" t="s">
        <v>748</v>
      </c>
      <c r="E136" s="1264"/>
      <c r="F136" s="1264"/>
      <c r="G136" s="1264"/>
      <c r="H136" s="1264"/>
      <c r="I136" s="1264"/>
      <c r="J136" s="1264"/>
      <c r="K136" s="1264"/>
      <c r="L136" s="1264"/>
      <c r="M136" s="1264"/>
      <c r="N136" s="1264"/>
      <c r="O136" s="1264"/>
      <c r="P136" s="1264"/>
      <c r="Q136" s="1264"/>
      <c r="R136" s="1264"/>
      <c r="S136" s="1264"/>
      <c r="T136" s="1263" t="s">
        <v>60</v>
      </c>
      <c r="U136" s="1263"/>
      <c r="V136" s="1263"/>
      <c r="W136" s="1263"/>
      <c r="X136" s="1263"/>
      <c r="Y136" s="1263"/>
      <c r="Z136" s="1263"/>
      <c r="AA136" s="1263"/>
      <c r="AB136" s="1264" t="s">
        <v>732</v>
      </c>
      <c r="AC136" s="1264"/>
      <c r="AD136" s="1264"/>
      <c r="AE136" s="1264"/>
      <c r="AF136" s="1264"/>
      <c r="AG136" s="1264" t="s">
        <v>733</v>
      </c>
      <c r="AH136" s="1264"/>
      <c r="AI136" s="1264"/>
      <c r="AJ136" s="1024" t="s">
        <v>417</v>
      </c>
      <c r="AK136" s="1265" t="s">
        <v>734</v>
      </c>
      <c r="AL136" s="1265"/>
      <c r="AM136" s="1265"/>
      <c r="AN136" s="1265"/>
      <c r="AO136" s="1265"/>
      <c r="AP136" s="1265"/>
      <c r="AQ136" s="1084">
        <v>194456797449</v>
      </c>
      <c r="AR136" s="1084">
        <v>193983611872</v>
      </c>
      <c r="AS136" s="1086">
        <v>473185577</v>
      </c>
      <c r="AT136" s="1085">
        <v>0</v>
      </c>
      <c r="AU136" s="1019"/>
      <c r="AV136" s="1084">
        <v>183199357187</v>
      </c>
      <c r="AW136" s="1086">
        <v>10784254685</v>
      </c>
      <c r="AX136" s="1084">
        <v>158863761748</v>
      </c>
      <c r="AY136" s="1086">
        <v>24335595439</v>
      </c>
      <c r="AZ136" s="1084">
        <v>158848961748</v>
      </c>
      <c r="BA136" s="1086">
        <v>14800000</v>
      </c>
      <c r="BB136" s="1086">
        <v>158848637748</v>
      </c>
      <c r="BC136" s="1086">
        <v>324000</v>
      </c>
      <c r="BD136" s="1086">
        <v>2133333</v>
      </c>
      <c r="BG136" s="1080">
        <f t="shared" si="42"/>
        <v>194456797449</v>
      </c>
      <c r="BH136" s="1080">
        <f t="shared" si="43"/>
        <v>193983611872</v>
      </c>
      <c r="BI136" s="1080">
        <f t="shared" si="44"/>
        <v>473185577</v>
      </c>
      <c r="BJ136" s="1080">
        <f t="shared" si="45"/>
        <v>0</v>
      </c>
      <c r="BK136" s="1080">
        <f t="shared" si="46"/>
        <v>183199357187</v>
      </c>
      <c r="BL136" s="1080">
        <f t="shared" si="47"/>
        <v>10784254685</v>
      </c>
      <c r="BM136" s="1080">
        <f t="shared" si="48"/>
        <v>158863761748</v>
      </c>
      <c r="BN136" s="1080">
        <f t="shared" si="49"/>
        <v>24335595439</v>
      </c>
      <c r="BO136" s="1080">
        <f t="shared" si="50"/>
        <v>158848961748</v>
      </c>
      <c r="BP136" s="1080">
        <f t="shared" si="51"/>
        <v>14800000</v>
      </c>
      <c r="BQ136" s="1080">
        <f t="shared" si="52"/>
        <v>158848637748</v>
      </c>
      <c r="BR136" s="1080">
        <f t="shared" si="53"/>
        <v>324000</v>
      </c>
      <c r="BS136" s="1080">
        <f t="shared" si="54"/>
        <v>2133333</v>
      </c>
    </row>
    <row r="137" spans="1:71" s="1025" customFormat="1" ht="12.75" x14ac:dyDescent="0.2">
      <c r="A137" s="1049" t="str">
        <f t="shared" si="28"/>
        <v>A310</v>
      </c>
      <c r="B137" s="1264" t="s">
        <v>361</v>
      </c>
      <c r="C137" s="1264"/>
      <c r="D137" s="1264" t="s">
        <v>748</v>
      </c>
      <c r="E137" s="1264"/>
      <c r="F137" s="1264"/>
      <c r="G137" s="1264"/>
      <c r="H137" s="1264"/>
      <c r="I137" s="1264"/>
      <c r="J137" s="1264"/>
      <c r="K137" s="1264"/>
      <c r="L137" s="1264"/>
      <c r="M137" s="1264"/>
      <c r="N137" s="1264"/>
      <c r="O137" s="1264"/>
      <c r="P137" s="1264"/>
      <c r="Q137" s="1264"/>
      <c r="R137" s="1264"/>
      <c r="S137" s="1264"/>
      <c r="T137" s="1263" t="s">
        <v>60</v>
      </c>
      <c r="U137" s="1263"/>
      <c r="V137" s="1263"/>
      <c r="W137" s="1263"/>
      <c r="X137" s="1263"/>
      <c r="Y137" s="1263"/>
      <c r="Z137" s="1263"/>
      <c r="AA137" s="1263"/>
      <c r="AB137" s="1264" t="s">
        <v>732</v>
      </c>
      <c r="AC137" s="1264"/>
      <c r="AD137" s="1264"/>
      <c r="AE137" s="1264"/>
      <c r="AF137" s="1264"/>
      <c r="AG137" s="1264" t="s">
        <v>735</v>
      </c>
      <c r="AH137" s="1264"/>
      <c r="AI137" s="1264"/>
      <c r="AJ137" s="1024" t="s">
        <v>417</v>
      </c>
      <c r="AK137" s="1265" t="s">
        <v>734</v>
      </c>
      <c r="AL137" s="1265"/>
      <c r="AM137" s="1265"/>
      <c r="AN137" s="1265"/>
      <c r="AO137" s="1265"/>
      <c r="AP137" s="1265"/>
      <c r="AQ137" s="1084">
        <v>129817132</v>
      </c>
      <c r="AR137" s="1084">
        <v>129817132</v>
      </c>
      <c r="AS137" s="1085">
        <v>0</v>
      </c>
      <c r="AT137" s="1085">
        <v>0</v>
      </c>
      <c r="AU137" s="1019"/>
      <c r="AV137" s="1084">
        <v>129817132</v>
      </c>
      <c r="AW137" s="1085">
        <v>0</v>
      </c>
      <c r="AX137" s="1084">
        <v>129817132</v>
      </c>
      <c r="AY137" s="1085">
        <v>0</v>
      </c>
      <c r="AZ137" s="1084">
        <v>129817132</v>
      </c>
      <c r="BA137" s="1085">
        <v>0</v>
      </c>
      <c r="BB137" s="1086">
        <v>129817132</v>
      </c>
      <c r="BC137" s="1085">
        <v>0</v>
      </c>
      <c r="BD137" s="1085">
        <v>0</v>
      </c>
      <c r="BG137" s="1080">
        <f t="shared" si="42"/>
        <v>129817132</v>
      </c>
      <c r="BH137" s="1080">
        <f t="shared" si="43"/>
        <v>129817132</v>
      </c>
      <c r="BI137" s="1080">
        <f t="shared" si="44"/>
        <v>0</v>
      </c>
      <c r="BJ137" s="1080">
        <f t="shared" si="45"/>
        <v>0</v>
      </c>
      <c r="BK137" s="1080">
        <f t="shared" si="46"/>
        <v>129817132</v>
      </c>
      <c r="BL137" s="1080">
        <f t="shared" si="47"/>
        <v>0</v>
      </c>
      <c r="BM137" s="1080">
        <f t="shared" si="48"/>
        <v>129817132</v>
      </c>
      <c r="BN137" s="1080">
        <f t="shared" si="49"/>
        <v>0</v>
      </c>
      <c r="BO137" s="1080">
        <f t="shared" si="50"/>
        <v>129817132</v>
      </c>
      <c r="BP137" s="1080">
        <f t="shared" si="51"/>
        <v>0</v>
      </c>
      <c r="BQ137" s="1080">
        <f t="shared" si="52"/>
        <v>129817132</v>
      </c>
      <c r="BR137" s="1080">
        <f t="shared" si="53"/>
        <v>0</v>
      </c>
      <c r="BS137" s="1080">
        <f t="shared" si="54"/>
        <v>0</v>
      </c>
    </row>
    <row r="138" spans="1:71" s="1025" customFormat="1" ht="12.75" x14ac:dyDescent="0.2">
      <c r="A138" s="1049" t="str">
        <f t="shared" si="28"/>
        <v>A311</v>
      </c>
      <c r="B138" s="1264" t="s">
        <v>361</v>
      </c>
      <c r="C138" s="1264"/>
      <c r="D138" s="1264" t="s">
        <v>748</v>
      </c>
      <c r="E138" s="1264"/>
      <c r="F138" s="1264"/>
      <c r="G138" s="1264"/>
      <c r="H138" s="1264"/>
      <c r="I138" s="1264"/>
      <c r="J138" s="1264"/>
      <c r="K138" s="1264"/>
      <c r="L138" s="1264"/>
      <c r="M138" s="1264"/>
      <c r="N138" s="1264"/>
      <c r="O138" s="1264"/>
      <c r="P138" s="1264"/>
      <c r="Q138" s="1264"/>
      <c r="R138" s="1264"/>
      <c r="S138" s="1264"/>
      <c r="T138" s="1263" t="s">
        <v>60</v>
      </c>
      <c r="U138" s="1263"/>
      <c r="V138" s="1263"/>
      <c r="W138" s="1263"/>
      <c r="X138" s="1263"/>
      <c r="Y138" s="1263"/>
      <c r="Z138" s="1263"/>
      <c r="AA138" s="1263"/>
      <c r="AB138" s="1264" t="s">
        <v>732</v>
      </c>
      <c r="AC138" s="1264"/>
      <c r="AD138" s="1264"/>
      <c r="AE138" s="1264"/>
      <c r="AF138" s="1264"/>
      <c r="AG138" s="1264" t="s">
        <v>735</v>
      </c>
      <c r="AH138" s="1264"/>
      <c r="AI138" s="1264"/>
      <c r="AJ138" s="1024" t="s">
        <v>433</v>
      </c>
      <c r="AK138" s="1265" t="s">
        <v>736</v>
      </c>
      <c r="AL138" s="1265"/>
      <c r="AM138" s="1265"/>
      <c r="AN138" s="1265"/>
      <c r="AO138" s="1265"/>
      <c r="AP138" s="1265"/>
      <c r="AQ138" s="1084">
        <v>519000000</v>
      </c>
      <c r="AR138" s="1084">
        <v>519000000</v>
      </c>
      <c r="AS138" s="1085">
        <v>0</v>
      </c>
      <c r="AT138" s="1085">
        <v>0</v>
      </c>
      <c r="AU138" s="1019"/>
      <c r="AV138" s="1084">
        <v>519000000</v>
      </c>
      <c r="AW138" s="1085">
        <v>0</v>
      </c>
      <c r="AX138" s="1084">
        <v>519000000</v>
      </c>
      <c r="AY138" s="1085">
        <v>0</v>
      </c>
      <c r="AZ138" s="1084">
        <v>519000000</v>
      </c>
      <c r="BA138" s="1085">
        <v>0</v>
      </c>
      <c r="BB138" s="1086">
        <v>519000000</v>
      </c>
      <c r="BC138" s="1085">
        <v>0</v>
      </c>
      <c r="BD138" s="1085">
        <v>0</v>
      </c>
      <c r="BG138" s="1080">
        <f t="shared" si="42"/>
        <v>519000000</v>
      </c>
      <c r="BH138" s="1080">
        <f t="shared" si="43"/>
        <v>519000000</v>
      </c>
      <c r="BI138" s="1080">
        <f t="shared" si="44"/>
        <v>0</v>
      </c>
      <c r="BJ138" s="1080">
        <f t="shared" si="45"/>
        <v>0</v>
      </c>
      <c r="BK138" s="1080">
        <f t="shared" si="46"/>
        <v>519000000</v>
      </c>
      <c r="BL138" s="1080">
        <f t="shared" si="47"/>
        <v>0</v>
      </c>
      <c r="BM138" s="1080">
        <f t="shared" si="48"/>
        <v>519000000</v>
      </c>
      <c r="BN138" s="1080">
        <f t="shared" si="49"/>
        <v>0</v>
      </c>
      <c r="BO138" s="1080">
        <f t="shared" si="50"/>
        <v>519000000</v>
      </c>
      <c r="BP138" s="1080">
        <f t="shared" si="51"/>
        <v>0</v>
      </c>
      <c r="BQ138" s="1080">
        <f t="shared" si="52"/>
        <v>519000000</v>
      </c>
      <c r="BR138" s="1080">
        <f t="shared" si="53"/>
        <v>0</v>
      </c>
      <c r="BS138" s="1080">
        <f t="shared" si="54"/>
        <v>0</v>
      </c>
    </row>
    <row r="139" spans="1:71" s="1025" customFormat="1" ht="12.75" x14ac:dyDescent="0.2">
      <c r="A139" s="1049" t="str">
        <f t="shared" si="28"/>
        <v>A316</v>
      </c>
      <c r="B139" s="1264" t="s">
        <v>361</v>
      </c>
      <c r="C139" s="1264"/>
      <c r="D139" s="1264" t="s">
        <v>748</v>
      </c>
      <c r="E139" s="1264"/>
      <c r="F139" s="1264"/>
      <c r="G139" s="1264"/>
      <c r="H139" s="1264"/>
      <c r="I139" s="1264"/>
      <c r="J139" s="1264"/>
      <c r="K139" s="1264"/>
      <c r="L139" s="1264"/>
      <c r="M139" s="1264"/>
      <c r="N139" s="1264"/>
      <c r="O139" s="1264"/>
      <c r="P139" s="1264"/>
      <c r="Q139" s="1264"/>
      <c r="R139" s="1264"/>
      <c r="S139" s="1264"/>
      <c r="T139" s="1263" t="s">
        <v>60</v>
      </c>
      <c r="U139" s="1263"/>
      <c r="V139" s="1263"/>
      <c r="W139" s="1263"/>
      <c r="X139" s="1263"/>
      <c r="Y139" s="1263"/>
      <c r="Z139" s="1263"/>
      <c r="AA139" s="1263"/>
      <c r="AB139" s="1264" t="s">
        <v>732</v>
      </c>
      <c r="AC139" s="1264"/>
      <c r="AD139" s="1264"/>
      <c r="AE139" s="1264"/>
      <c r="AF139" s="1264"/>
      <c r="AG139" s="1264" t="s">
        <v>735</v>
      </c>
      <c r="AH139" s="1264"/>
      <c r="AI139" s="1264"/>
      <c r="AJ139" s="1024" t="s">
        <v>370</v>
      </c>
      <c r="AK139" s="1265" t="s">
        <v>737</v>
      </c>
      <c r="AL139" s="1265"/>
      <c r="AM139" s="1265"/>
      <c r="AN139" s="1265"/>
      <c r="AO139" s="1265"/>
      <c r="AP139" s="1265"/>
      <c r="AQ139" s="1084">
        <v>64533630000</v>
      </c>
      <c r="AR139" s="1084">
        <v>43203128656</v>
      </c>
      <c r="AS139" s="1086">
        <v>21330501344</v>
      </c>
      <c r="AT139" s="1085">
        <v>0</v>
      </c>
      <c r="AU139" s="1019"/>
      <c r="AV139" s="1084">
        <v>37310257266</v>
      </c>
      <c r="AW139" s="1086">
        <v>5892871390</v>
      </c>
      <c r="AX139" s="1084">
        <v>28046208780</v>
      </c>
      <c r="AY139" s="1086">
        <v>9264048486</v>
      </c>
      <c r="AZ139" s="1084">
        <v>27527478235</v>
      </c>
      <c r="BA139" s="1086">
        <v>518730545</v>
      </c>
      <c r="BB139" s="1086">
        <v>27527478235</v>
      </c>
      <c r="BC139" s="1085">
        <v>0</v>
      </c>
      <c r="BD139" s="1085">
        <v>0</v>
      </c>
      <c r="BG139" s="1080">
        <f t="shared" si="42"/>
        <v>64533630000</v>
      </c>
      <c r="BH139" s="1080">
        <f t="shared" si="43"/>
        <v>43203128656</v>
      </c>
      <c r="BI139" s="1080">
        <f t="shared" si="44"/>
        <v>21330501344</v>
      </c>
      <c r="BJ139" s="1080">
        <f t="shared" si="45"/>
        <v>0</v>
      </c>
      <c r="BK139" s="1080">
        <f t="shared" si="46"/>
        <v>37310257266</v>
      </c>
      <c r="BL139" s="1080">
        <f t="shared" si="47"/>
        <v>5892871390</v>
      </c>
      <c r="BM139" s="1080">
        <f t="shared" si="48"/>
        <v>28046208780</v>
      </c>
      <c r="BN139" s="1080">
        <f t="shared" si="49"/>
        <v>9264048486</v>
      </c>
      <c r="BO139" s="1080">
        <f t="shared" si="50"/>
        <v>27527478235</v>
      </c>
      <c r="BP139" s="1080">
        <f t="shared" si="51"/>
        <v>518730545</v>
      </c>
      <c r="BQ139" s="1080">
        <f t="shared" si="52"/>
        <v>27527478235</v>
      </c>
      <c r="BR139" s="1080">
        <f t="shared" si="53"/>
        <v>0</v>
      </c>
      <c r="BS139" s="1080">
        <f t="shared" si="54"/>
        <v>0</v>
      </c>
    </row>
    <row r="140" spans="1:71" ht="12.75" x14ac:dyDescent="0.2">
      <c r="A140" s="1049" t="str">
        <f t="shared" si="28"/>
        <v>A3210</v>
      </c>
      <c r="B140" s="1261" t="s">
        <v>361</v>
      </c>
      <c r="C140" s="1261"/>
      <c r="D140" s="1261" t="s">
        <v>748</v>
      </c>
      <c r="E140" s="1261"/>
      <c r="F140" s="1261" t="s">
        <v>741</v>
      </c>
      <c r="G140" s="1261"/>
      <c r="H140" s="1261"/>
      <c r="I140" s="1261"/>
      <c r="J140" s="1261"/>
      <c r="K140" s="1261"/>
      <c r="L140" s="1261"/>
      <c r="M140" s="1261"/>
      <c r="N140" s="1261"/>
      <c r="O140" s="1261"/>
      <c r="P140" s="1261"/>
      <c r="Q140" s="1261"/>
      <c r="R140" s="1261"/>
      <c r="S140" s="1261"/>
      <c r="T140" s="1260" t="s">
        <v>772</v>
      </c>
      <c r="U140" s="1260"/>
      <c r="V140" s="1260"/>
      <c r="W140" s="1260"/>
      <c r="X140" s="1260"/>
      <c r="Y140" s="1260"/>
      <c r="Z140" s="1260"/>
      <c r="AA140" s="1260"/>
      <c r="AB140" s="1261" t="s">
        <v>732</v>
      </c>
      <c r="AC140" s="1261"/>
      <c r="AD140" s="1261"/>
      <c r="AE140" s="1261"/>
      <c r="AF140" s="1261"/>
      <c r="AG140" s="1261" t="s">
        <v>733</v>
      </c>
      <c r="AH140" s="1261"/>
      <c r="AI140" s="1261"/>
      <c r="AJ140" s="1018" t="s">
        <v>417</v>
      </c>
      <c r="AK140" s="1262" t="s">
        <v>734</v>
      </c>
      <c r="AL140" s="1262"/>
      <c r="AM140" s="1262"/>
      <c r="AN140" s="1262"/>
      <c r="AO140" s="1262"/>
      <c r="AP140" s="1262"/>
      <c r="AQ140" s="1083">
        <v>0</v>
      </c>
      <c r="AR140" s="1083">
        <v>0</v>
      </c>
      <c r="AS140" s="1085">
        <v>0</v>
      </c>
      <c r="AT140" s="1085">
        <v>0</v>
      </c>
      <c r="AU140" s="1019"/>
      <c r="AV140" s="1083">
        <v>0</v>
      </c>
      <c r="AW140" s="1085">
        <v>0</v>
      </c>
      <c r="AX140" s="1083">
        <v>0</v>
      </c>
      <c r="AY140" s="1085">
        <v>0</v>
      </c>
      <c r="AZ140" s="1083">
        <v>0</v>
      </c>
      <c r="BA140" s="1085">
        <v>0</v>
      </c>
      <c r="BB140" s="1085">
        <v>0</v>
      </c>
      <c r="BC140" s="1085">
        <v>0</v>
      </c>
      <c r="BD140" s="1085">
        <v>0</v>
      </c>
      <c r="BG140" s="1080">
        <f t="shared" si="42"/>
        <v>0</v>
      </c>
      <c r="BH140" s="1080">
        <f t="shared" si="43"/>
        <v>0</v>
      </c>
      <c r="BI140" s="1080">
        <f t="shared" si="44"/>
        <v>0</v>
      </c>
      <c r="BJ140" s="1080">
        <f t="shared" si="45"/>
        <v>0</v>
      </c>
      <c r="BK140" s="1080">
        <f t="shared" si="46"/>
        <v>0</v>
      </c>
      <c r="BL140" s="1080">
        <f t="shared" si="47"/>
        <v>0</v>
      </c>
      <c r="BM140" s="1080">
        <f t="shared" si="48"/>
        <v>0</v>
      </c>
      <c r="BN140" s="1080">
        <f t="shared" si="49"/>
        <v>0</v>
      </c>
      <c r="BO140" s="1080">
        <f t="shared" si="50"/>
        <v>0</v>
      </c>
      <c r="BP140" s="1080">
        <f t="shared" si="51"/>
        <v>0</v>
      </c>
      <c r="BQ140" s="1080">
        <f t="shared" si="52"/>
        <v>0</v>
      </c>
      <c r="BR140" s="1080">
        <f t="shared" si="53"/>
        <v>0</v>
      </c>
      <c r="BS140" s="1080">
        <f t="shared" si="54"/>
        <v>0</v>
      </c>
    </row>
    <row r="141" spans="1:71" ht="12.75" x14ac:dyDescent="0.2">
      <c r="A141" s="1049" t="str">
        <f t="shared" si="28"/>
        <v>A3210</v>
      </c>
      <c r="B141" s="1261" t="s">
        <v>361</v>
      </c>
      <c r="C141" s="1261"/>
      <c r="D141" s="1261" t="s">
        <v>748</v>
      </c>
      <c r="E141" s="1261"/>
      <c r="F141" s="1261" t="s">
        <v>741</v>
      </c>
      <c r="G141" s="1261"/>
      <c r="H141" s="1261"/>
      <c r="I141" s="1261"/>
      <c r="J141" s="1261"/>
      <c r="K141" s="1261"/>
      <c r="L141" s="1261"/>
      <c r="M141" s="1261"/>
      <c r="N141" s="1261"/>
      <c r="O141" s="1261"/>
      <c r="P141" s="1261"/>
      <c r="Q141" s="1261"/>
      <c r="R141" s="1261"/>
      <c r="S141" s="1261"/>
      <c r="T141" s="1260" t="s">
        <v>772</v>
      </c>
      <c r="U141" s="1260"/>
      <c r="V141" s="1260"/>
      <c r="W141" s="1260"/>
      <c r="X141" s="1260"/>
      <c r="Y141" s="1260"/>
      <c r="Z141" s="1260"/>
      <c r="AA141" s="1260"/>
      <c r="AB141" s="1261" t="s">
        <v>732</v>
      </c>
      <c r="AC141" s="1261"/>
      <c r="AD141" s="1261"/>
      <c r="AE141" s="1261"/>
      <c r="AF141" s="1261"/>
      <c r="AG141" s="1261" t="s">
        <v>735</v>
      </c>
      <c r="AH141" s="1261"/>
      <c r="AI141" s="1261"/>
      <c r="AJ141" s="1018" t="s">
        <v>417</v>
      </c>
      <c r="AK141" s="1262" t="s">
        <v>734</v>
      </c>
      <c r="AL141" s="1262"/>
      <c r="AM141" s="1262"/>
      <c r="AN141" s="1262"/>
      <c r="AO141" s="1262"/>
      <c r="AP141" s="1262"/>
      <c r="AQ141" s="1084">
        <v>129817132</v>
      </c>
      <c r="AR141" s="1084">
        <v>129817132</v>
      </c>
      <c r="AS141" s="1085">
        <v>0</v>
      </c>
      <c r="AT141" s="1085">
        <v>0</v>
      </c>
      <c r="AU141" s="1019"/>
      <c r="AV141" s="1084">
        <v>129817132</v>
      </c>
      <c r="AW141" s="1085">
        <v>0</v>
      </c>
      <c r="AX141" s="1084">
        <v>129817132</v>
      </c>
      <c r="AY141" s="1085">
        <v>0</v>
      </c>
      <c r="AZ141" s="1084">
        <v>129817132</v>
      </c>
      <c r="BA141" s="1085">
        <v>0</v>
      </c>
      <c r="BB141" s="1086">
        <v>129817132</v>
      </c>
      <c r="BC141" s="1085">
        <v>0</v>
      </c>
      <c r="BD141" s="1085">
        <v>0</v>
      </c>
      <c r="BG141" s="1080">
        <f t="shared" si="42"/>
        <v>129817132</v>
      </c>
      <c r="BH141" s="1080">
        <f t="shared" si="43"/>
        <v>129817132</v>
      </c>
      <c r="BI141" s="1080">
        <f t="shared" si="44"/>
        <v>0</v>
      </c>
      <c r="BJ141" s="1080">
        <f t="shared" si="45"/>
        <v>0</v>
      </c>
      <c r="BK141" s="1080">
        <f t="shared" si="46"/>
        <v>129817132</v>
      </c>
      <c r="BL141" s="1080">
        <f t="shared" si="47"/>
        <v>0</v>
      </c>
      <c r="BM141" s="1080">
        <f t="shared" si="48"/>
        <v>129817132</v>
      </c>
      <c r="BN141" s="1080">
        <f t="shared" si="49"/>
        <v>0</v>
      </c>
      <c r="BO141" s="1080">
        <f t="shared" si="50"/>
        <v>129817132</v>
      </c>
      <c r="BP141" s="1080">
        <f t="shared" si="51"/>
        <v>0</v>
      </c>
      <c r="BQ141" s="1080">
        <f t="shared" si="52"/>
        <v>129817132</v>
      </c>
      <c r="BR141" s="1080">
        <f t="shared" si="53"/>
        <v>0</v>
      </c>
      <c r="BS141" s="1080">
        <f t="shared" si="54"/>
        <v>0</v>
      </c>
    </row>
    <row r="142" spans="1:71" ht="12.75" x14ac:dyDescent="0.2">
      <c r="A142" s="1049" t="str">
        <f t="shared" si="28"/>
        <v>A3211</v>
      </c>
      <c r="B142" s="1261" t="s">
        <v>361</v>
      </c>
      <c r="C142" s="1261"/>
      <c r="D142" s="1261" t="s">
        <v>748</v>
      </c>
      <c r="E142" s="1261"/>
      <c r="F142" s="1261" t="s">
        <v>741</v>
      </c>
      <c r="G142" s="1261"/>
      <c r="H142" s="1261"/>
      <c r="I142" s="1261"/>
      <c r="J142" s="1261"/>
      <c r="K142" s="1261"/>
      <c r="L142" s="1261"/>
      <c r="M142" s="1261"/>
      <c r="N142" s="1261"/>
      <c r="O142" s="1261"/>
      <c r="P142" s="1261"/>
      <c r="Q142" s="1261"/>
      <c r="R142" s="1261"/>
      <c r="S142" s="1261"/>
      <c r="T142" s="1260" t="s">
        <v>772</v>
      </c>
      <c r="U142" s="1260"/>
      <c r="V142" s="1260"/>
      <c r="W142" s="1260"/>
      <c r="X142" s="1260"/>
      <c r="Y142" s="1260"/>
      <c r="Z142" s="1260"/>
      <c r="AA142" s="1260"/>
      <c r="AB142" s="1261" t="s">
        <v>732</v>
      </c>
      <c r="AC142" s="1261"/>
      <c r="AD142" s="1261"/>
      <c r="AE142" s="1261"/>
      <c r="AF142" s="1261"/>
      <c r="AG142" s="1261" t="s">
        <v>735</v>
      </c>
      <c r="AH142" s="1261"/>
      <c r="AI142" s="1261"/>
      <c r="AJ142" s="1018" t="s">
        <v>433</v>
      </c>
      <c r="AK142" s="1262" t="s">
        <v>736</v>
      </c>
      <c r="AL142" s="1262"/>
      <c r="AM142" s="1262"/>
      <c r="AN142" s="1262"/>
      <c r="AO142" s="1262"/>
      <c r="AP142" s="1262"/>
      <c r="AQ142" s="1084">
        <v>519000000</v>
      </c>
      <c r="AR142" s="1084">
        <v>519000000</v>
      </c>
      <c r="AS142" s="1085">
        <v>0</v>
      </c>
      <c r="AT142" s="1085">
        <v>0</v>
      </c>
      <c r="AU142" s="1019"/>
      <c r="AV142" s="1084">
        <v>519000000</v>
      </c>
      <c r="AW142" s="1085">
        <v>0</v>
      </c>
      <c r="AX142" s="1084">
        <v>519000000</v>
      </c>
      <c r="AY142" s="1085">
        <v>0</v>
      </c>
      <c r="AZ142" s="1084">
        <v>519000000</v>
      </c>
      <c r="BA142" s="1085">
        <v>0</v>
      </c>
      <c r="BB142" s="1086">
        <v>519000000</v>
      </c>
      <c r="BC142" s="1085">
        <v>0</v>
      </c>
      <c r="BD142" s="1085">
        <v>0</v>
      </c>
      <c r="BG142" s="1080">
        <f t="shared" si="42"/>
        <v>519000000</v>
      </c>
      <c r="BH142" s="1080">
        <f t="shared" si="43"/>
        <v>519000000</v>
      </c>
      <c r="BI142" s="1080">
        <f t="shared" si="44"/>
        <v>0</v>
      </c>
      <c r="BJ142" s="1080">
        <f t="shared" si="45"/>
        <v>0</v>
      </c>
      <c r="BK142" s="1080">
        <f t="shared" si="46"/>
        <v>519000000</v>
      </c>
      <c r="BL142" s="1080">
        <f t="shared" si="47"/>
        <v>0</v>
      </c>
      <c r="BM142" s="1080">
        <f t="shared" si="48"/>
        <v>519000000</v>
      </c>
      <c r="BN142" s="1080">
        <f t="shared" si="49"/>
        <v>0</v>
      </c>
      <c r="BO142" s="1080">
        <f t="shared" si="50"/>
        <v>519000000</v>
      </c>
      <c r="BP142" s="1080">
        <f t="shared" si="51"/>
        <v>0</v>
      </c>
      <c r="BQ142" s="1080">
        <f t="shared" si="52"/>
        <v>519000000</v>
      </c>
      <c r="BR142" s="1080">
        <f t="shared" si="53"/>
        <v>0</v>
      </c>
      <c r="BS142" s="1080">
        <f t="shared" si="54"/>
        <v>0</v>
      </c>
    </row>
    <row r="143" spans="1:71" ht="12.75" x14ac:dyDescent="0.2">
      <c r="A143" s="1049" t="str">
        <f t="shared" si="28"/>
        <v>A32110</v>
      </c>
      <c r="B143" s="1261" t="s">
        <v>361</v>
      </c>
      <c r="C143" s="1261"/>
      <c r="D143" s="1261" t="s">
        <v>748</v>
      </c>
      <c r="E143" s="1261"/>
      <c r="F143" s="1261" t="s">
        <v>741</v>
      </c>
      <c r="G143" s="1261"/>
      <c r="H143" s="1261" t="s">
        <v>738</v>
      </c>
      <c r="I143" s="1261"/>
      <c r="J143" s="1261"/>
      <c r="K143" s="1261"/>
      <c r="L143" s="1261"/>
      <c r="M143" s="1261"/>
      <c r="N143" s="1261"/>
      <c r="O143" s="1261"/>
      <c r="P143" s="1261"/>
      <c r="Q143" s="1261"/>
      <c r="R143" s="1261"/>
      <c r="S143" s="1261"/>
      <c r="T143" s="1260" t="s">
        <v>773</v>
      </c>
      <c r="U143" s="1260"/>
      <c r="V143" s="1260"/>
      <c r="W143" s="1260"/>
      <c r="X143" s="1260"/>
      <c r="Y143" s="1260"/>
      <c r="Z143" s="1260"/>
      <c r="AA143" s="1260"/>
      <c r="AB143" s="1261" t="s">
        <v>732</v>
      </c>
      <c r="AC143" s="1261"/>
      <c r="AD143" s="1261"/>
      <c r="AE143" s="1261"/>
      <c r="AF143" s="1261"/>
      <c r="AG143" s="1261" t="s">
        <v>733</v>
      </c>
      <c r="AH143" s="1261"/>
      <c r="AI143" s="1261"/>
      <c r="AJ143" s="1018" t="s">
        <v>417</v>
      </c>
      <c r="AK143" s="1262" t="s">
        <v>734</v>
      </c>
      <c r="AL143" s="1262"/>
      <c r="AM143" s="1262"/>
      <c r="AN143" s="1262"/>
      <c r="AO143" s="1262"/>
      <c r="AP143" s="1262"/>
      <c r="AQ143" s="1083">
        <v>0</v>
      </c>
      <c r="AR143" s="1083">
        <v>0</v>
      </c>
      <c r="AS143" s="1085">
        <v>0</v>
      </c>
      <c r="AT143" s="1085">
        <v>0</v>
      </c>
      <c r="AU143" s="1019"/>
      <c r="AV143" s="1083">
        <v>0</v>
      </c>
      <c r="AW143" s="1085">
        <v>0</v>
      </c>
      <c r="AX143" s="1083">
        <v>0</v>
      </c>
      <c r="AY143" s="1085">
        <v>0</v>
      </c>
      <c r="AZ143" s="1083">
        <v>0</v>
      </c>
      <c r="BA143" s="1085">
        <v>0</v>
      </c>
      <c r="BB143" s="1085">
        <v>0</v>
      </c>
      <c r="BC143" s="1085">
        <v>0</v>
      </c>
      <c r="BD143" s="1085">
        <v>0</v>
      </c>
      <c r="BG143" s="1080">
        <f t="shared" si="42"/>
        <v>0</v>
      </c>
      <c r="BH143" s="1080">
        <f t="shared" si="43"/>
        <v>0</v>
      </c>
      <c r="BI143" s="1080">
        <f t="shared" si="44"/>
        <v>0</v>
      </c>
      <c r="BJ143" s="1080">
        <f t="shared" si="45"/>
        <v>0</v>
      </c>
      <c r="BK143" s="1080">
        <f t="shared" si="46"/>
        <v>0</v>
      </c>
      <c r="BL143" s="1080">
        <f t="shared" si="47"/>
        <v>0</v>
      </c>
      <c r="BM143" s="1080">
        <f t="shared" si="48"/>
        <v>0</v>
      </c>
      <c r="BN143" s="1080">
        <f t="shared" si="49"/>
        <v>0</v>
      </c>
      <c r="BO143" s="1080">
        <f t="shared" si="50"/>
        <v>0</v>
      </c>
      <c r="BP143" s="1080">
        <f t="shared" si="51"/>
        <v>0</v>
      </c>
      <c r="BQ143" s="1080">
        <f t="shared" si="52"/>
        <v>0</v>
      </c>
      <c r="BR143" s="1080">
        <f t="shared" si="53"/>
        <v>0</v>
      </c>
      <c r="BS143" s="1080">
        <f t="shared" si="54"/>
        <v>0</v>
      </c>
    </row>
    <row r="144" spans="1:71" ht="12.75" x14ac:dyDescent="0.2">
      <c r="A144" s="1049" t="str">
        <f t="shared" si="28"/>
        <v>A32110</v>
      </c>
      <c r="B144" s="1261" t="s">
        <v>361</v>
      </c>
      <c r="C144" s="1261"/>
      <c r="D144" s="1261" t="s">
        <v>748</v>
      </c>
      <c r="E144" s="1261"/>
      <c r="F144" s="1261" t="s">
        <v>741</v>
      </c>
      <c r="G144" s="1261"/>
      <c r="H144" s="1261" t="s">
        <v>738</v>
      </c>
      <c r="I144" s="1261"/>
      <c r="J144" s="1261"/>
      <c r="K144" s="1261"/>
      <c r="L144" s="1261"/>
      <c r="M144" s="1261"/>
      <c r="N144" s="1261"/>
      <c r="O144" s="1261"/>
      <c r="P144" s="1261"/>
      <c r="Q144" s="1261"/>
      <c r="R144" s="1261"/>
      <c r="S144" s="1261"/>
      <c r="T144" s="1260" t="s">
        <v>773</v>
      </c>
      <c r="U144" s="1260"/>
      <c r="V144" s="1260"/>
      <c r="W144" s="1260"/>
      <c r="X144" s="1260"/>
      <c r="Y144" s="1260"/>
      <c r="Z144" s="1260"/>
      <c r="AA144" s="1260"/>
      <c r="AB144" s="1261" t="s">
        <v>732</v>
      </c>
      <c r="AC144" s="1261"/>
      <c r="AD144" s="1261"/>
      <c r="AE144" s="1261"/>
      <c r="AF144" s="1261"/>
      <c r="AG144" s="1261" t="s">
        <v>735</v>
      </c>
      <c r="AH144" s="1261"/>
      <c r="AI144" s="1261"/>
      <c r="AJ144" s="1018" t="s">
        <v>417</v>
      </c>
      <c r="AK144" s="1262" t="s">
        <v>734</v>
      </c>
      <c r="AL144" s="1262"/>
      <c r="AM144" s="1262"/>
      <c r="AN144" s="1262"/>
      <c r="AO144" s="1262"/>
      <c r="AP144" s="1262"/>
      <c r="AQ144" s="1084">
        <v>129817132</v>
      </c>
      <c r="AR144" s="1084">
        <v>129817132</v>
      </c>
      <c r="AS144" s="1085">
        <v>0</v>
      </c>
      <c r="AT144" s="1085">
        <v>0</v>
      </c>
      <c r="AU144" s="1019"/>
      <c r="AV144" s="1084">
        <v>129817132</v>
      </c>
      <c r="AW144" s="1085">
        <v>0</v>
      </c>
      <c r="AX144" s="1084">
        <v>129817132</v>
      </c>
      <c r="AY144" s="1085">
        <v>0</v>
      </c>
      <c r="AZ144" s="1084">
        <v>129817132</v>
      </c>
      <c r="BA144" s="1085">
        <v>0</v>
      </c>
      <c r="BB144" s="1086">
        <v>129817132</v>
      </c>
      <c r="BC144" s="1085">
        <v>0</v>
      </c>
      <c r="BD144" s="1085">
        <v>0</v>
      </c>
      <c r="BG144" s="1080">
        <f t="shared" si="42"/>
        <v>129817132</v>
      </c>
      <c r="BH144" s="1080">
        <f t="shared" si="43"/>
        <v>129817132</v>
      </c>
      <c r="BI144" s="1080">
        <f t="shared" si="44"/>
        <v>0</v>
      </c>
      <c r="BJ144" s="1080">
        <f t="shared" si="45"/>
        <v>0</v>
      </c>
      <c r="BK144" s="1080">
        <f t="shared" si="46"/>
        <v>129817132</v>
      </c>
      <c r="BL144" s="1080">
        <f t="shared" si="47"/>
        <v>0</v>
      </c>
      <c r="BM144" s="1080">
        <f t="shared" si="48"/>
        <v>129817132</v>
      </c>
      <c r="BN144" s="1080">
        <f t="shared" si="49"/>
        <v>0</v>
      </c>
      <c r="BO144" s="1080">
        <f t="shared" si="50"/>
        <v>129817132</v>
      </c>
      <c r="BP144" s="1080">
        <f t="shared" si="51"/>
        <v>0</v>
      </c>
      <c r="BQ144" s="1080">
        <f t="shared" si="52"/>
        <v>129817132</v>
      </c>
      <c r="BR144" s="1080">
        <f t="shared" si="53"/>
        <v>0</v>
      </c>
      <c r="BS144" s="1080">
        <f t="shared" si="54"/>
        <v>0</v>
      </c>
    </row>
    <row r="145" spans="1:71" ht="12.75" x14ac:dyDescent="0.2">
      <c r="A145" s="1049" t="str">
        <f t="shared" si="28"/>
        <v>A32111</v>
      </c>
      <c r="B145" s="1261" t="s">
        <v>361</v>
      </c>
      <c r="C145" s="1261"/>
      <c r="D145" s="1261" t="s">
        <v>748</v>
      </c>
      <c r="E145" s="1261"/>
      <c r="F145" s="1261" t="s">
        <v>741</v>
      </c>
      <c r="G145" s="1261"/>
      <c r="H145" s="1261" t="s">
        <v>738</v>
      </c>
      <c r="I145" s="1261"/>
      <c r="J145" s="1261"/>
      <c r="K145" s="1261"/>
      <c r="L145" s="1261"/>
      <c r="M145" s="1261"/>
      <c r="N145" s="1261"/>
      <c r="O145" s="1261"/>
      <c r="P145" s="1261"/>
      <c r="Q145" s="1261"/>
      <c r="R145" s="1261"/>
      <c r="S145" s="1261"/>
      <c r="T145" s="1260" t="s">
        <v>773</v>
      </c>
      <c r="U145" s="1260"/>
      <c r="V145" s="1260"/>
      <c r="W145" s="1260"/>
      <c r="X145" s="1260"/>
      <c r="Y145" s="1260"/>
      <c r="Z145" s="1260"/>
      <c r="AA145" s="1260"/>
      <c r="AB145" s="1261" t="s">
        <v>732</v>
      </c>
      <c r="AC145" s="1261"/>
      <c r="AD145" s="1261"/>
      <c r="AE145" s="1261"/>
      <c r="AF145" s="1261"/>
      <c r="AG145" s="1261" t="s">
        <v>735</v>
      </c>
      <c r="AH145" s="1261"/>
      <c r="AI145" s="1261"/>
      <c r="AJ145" s="1018" t="s">
        <v>433</v>
      </c>
      <c r="AK145" s="1262" t="s">
        <v>736</v>
      </c>
      <c r="AL145" s="1262"/>
      <c r="AM145" s="1262"/>
      <c r="AN145" s="1262"/>
      <c r="AO145" s="1262"/>
      <c r="AP145" s="1262"/>
      <c r="AQ145" s="1084">
        <v>519000000</v>
      </c>
      <c r="AR145" s="1084">
        <v>519000000</v>
      </c>
      <c r="AS145" s="1085">
        <v>0</v>
      </c>
      <c r="AT145" s="1085">
        <v>0</v>
      </c>
      <c r="AU145" s="1019"/>
      <c r="AV145" s="1084">
        <v>519000000</v>
      </c>
      <c r="AW145" s="1085">
        <v>0</v>
      </c>
      <c r="AX145" s="1084">
        <v>519000000</v>
      </c>
      <c r="AY145" s="1085">
        <v>0</v>
      </c>
      <c r="AZ145" s="1084">
        <v>519000000</v>
      </c>
      <c r="BA145" s="1085">
        <v>0</v>
      </c>
      <c r="BB145" s="1086">
        <v>519000000</v>
      </c>
      <c r="BC145" s="1085">
        <v>0</v>
      </c>
      <c r="BD145" s="1085">
        <v>0</v>
      </c>
      <c r="BG145" s="1080">
        <f t="shared" si="42"/>
        <v>519000000</v>
      </c>
      <c r="BH145" s="1080">
        <f t="shared" si="43"/>
        <v>519000000</v>
      </c>
      <c r="BI145" s="1080">
        <f t="shared" si="44"/>
        <v>0</v>
      </c>
      <c r="BJ145" s="1080">
        <f t="shared" si="45"/>
        <v>0</v>
      </c>
      <c r="BK145" s="1080">
        <f t="shared" si="46"/>
        <v>519000000</v>
      </c>
      <c r="BL145" s="1080">
        <f t="shared" si="47"/>
        <v>0</v>
      </c>
      <c r="BM145" s="1080">
        <f t="shared" si="48"/>
        <v>519000000</v>
      </c>
      <c r="BN145" s="1080">
        <f t="shared" si="49"/>
        <v>0</v>
      </c>
      <c r="BO145" s="1080">
        <f t="shared" si="50"/>
        <v>519000000</v>
      </c>
      <c r="BP145" s="1080">
        <f t="shared" si="51"/>
        <v>0</v>
      </c>
      <c r="BQ145" s="1080">
        <f t="shared" si="52"/>
        <v>519000000</v>
      </c>
      <c r="BR145" s="1080">
        <f t="shared" si="53"/>
        <v>0</v>
      </c>
      <c r="BS145" s="1080">
        <f t="shared" si="54"/>
        <v>0</v>
      </c>
    </row>
    <row r="146" spans="1:71" s="1069" customFormat="1" ht="12.75" x14ac:dyDescent="0.2">
      <c r="A146" s="1069" t="str">
        <f t="shared" si="28"/>
        <v>A321110</v>
      </c>
      <c r="B146" s="1267" t="s">
        <v>361</v>
      </c>
      <c r="C146" s="1267"/>
      <c r="D146" s="1267" t="s">
        <v>748</v>
      </c>
      <c r="E146" s="1267"/>
      <c r="F146" s="1267" t="s">
        <v>741</v>
      </c>
      <c r="G146" s="1267"/>
      <c r="H146" s="1267" t="s">
        <v>738</v>
      </c>
      <c r="I146" s="1267"/>
      <c r="J146" s="1267" t="s">
        <v>738</v>
      </c>
      <c r="K146" s="1267"/>
      <c r="L146" s="1267"/>
      <c r="M146" s="1267"/>
      <c r="N146" s="1267"/>
      <c r="O146" s="1267"/>
      <c r="P146" s="1267"/>
      <c r="Q146" s="1267"/>
      <c r="R146" s="1267"/>
      <c r="S146" s="1267"/>
      <c r="T146" s="1266" t="s">
        <v>445</v>
      </c>
      <c r="U146" s="1266"/>
      <c r="V146" s="1266"/>
      <c r="W146" s="1266"/>
      <c r="X146" s="1266"/>
      <c r="Y146" s="1266"/>
      <c r="Z146" s="1266"/>
      <c r="AA146" s="1266"/>
      <c r="AB146" s="1267" t="s">
        <v>732</v>
      </c>
      <c r="AC146" s="1267"/>
      <c r="AD146" s="1267"/>
      <c r="AE146" s="1267"/>
      <c r="AF146" s="1267"/>
      <c r="AG146" s="1267" t="s">
        <v>733</v>
      </c>
      <c r="AH146" s="1267"/>
      <c r="AI146" s="1267"/>
      <c r="AJ146" s="1070" t="s">
        <v>417</v>
      </c>
      <c r="AK146" s="1268" t="s">
        <v>734</v>
      </c>
      <c r="AL146" s="1268"/>
      <c r="AM146" s="1268"/>
      <c r="AN146" s="1268"/>
      <c r="AO146" s="1268"/>
      <c r="AP146" s="1268"/>
      <c r="AQ146" s="1093">
        <v>0</v>
      </c>
      <c r="AR146" s="1093">
        <v>0</v>
      </c>
      <c r="AS146" s="1093">
        <v>0</v>
      </c>
      <c r="AT146" s="1093">
        <v>0</v>
      </c>
      <c r="AU146" s="1071"/>
      <c r="AV146" s="1093">
        <v>0</v>
      </c>
      <c r="AW146" s="1093">
        <v>0</v>
      </c>
      <c r="AX146" s="1093">
        <v>0</v>
      </c>
      <c r="AY146" s="1093">
        <v>0</v>
      </c>
      <c r="AZ146" s="1093">
        <v>0</v>
      </c>
      <c r="BA146" s="1093">
        <v>0</v>
      </c>
      <c r="BB146" s="1093">
        <v>0</v>
      </c>
      <c r="BC146" s="1093">
        <v>0</v>
      </c>
      <c r="BD146" s="1093">
        <v>0</v>
      </c>
      <c r="BG146" s="1080">
        <f t="shared" si="42"/>
        <v>0</v>
      </c>
      <c r="BH146" s="1080">
        <f t="shared" si="43"/>
        <v>0</v>
      </c>
      <c r="BI146" s="1080">
        <f t="shared" si="44"/>
        <v>0</v>
      </c>
      <c r="BJ146" s="1080">
        <f t="shared" si="45"/>
        <v>0</v>
      </c>
      <c r="BK146" s="1080">
        <f t="shared" si="46"/>
        <v>0</v>
      </c>
      <c r="BL146" s="1080">
        <f t="shared" si="47"/>
        <v>0</v>
      </c>
      <c r="BM146" s="1080">
        <f t="shared" si="48"/>
        <v>0</v>
      </c>
      <c r="BN146" s="1080">
        <f t="shared" si="49"/>
        <v>0</v>
      </c>
      <c r="BO146" s="1080">
        <f t="shared" si="50"/>
        <v>0</v>
      </c>
      <c r="BP146" s="1080">
        <f t="shared" si="51"/>
        <v>0</v>
      </c>
      <c r="BQ146" s="1080">
        <f t="shared" si="52"/>
        <v>0</v>
      </c>
      <c r="BR146" s="1080">
        <f t="shared" si="53"/>
        <v>0</v>
      </c>
      <c r="BS146" s="1080">
        <f t="shared" si="54"/>
        <v>0</v>
      </c>
    </row>
    <row r="147" spans="1:71" s="1069" customFormat="1" ht="12.75" x14ac:dyDescent="0.2">
      <c r="A147" s="1069" t="str">
        <f t="shared" si="28"/>
        <v>A321110</v>
      </c>
      <c r="B147" s="1267" t="s">
        <v>361</v>
      </c>
      <c r="C147" s="1267"/>
      <c r="D147" s="1267" t="s">
        <v>748</v>
      </c>
      <c r="E147" s="1267"/>
      <c r="F147" s="1267" t="s">
        <v>741</v>
      </c>
      <c r="G147" s="1267"/>
      <c r="H147" s="1267" t="s">
        <v>738</v>
      </c>
      <c r="I147" s="1267"/>
      <c r="J147" s="1267" t="s">
        <v>738</v>
      </c>
      <c r="K147" s="1267"/>
      <c r="L147" s="1267"/>
      <c r="M147" s="1267"/>
      <c r="N147" s="1267"/>
      <c r="O147" s="1267"/>
      <c r="P147" s="1267"/>
      <c r="Q147" s="1267"/>
      <c r="R147" s="1267"/>
      <c r="S147" s="1267"/>
      <c r="T147" s="1266" t="s">
        <v>445</v>
      </c>
      <c r="U147" s="1266"/>
      <c r="V147" s="1266"/>
      <c r="W147" s="1266"/>
      <c r="X147" s="1266"/>
      <c r="Y147" s="1266"/>
      <c r="Z147" s="1266"/>
      <c r="AA147" s="1266"/>
      <c r="AB147" s="1267" t="s">
        <v>732</v>
      </c>
      <c r="AC147" s="1267"/>
      <c r="AD147" s="1267"/>
      <c r="AE147" s="1267"/>
      <c r="AF147" s="1267"/>
      <c r="AG147" s="1267" t="s">
        <v>735</v>
      </c>
      <c r="AH147" s="1267"/>
      <c r="AI147" s="1267"/>
      <c r="AJ147" s="1070" t="s">
        <v>417</v>
      </c>
      <c r="AK147" s="1268" t="s">
        <v>734</v>
      </c>
      <c r="AL147" s="1268"/>
      <c r="AM147" s="1268"/>
      <c r="AN147" s="1268"/>
      <c r="AO147" s="1268"/>
      <c r="AP147" s="1268"/>
      <c r="AQ147" s="1094">
        <v>129817132</v>
      </c>
      <c r="AR147" s="1094">
        <v>129817132</v>
      </c>
      <c r="AS147" s="1093">
        <v>0</v>
      </c>
      <c r="AT147" s="1093">
        <v>0</v>
      </c>
      <c r="AU147" s="1071"/>
      <c r="AV147" s="1094">
        <v>129817132</v>
      </c>
      <c r="AW147" s="1093">
        <v>0</v>
      </c>
      <c r="AX147" s="1094">
        <v>129817132</v>
      </c>
      <c r="AY147" s="1093">
        <v>0</v>
      </c>
      <c r="AZ147" s="1094">
        <v>129817132</v>
      </c>
      <c r="BA147" s="1093">
        <v>0</v>
      </c>
      <c r="BB147" s="1094">
        <v>129817132</v>
      </c>
      <c r="BC147" s="1093">
        <v>0</v>
      </c>
      <c r="BD147" s="1093">
        <v>0</v>
      </c>
      <c r="BG147" s="1080">
        <f t="shared" si="42"/>
        <v>129817132</v>
      </c>
      <c r="BH147" s="1080">
        <f t="shared" si="43"/>
        <v>129817132</v>
      </c>
      <c r="BI147" s="1080">
        <f t="shared" si="44"/>
        <v>0</v>
      </c>
      <c r="BJ147" s="1080">
        <f t="shared" si="45"/>
        <v>0</v>
      </c>
      <c r="BK147" s="1080">
        <f t="shared" si="46"/>
        <v>129817132</v>
      </c>
      <c r="BL147" s="1080">
        <f t="shared" si="47"/>
        <v>0</v>
      </c>
      <c r="BM147" s="1080">
        <f t="shared" si="48"/>
        <v>129817132</v>
      </c>
      <c r="BN147" s="1080">
        <f t="shared" si="49"/>
        <v>0</v>
      </c>
      <c r="BO147" s="1080">
        <f t="shared" si="50"/>
        <v>129817132</v>
      </c>
      <c r="BP147" s="1080">
        <f t="shared" si="51"/>
        <v>0</v>
      </c>
      <c r="BQ147" s="1080">
        <f t="shared" si="52"/>
        <v>129817132</v>
      </c>
      <c r="BR147" s="1080">
        <f t="shared" si="53"/>
        <v>0</v>
      </c>
      <c r="BS147" s="1080">
        <f t="shared" si="54"/>
        <v>0</v>
      </c>
    </row>
    <row r="148" spans="1:71" s="1069" customFormat="1" ht="12.75" x14ac:dyDescent="0.2">
      <c r="A148" s="1069" t="str">
        <f t="shared" si="28"/>
        <v>A321111</v>
      </c>
      <c r="B148" s="1267" t="s">
        <v>361</v>
      </c>
      <c r="C148" s="1267"/>
      <c r="D148" s="1267" t="s">
        <v>748</v>
      </c>
      <c r="E148" s="1267"/>
      <c r="F148" s="1267" t="s">
        <v>741</v>
      </c>
      <c r="G148" s="1267"/>
      <c r="H148" s="1267" t="s">
        <v>738</v>
      </c>
      <c r="I148" s="1267"/>
      <c r="J148" s="1267" t="s">
        <v>738</v>
      </c>
      <c r="K148" s="1267"/>
      <c r="L148" s="1267"/>
      <c r="M148" s="1267"/>
      <c r="N148" s="1267"/>
      <c r="O148" s="1267"/>
      <c r="P148" s="1267"/>
      <c r="Q148" s="1267"/>
      <c r="R148" s="1267"/>
      <c r="S148" s="1267"/>
      <c r="T148" s="1266" t="s">
        <v>445</v>
      </c>
      <c r="U148" s="1266"/>
      <c r="V148" s="1266"/>
      <c r="W148" s="1266"/>
      <c r="X148" s="1266"/>
      <c r="Y148" s="1266"/>
      <c r="Z148" s="1266"/>
      <c r="AA148" s="1266"/>
      <c r="AB148" s="1267" t="s">
        <v>732</v>
      </c>
      <c r="AC148" s="1267"/>
      <c r="AD148" s="1267"/>
      <c r="AE148" s="1267"/>
      <c r="AF148" s="1267"/>
      <c r="AG148" s="1267" t="s">
        <v>735</v>
      </c>
      <c r="AH148" s="1267"/>
      <c r="AI148" s="1267"/>
      <c r="AJ148" s="1070" t="s">
        <v>433</v>
      </c>
      <c r="AK148" s="1268" t="s">
        <v>736</v>
      </c>
      <c r="AL148" s="1268"/>
      <c r="AM148" s="1268"/>
      <c r="AN148" s="1268"/>
      <c r="AO148" s="1268"/>
      <c r="AP148" s="1268"/>
      <c r="AQ148" s="1094">
        <v>519000000</v>
      </c>
      <c r="AR148" s="1094">
        <v>519000000</v>
      </c>
      <c r="AS148" s="1093">
        <v>0</v>
      </c>
      <c r="AT148" s="1093">
        <v>0</v>
      </c>
      <c r="AU148" s="1071"/>
      <c r="AV148" s="1094">
        <v>519000000</v>
      </c>
      <c r="AW148" s="1093">
        <v>0</v>
      </c>
      <c r="AX148" s="1094">
        <v>519000000</v>
      </c>
      <c r="AY148" s="1093">
        <v>0</v>
      </c>
      <c r="AZ148" s="1094">
        <v>519000000</v>
      </c>
      <c r="BA148" s="1093">
        <v>0</v>
      </c>
      <c r="BB148" s="1094">
        <v>519000000</v>
      </c>
      <c r="BC148" s="1093">
        <v>0</v>
      </c>
      <c r="BD148" s="1093">
        <v>0</v>
      </c>
      <c r="BG148" s="1080">
        <f t="shared" si="42"/>
        <v>519000000</v>
      </c>
      <c r="BH148" s="1080">
        <f t="shared" si="43"/>
        <v>519000000</v>
      </c>
      <c r="BI148" s="1080">
        <f t="shared" si="44"/>
        <v>0</v>
      </c>
      <c r="BJ148" s="1080">
        <f t="shared" si="45"/>
        <v>0</v>
      </c>
      <c r="BK148" s="1080">
        <f t="shared" si="46"/>
        <v>519000000</v>
      </c>
      <c r="BL148" s="1080">
        <f t="shared" si="47"/>
        <v>0</v>
      </c>
      <c r="BM148" s="1080">
        <f t="shared" si="48"/>
        <v>519000000</v>
      </c>
      <c r="BN148" s="1080">
        <f t="shared" si="49"/>
        <v>0</v>
      </c>
      <c r="BO148" s="1080">
        <f t="shared" si="50"/>
        <v>519000000</v>
      </c>
      <c r="BP148" s="1080">
        <f t="shared" si="51"/>
        <v>0</v>
      </c>
      <c r="BQ148" s="1080">
        <f t="shared" si="52"/>
        <v>519000000</v>
      </c>
      <c r="BR148" s="1080">
        <f t="shared" si="53"/>
        <v>0</v>
      </c>
      <c r="BS148" s="1080">
        <f t="shared" si="54"/>
        <v>0</v>
      </c>
    </row>
    <row r="149" spans="1:71" ht="12.75" x14ac:dyDescent="0.2">
      <c r="A149" s="1049" t="str">
        <f t="shared" si="28"/>
        <v>A3510</v>
      </c>
      <c r="B149" s="1261" t="s">
        <v>361</v>
      </c>
      <c r="C149" s="1261"/>
      <c r="D149" s="1261" t="s">
        <v>748</v>
      </c>
      <c r="E149" s="1261"/>
      <c r="F149" s="1261" t="s">
        <v>743</v>
      </c>
      <c r="G149" s="1261"/>
      <c r="H149" s="1261"/>
      <c r="I149" s="1261"/>
      <c r="J149" s="1261"/>
      <c r="K149" s="1261"/>
      <c r="L149" s="1261"/>
      <c r="M149" s="1261"/>
      <c r="N149" s="1261"/>
      <c r="O149" s="1261"/>
      <c r="P149" s="1261"/>
      <c r="Q149" s="1261"/>
      <c r="R149" s="1261"/>
      <c r="S149" s="1261"/>
      <c r="T149" s="1260" t="s">
        <v>774</v>
      </c>
      <c r="U149" s="1260"/>
      <c r="V149" s="1260"/>
      <c r="W149" s="1260"/>
      <c r="X149" s="1260"/>
      <c r="Y149" s="1260"/>
      <c r="Z149" s="1260"/>
      <c r="AA149" s="1260"/>
      <c r="AB149" s="1261" t="s">
        <v>732</v>
      </c>
      <c r="AC149" s="1261"/>
      <c r="AD149" s="1261"/>
      <c r="AE149" s="1261"/>
      <c r="AF149" s="1261"/>
      <c r="AG149" s="1261" t="s">
        <v>733</v>
      </c>
      <c r="AH149" s="1261"/>
      <c r="AI149" s="1261"/>
      <c r="AJ149" s="1018" t="s">
        <v>417</v>
      </c>
      <c r="AK149" s="1262" t="s">
        <v>734</v>
      </c>
      <c r="AL149" s="1262"/>
      <c r="AM149" s="1262"/>
      <c r="AN149" s="1262"/>
      <c r="AO149" s="1262"/>
      <c r="AP149" s="1262"/>
      <c r="AQ149" s="1084">
        <v>6200000</v>
      </c>
      <c r="AR149" s="1083">
        <v>0</v>
      </c>
      <c r="AS149" s="1086">
        <v>6200000</v>
      </c>
      <c r="AT149" s="1085">
        <v>0</v>
      </c>
      <c r="AU149" s="1019"/>
      <c r="AV149" s="1083">
        <v>0</v>
      </c>
      <c r="AW149" s="1085">
        <v>0</v>
      </c>
      <c r="AX149" s="1083">
        <v>0</v>
      </c>
      <c r="AY149" s="1085">
        <v>0</v>
      </c>
      <c r="AZ149" s="1083">
        <v>0</v>
      </c>
      <c r="BA149" s="1085">
        <v>0</v>
      </c>
      <c r="BB149" s="1085">
        <v>0</v>
      </c>
      <c r="BC149" s="1085">
        <v>0</v>
      </c>
      <c r="BD149" s="1085">
        <v>0</v>
      </c>
      <c r="BG149" s="1080">
        <f t="shared" si="42"/>
        <v>6200000</v>
      </c>
      <c r="BH149" s="1080">
        <f t="shared" si="43"/>
        <v>0</v>
      </c>
      <c r="BI149" s="1080">
        <f t="shared" si="44"/>
        <v>6200000</v>
      </c>
      <c r="BJ149" s="1080">
        <f t="shared" si="45"/>
        <v>0</v>
      </c>
      <c r="BK149" s="1080">
        <f t="shared" si="46"/>
        <v>0</v>
      </c>
      <c r="BL149" s="1080">
        <f t="shared" si="47"/>
        <v>0</v>
      </c>
      <c r="BM149" s="1080">
        <f t="shared" si="48"/>
        <v>0</v>
      </c>
      <c r="BN149" s="1080">
        <f t="shared" si="49"/>
        <v>0</v>
      </c>
      <c r="BO149" s="1080">
        <f t="shared" si="50"/>
        <v>0</v>
      </c>
      <c r="BP149" s="1080">
        <f t="shared" si="51"/>
        <v>0</v>
      </c>
      <c r="BQ149" s="1080">
        <f t="shared" si="52"/>
        <v>0</v>
      </c>
      <c r="BR149" s="1080">
        <f t="shared" si="53"/>
        <v>0</v>
      </c>
      <c r="BS149" s="1080">
        <f t="shared" si="54"/>
        <v>0</v>
      </c>
    </row>
    <row r="150" spans="1:71" ht="12.75" x14ac:dyDescent="0.2">
      <c r="A150" s="1049" t="str">
        <f t="shared" si="28"/>
        <v>A35310</v>
      </c>
      <c r="B150" s="1261" t="s">
        <v>361</v>
      </c>
      <c r="C150" s="1261"/>
      <c r="D150" s="1261" t="s">
        <v>748</v>
      </c>
      <c r="E150" s="1261"/>
      <c r="F150" s="1261" t="s">
        <v>743</v>
      </c>
      <c r="G150" s="1261"/>
      <c r="H150" s="1261" t="s">
        <v>748</v>
      </c>
      <c r="I150" s="1261"/>
      <c r="J150" s="1261"/>
      <c r="K150" s="1261"/>
      <c r="L150" s="1261"/>
      <c r="M150" s="1261"/>
      <c r="N150" s="1261"/>
      <c r="O150" s="1261"/>
      <c r="P150" s="1261"/>
      <c r="Q150" s="1261"/>
      <c r="R150" s="1261"/>
      <c r="S150" s="1261"/>
      <c r="T150" s="1260" t="s">
        <v>775</v>
      </c>
      <c r="U150" s="1260"/>
      <c r="V150" s="1260"/>
      <c r="W150" s="1260"/>
      <c r="X150" s="1260"/>
      <c r="Y150" s="1260"/>
      <c r="Z150" s="1260"/>
      <c r="AA150" s="1260"/>
      <c r="AB150" s="1261" t="s">
        <v>732</v>
      </c>
      <c r="AC150" s="1261"/>
      <c r="AD150" s="1261"/>
      <c r="AE150" s="1261"/>
      <c r="AF150" s="1261"/>
      <c r="AG150" s="1261" t="s">
        <v>733</v>
      </c>
      <c r="AH150" s="1261"/>
      <c r="AI150" s="1261"/>
      <c r="AJ150" s="1018" t="s">
        <v>417</v>
      </c>
      <c r="AK150" s="1262" t="s">
        <v>734</v>
      </c>
      <c r="AL150" s="1262"/>
      <c r="AM150" s="1262"/>
      <c r="AN150" s="1262"/>
      <c r="AO150" s="1262"/>
      <c r="AP150" s="1262"/>
      <c r="AQ150" s="1084">
        <v>6200000</v>
      </c>
      <c r="AR150" s="1083">
        <v>0</v>
      </c>
      <c r="AS150" s="1086">
        <v>6200000</v>
      </c>
      <c r="AT150" s="1085">
        <v>0</v>
      </c>
      <c r="AU150" s="1019"/>
      <c r="AV150" s="1083">
        <v>0</v>
      </c>
      <c r="AW150" s="1085">
        <v>0</v>
      </c>
      <c r="AX150" s="1083">
        <v>0</v>
      </c>
      <c r="AY150" s="1085">
        <v>0</v>
      </c>
      <c r="AZ150" s="1083">
        <v>0</v>
      </c>
      <c r="BA150" s="1085">
        <v>0</v>
      </c>
      <c r="BB150" s="1085">
        <v>0</v>
      </c>
      <c r="BC150" s="1085">
        <v>0</v>
      </c>
      <c r="BD150" s="1085">
        <v>0</v>
      </c>
      <c r="BG150" s="1080">
        <f t="shared" si="42"/>
        <v>6200000</v>
      </c>
      <c r="BH150" s="1080">
        <f t="shared" si="43"/>
        <v>0</v>
      </c>
      <c r="BI150" s="1080">
        <f t="shared" si="44"/>
        <v>6200000</v>
      </c>
      <c r="BJ150" s="1080">
        <f t="shared" si="45"/>
        <v>0</v>
      </c>
      <c r="BK150" s="1080">
        <f t="shared" si="46"/>
        <v>0</v>
      </c>
      <c r="BL150" s="1080">
        <f t="shared" si="47"/>
        <v>0</v>
      </c>
      <c r="BM150" s="1080">
        <f t="shared" si="48"/>
        <v>0</v>
      </c>
      <c r="BN150" s="1080">
        <f t="shared" si="49"/>
        <v>0</v>
      </c>
      <c r="BO150" s="1080">
        <f t="shared" si="50"/>
        <v>0</v>
      </c>
      <c r="BP150" s="1080">
        <f t="shared" si="51"/>
        <v>0</v>
      </c>
      <c r="BQ150" s="1080">
        <f t="shared" si="52"/>
        <v>0</v>
      </c>
      <c r="BR150" s="1080">
        <f t="shared" si="53"/>
        <v>0</v>
      </c>
      <c r="BS150" s="1080">
        <f t="shared" si="54"/>
        <v>0</v>
      </c>
    </row>
    <row r="151" spans="1:71" ht="12.75" x14ac:dyDescent="0.2">
      <c r="A151" s="1049" t="str">
        <f t="shared" si="28"/>
        <v>A3534410</v>
      </c>
      <c r="B151" s="1257" t="s">
        <v>361</v>
      </c>
      <c r="C151" s="1257"/>
      <c r="D151" s="1257" t="s">
        <v>748</v>
      </c>
      <c r="E151" s="1257"/>
      <c r="F151" s="1257" t="s">
        <v>743</v>
      </c>
      <c r="G151" s="1257"/>
      <c r="H151" s="1257" t="s">
        <v>748</v>
      </c>
      <c r="I151" s="1257"/>
      <c r="J151" s="1257" t="s">
        <v>776</v>
      </c>
      <c r="K151" s="1257"/>
      <c r="L151" s="1257"/>
      <c r="M151" s="1257"/>
      <c r="N151" s="1257"/>
      <c r="O151" s="1257"/>
      <c r="P151" s="1257"/>
      <c r="Q151" s="1257"/>
      <c r="R151" s="1257"/>
      <c r="S151" s="1257"/>
      <c r="T151" s="1258" t="s">
        <v>446</v>
      </c>
      <c r="U151" s="1258"/>
      <c r="V151" s="1258"/>
      <c r="W151" s="1258"/>
      <c r="X151" s="1258"/>
      <c r="Y151" s="1258"/>
      <c r="Z151" s="1258"/>
      <c r="AA151" s="1258"/>
      <c r="AB151" s="1257" t="s">
        <v>732</v>
      </c>
      <c r="AC151" s="1257"/>
      <c r="AD151" s="1257"/>
      <c r="AE151" s="1257"/>
      <c r="AF151" s="1257"/>
      <c r="AG151" s="1257" t="s">
        <v>733</v>
      </c>
      <c r="AH151" s="1257"/>
      <c r="AI151" s="1257"/>
      <c r="AJ151" s="1023" t="s">
        <v>417</v>
      </c>
      <c r="AK151" s="1259" t="s">
        <v>734</v>
      </c>
      <c r="AL151" s="1259"/>
      <c r="AM151" s="1259"/>
      <c r="AN151" s="1259"/>
      <c r="AO151" s="1259"/>
      <c r="AP151" s="1259"/>
      <c r="AQ151" s="1084">
        <v>6200000</v>
      </c>
      <c r="AR151" s="1083">
        <v>0</v>
      </c>
      <c r="AS151" s="1086">
        <v>6200000</v>
      </c>
      <c r="AT151" s="1085">
        <v>0</v>
      </c>
      <c r="AU151" s="1019"/>
      <c r="AV151" s="1083">
        <v>0</v>
      </c>
      <c r="AW151" s="1085">
        <v>0</v>
      </c>
      <c r="AX151" s="1083">
        <v>0</v>
      </c>
      <c r="AY151" s="1085">
        <v>0</v>
      </c>
      <c r="AZ151" s="1083">
        <v>0</v>
      </c>
      <c r="BA151" s="1085">
        <v>0</v>
      </c>
      <c r="BB151" s="1085">
        <v>0</v>
      </c>
      <c r="BC151" s="1085">
        <v>0</v>
      </c>
      <c r="BD151" s="1085">
        <v>0</v>
      </c>
      <c r="BG151" s="1080">
        <f t="shared" si="42"/>
        <v>6200000</v>
      </c>
      <c r="BH151" s="1080">
        <f t="shared" si="43"/>
        <v>0</v>
      </c>
      <c r="BI151" s="1080">
        <f t="shared" si="44"/>
        <v>6200000</v>
      </c>
      <c r="BJ151" s="1080">
        <f t="shared" si="45"/>
        <v>0</v>
      </c>
      <c r="BK151" s="1080">
        <f t="shared" si="46"/>
        <v>0</v>
      </c>
      <c r="BL151" s="1080">
        <f t="shared" si="47"/>
        <v>0</v>
      </c>
      <c r="BM151" s="1080">
        <f t="shared" si="48"/>
        <v>0</v>
      </c>
      <c r="BN151" s="1080">
        <f t="shared" si="49"/>
        <v>0</v>
      </c>
      <c r="BO151" s="1080">
        <f t="shared" si="50"/>
        <v>0</v>
      </c>
      <c r="BP151" s="1080">
        <f t="shared" si="51"/>
        <v>0</v>
      </c>
      <c r="BQ151" s="1080">
        <f t="shared" si="52"/>
        <v>0</v>
      </c>
      <c r="BR151" s="1080">
        <f t="shared" si="53"/>
        <v>0</v>
      </c>
      <c r="BS151" s="1080">
        <f t="shared" si="54"/>
        <v>0</v>
      </c>
    </row>
    <row r="152" spans="1:71" ht="12.75" x14ac:dyDescent="0.2">
      <c r="A152" s="1049" t="str">
        <f t="shared" si="28"/>
        <v>A3610</v>
      </c>
      <c r="B152" s="1261" t="s">
        <v>361</v>
      </c>
      <c r="C152" s="1261"/>
      <c r="D152" s="1261" t="s">
        <v>748</v>
      </c>
      <c r="E152" s="1261"/>
      <c r="F152" s="1261" t="s">
        <v>753</v>
      </c>
      <c r="G152" s="1261"/>
      <c r="H152" s="1261"/>
      <c r="I152" s="1261"/>
      <c r="J152" s="1261"/>
      <c r="K152" s="1261"/>
      <c r="L152" s="1261"/>
      <c r="M152" s="1261"/>
      <c r="N152" s="1261"/>
      <c r="O152" s="1261"/>
      <c r="P152" s="1261"/>
      <c r="Q152" s="1261"/>
      <c r="R152" s="1261"/>
      <c r="S152" s="1261"/>
      <c r="T152" s="1260" t="s">
        <v>777</v>
      </c>
      <c r="U152" s="1260"/>
      <c r="V152" s="1260"/>
      <c r="W152" s="1260"/>
      <c r="X152" s="1260"/>
      <c r="Y152" s="1260"/>
      <c r="Z152" s="1260"/>
      <c r="AA152" s="1260"/>
      <c r="AB152" s="1261" t="s">
        <v>732</v>
      </c>
      <c r="AC152" s="1261"/>
      <c r="AD152" s="1261"/>
      <c r="AE152" s="1261"/>
      <c r="AF152" s="1261"/>
      <c r="AG152" s="1261" t="s">
        <v>733</v>
      </c>
      <c r="AH152" s="1261"/>
      <c r="AI152" s="1261"/>
      <c r="AJ152" s="1018" t="s">
        <v>417</v>
      </c>
      <c r="AK152" s="1262" t="s">
        <v>734</v>
      </c>
      <c r="AL152" s="1262"/>
      <c r="AM152" s="1262"/>
      <c r="AN152" s="1262"/>
      <c r="AO152" s="1262"/>
      <c r="AP152" s="1262"/>
      <c r="AQ152" s="1084">
        <v>194450597449</v>
      </c>
      <c r="AR152" s="1084">
        <v>193983611872</v>
      </c>
      <c r="AS152" s="1086">
        <v>466985577</v>
      </c>
      <c r="AT152" s="1085">
        <v>0</v>
      </c>
      <c r="AU152" s="1019"/>
      <c r="AV152" s="1084">
        <v>183199357187</v>
      </c>
      <c r="AW152" s="1086">
        <v>10784254685</v>
      </c>
      <c r="AX152" s="1084">
        <v>158863761748</v>
      </c>
      <c r="AY152" s="1086">
        <v>24335595439</v>
      </c>
      <c r="AZ152" s="1084">
        <v>158848961748</v>
      </c>
      <c r="BA152" s="1086">
        <v>14800000</v>
      </c>
      <c r="BB152" s="1086">
        <v>158848637748</v>
      </c>
      <c r="BC152" s="1086">
        <v>324000</v>
      </c>
      <c r="BD152" s="1086">
        <v>2133333</v>
      </c>
      <c r="BG152" s="1080">
        <f t="shared" si="42"/>
        <v>194450597449</v>
      </c>
      <c r="BH152" s="1080">
        <f t="shared" si="43"/>
        <v>193983611872</v>
      </c>
      <c r="BI152" s="1080">
        <f t="shared" si="44"/>
        <v>466985577</v>
      </c>
      <c r="BJ152" s="1080">
        <f t="shared" si="45"/>
        <v>0</v>
      </c>
      <c r="BK152" s="1080">
        <f t="shared" si="46"/>
        <v>183199357187</v>
      </c>
      <c r="BL152" s="1080">
        <f t="shared" si="47"/>
        <v>10784254685</v>
      </c>
      <c r="BM152" s="1080">
        <f t="shared" si="48"/>
        <v>158863761748</v>
      </c>
      <c r="BN152" s="1080">
        <f t="shared" si="49"/>
        <v>24335595439</v>
      </c>
      <c r="BO152" s="1080">
        <f t="shared" si="50"/>
        <v>158848961748</v>
      </c>
      <c r="BP152" s="1080">
        <f t="shared" si="51"/>
        <v>14800000</v>
      </c>
      <c r="BQ152" s="1080">
        <f t="shared" si="52"/>
        <v>158848637748</v>
      </c>
      <c r="BR152" s="1080">
        <f t="shared" si="53"/>
        <v>324000</v>
      </c>
      <c r="BS152" s="1080">
        <f t="shared" si="54"/>
        <v>2133333</v>
      </c>
    </row>
    <row r="153" spans="1:71" ht="12.75" x14ac:dyDescent="0.2">
      <c r="A153" s="1049" t="str">
        <f t="shared" si="28"/>
        <v>A3616</v>
      </c>
      <c r="B153" s="1261" t="s">
        <v>361</v>
      </c>
      <c r="C153" s="1261"/>
      <c r="D153" s="1261" t="s">
        <v>748</v>
      </c>
      <c r="E153" s="1261"/>
      <c r="F153" s="1261" t="s">
        <v>753</v>
      </c>
      <c r="G153" s="1261"/>
      <c r="H153" s="1261"/>
      <c r="I153" s="1261"/>
      <c r="J153" s="1261"/>
      <c r="K153" s="1261"/>
      <c r="L153" s="1261"/>
      <c r="M153" s="1261"/>
      <c r="N153" s="1261"/>
      <c r="O153" s="1261"/>
      <c r="P153" s="1261"/>
      <c r="Q153" s="1261"/>
      <c r="R153" s="1261"/>
      <c r="S153" s="1261"/>
      <c r="T153" s="1260" t="s">
        <v>777</v>
      </c>
      <c r="U153" s="1260"/>
      <c r="V153" s="1260"/>
      <c r="W153" s="1260"/>
      <c r="X153" s="1260"/>
      <c r="Y153" s="1260"/>
      <c r="Z153" s="1260"/>
      <c r="AA153" s="1260"/>
      <c r="AB153" s="1261" t="s">
        <v>732</v>
      </c>
      <c r="AC153" s="1261"/>
      <c r="AD153" s="1261"/>
      <c r="AE153" s="1261"/>
      <c r="AF153" s="1261"/>
      <c r="AG153" s="1261" t="s">
        <v>735</v>
      </c>
      <c r="AH153" s="1261"/>
      <c r="AI153" s="1261"/>
      <c r="AJ153" s="1018" t="s">
        <v>370</v>
      </c>
      <c r="AK153" s="1262" t="s">
        <v>737</v>
      </c>
      <c r="AL153" s="1262"/>
      <c r="AM153" s="1262"/>
      <c r="AN153" s="1262"/>
      <c r="AO153" s="1262"/>
      <c r="AP153" s="1262"/>
      <c r="AQ153" s="1084">
        <v>64533630000</v>
      </c>
      <c r="AR153" s="1084">
        <v>43203128656</v>
      </c>
      <c r="AS153" s="1086">
        <v>21330501344</v>
      </c>
      <c r="AT153" s="1085">
        <v>0</v>
      </c>
      <c r="AU153" s="1019"/>
      <c r="AV153" s="1084">
        <v>37310257266</v>
      </c>
      <c r="AW153" s="1086">
        <v>5892871390</v>
      </c>
      <c r="AX153" s="1084">
        <v>28046208780</v>
      </c>
      <c r="AY153" s="1086">
        <v>9264048486</v>
      </c>
      <c r="AZ153" s="1084">
        <v>27527478235</v>
      </c>
      <c r="BA153" s="1086">
        <v>518730545</v>
      </c>
      <c r="BB153" s="1086">
        <v>27527478235</v>
      </c>
      <c r="BC153" s="1085">
        <v>0</v>
      </c>
      <c r="BD153" s="1085">
        <v>0</v>
      </c>
      <c r="BG153" s="1080">
        <f t="shared" si="42"/>
        <v>64533630000</v>
      </c>
      <c r="BH153" s="1080">
        <f t="shared" si="43"/>
        <v>43203128656</v>
      </c>
      <c r="BI153" s="1080">
        <f t="shared" si="44"/>
        <v>21330501344</v>
      </c>
      <c r="BJ153" s="1080">
        <f t="shared" si="45"/>
        <v>0</v>
      </c>
      <c r="BK153" s="1080">
        <f t="shared" si="46"/>
        <v>37310257266</v>
      </c>
      <c r="BL153" s="1080">
        <f t="shared" si="47"/>
        <v>5892871390</v>
      </c>
      <c r="BM153" s="1080">
        <f t="shared" si="48"/>
        <v>28046208780</v>
      </c>
      <c r="BN153" s="1080">
        <f t="shared" si="49"/>
        <v>9264048486</v>
      </c>
      <c r="BO153" s="1080">
        <f t="shared" si="50"/>
        <v>27527478235</v>
      </c>
      <c r="BP153" s="1080">
        <f t="shared" si="51"/>
        <v>518730545</v>
      </c>
      <c r="BQ153" s="1080">
        <f t="shared" si="52"/>
        <v>27527478235</v>
      </c>
      <c r="BR153" s="1080">
        <f t="shared" si="53"/>
        <v>0</v>
      </c>
      <c r="BS153" s="1080">
        <f t="shared" si="54"/>
        <v>0</v>
      </c>
    </row>
    <row r="154" spans="1:71" ht="12.75" x14ac:dyDescent="0.2">
      <c r="A154" s="1049" t="str">
        <f t="shared" si="28"/>
        <v>A36110</v>
      </c>
      <c r="B154" s="1261" t="s">
        <v>361</v>
      </c>
      <c r="C154" s="1261"/>
      <c r="D154" s="1261" t="s">
        <v>748</v>
      </c>
      <c r="E154" s="1261"/>
      <c r="F154" s="1261" t="s">
        <v>753</v>
      </c>
      <c r="G154" s="1261"/>
      <c r="H154" s="1261" t="s">
        <v>738</v>
      </c>
      <c r="I154" s="1261"/>
      <c r="J154" s="1261"/>
      <c r="K154" s="1261"/>
      <c r="L154" s="1261"/>
      <c r="M154" s="1261"/>
      <c r="N154" s="1261"/>
      <c r="O154" s="1261"/>
      <c r="P154" s="1261"/>
      <c r="Q154" s="1261"/>
      <c r="R154" s="1261"/>
      <c r="S154" s="1261"/>
      <c r="T154" s="1260" t="s">
        <v>447</v>
      </c>
      <c r="U154" s="1260"/>
      <c r="V154" s="1260"/>
      <c r="W154" s="1260"/>
      <c r="X154" s="1260"/>
      <c r="Y154" s="1260"/>
      <c r="Z154" s="1260"/>
      <c r="AA154" s="1260"/>
      <c r="AB154" s="1261" t="s">
        <v>732</v>
      </c>
      <c r="AC154" s="1261"/>
      <c r="AD154" s="1261"/>
      <c r="AE154" s="1261"/>
      <c r="AF154" s="1261"/>
      <c r="AG154" s="1261" t="s">
        <v>733</v>
      </c>
      <c r="AH154" s="1261"/>
      <c r="AI154" s="1261"/>
      <c r="AJ154" s="1018" t="s">
        <v>417</v>
      </c>
      <c r="AK154" s="1262" t="s">
        <v>734</v>
      </c>
      <c r="AL154" s="1262"/>
      <c r="AM154" s="1262"/>
      <c r="AN154" s="1262"/>
      <c r="AO154" s="1262"/>
      <c r="AP154" s="1262"/>
      <c r="AQ154" s="1084">
        <v>764000000</v>
      </c>
      <c r="AR154" s="1084">
        <v>301395206</v>
      </c>
      <c r="AS154" s="1086">
        <v>462604794</v>
      </c>
      <c r="AT154" s="1085">
        <v>0</v>
      </c>
      <c r="AU154" s="1019"/>
      <c r="AV154" s="1084">
        <v>288737050</v>
      </c>
      <c r="AW154" s="1086">
        <v>12658156</v>
      </c>
      <c r="AX154" s="1084">
        <v>288737050</v>
      </c>
      <c r="AY154" s="1085">
        <v>0</v>
      </c>
      <c r="AZ154" s="1084">
        <v>288737050</v>
      </c>
      <c r="BA154" s="1085">
        <v>0</v>
      </c>
      <c r="BB154" s="1086">
        <v>288737050</v>
      </c>
      <c r="BC154" s="1085">
        <v>0</v>
      </c>
      <c r="BD154" s="1085">
        <v>0</v>
      </c>
      <c r="BG154" s="1080">
        <f t="shared" si="42"/>
        <v>764000000</v>
      </c>
      <c r="BH154" s="1080">
        <f t="shared" si="43"/>
        <v>301395206</v>
      </c>
      <c r="BI154" s="1080">
        <f t="shared" si="44"/>
        <v>462604794</v>
      </c>
      <c r="BJ154" s="1080">
        <f t="shared" si="45"/>
        <v>0</v>
      </c>
      <c r="BK154" s="1080">
        <f t="shared" si="46"/>
        <v>288737050</v>
      </c>
      <c r="BL154" s="1080">
        <f t="shared" si="47"/>
        <v>12658156</v>
      </c>
      <c r="BM154" s="1080">
        <f t="shared" si="48"/>
        <v>288737050</v>
      </c>
      <c r="BN154" s="1080">
        <f t="shared" si="49"/>
        <v>0</v>
      </c>
      <c r="BO154" s="1080">
        <f t="shared" si="50"/>
        <v>288737050</v>
      </c>
      <c r="BP154" s="1080">
        <f t="shared" si="51"/>
        <v>0</v>
      </c>
      <c r="BQ154" s="1080">
        <f t="shared" si="52"/>
        <v>288737050</v>
      </c>
      <c r="BR154" s="1080">
        <f t="shared" si="53"/>
        <v>0</v>
      </c>
      <c r="BS154" s="1080">
        <f t="shared" si="54"/>
        <v>0</v>
      </c>
    </row>
    <row r="155" spans="1:71" ht="12.75" x14ac:dyDescent="0.2">
      <c r="A155" s="1049" t="str">
        <f t="shared" ref="A155:A218" si="55">+B155&amp;D155&amp;F155&amp;H155&amp;J155&amp;M155&amp;AJ155</f>
        <v>A361110</v>
      </c>
      <c r="B155" s="1257" t="s">
        <v>361</v>
      </c>
      <c r="C155" s="1257"/>
      <c r="D155" s="1257" t="s">
        <v>748</v>
      </c>
      <c r="E155" s="1257"/>
      <c r="F155" s="1257" t="s">
        <v>753</v>
      </c>
      <c r="G155" s="1257"/>
      <c r="H155" s="1257" t="s">
        <v>738</v>
      </c>
      <c r="I155" s="1257"/>
      <c r="J155" s="1257" t="s">
        <v>738</v>
      </c>
      <c r="K155" s="1257"/>
      <c r="L155" s="1257"/>
      <c r="M155" s="1257"/>
      <c r="N155" s="1257"/>
      <c r="O155" s="1257"/>
      <c r="P155" s="1257"/>
      <c r="Q155" s="1257"/>
      <c r="R155" s="1257"/>
      <c r="S155" s="1257"/>
      <c r="T155" s="1258" t="s">
        <v>447</v>
      </c>
      <c r="U155" s="1258"/>
      <c r="V155" s="1258"/>
      <c r="W155" s="1258"/>
      <c r="X155" s="1258"/>
      <c r="Y155" s="1258"/>
      <c r="Z155" s="1258"/>
      <c r="AA155" s="1258"/>
      <c r="AB155" s="1257" t="s">
        <v>732</v>
      </c>
      <c r="AC155" s="1257"/>
      <c r="AD155" s="1257"/>
      <c r="AE155" s="1257"/>
      <c r="AF155" s="1257"/>
      <c r="AG155" s="1257" t="s">
        <v>733</v>
      </c>
      <c r="AH155" s="1257"/>
      <c r="AI155" s="1257"/>
      <c r="AJ155" s="1023" t="s">
        <v>417</v>
      </c>
      <c r="AK155" s="1259" t="s">
        <v>734</v>
      </c>
      <c r="AL155" s="1259"/>
      <c r="AM155" s="1259"/>
      <c r="AN155" s="1259"/>
      <c r="AO155" s="1259"/>
      <c r="AP155" s="1259"/>
      <c r="AQ155" s="1084">
        <v>764000000</v>
      </c>
      <c r="AR155" s="1084">
        <v>301395206</v>
      </c>
      <c r="AS155" s="1086">
        <v>462604794</v>
      </c>
      <c r="AT155" s="1085">
        <v>0</v>
      </c>
      <c r="AU155" s="1019"/>
      <c r="AV155" s="1084">
        <v>288737050</v>
      </c>
      <c r="AW155" s="1086">
        <v>12658156</v>
      </c>
      <c r="AX155" s="1084">
        <v>288737050</v>
      </c>
      <c r="AY155" s="1085">
        <v>0</v>
      </c>
      <c r="AZ155" s="1084">
        <v>288737050</v>
      </c>
      <c r="BA155" s="1085">
        <v>0</v>
      </c>
      <c r="BB155" s="1086">
        <v>288737050</v>
      </c>
      <c r="BC155" s="1085">
        <v>0</v>
      </c>
      <c r="BD155" s="1085">
        <v>0</v>
      </c>
      <c r="BG155" s="1080">
        <f t="shared" si="42"/>
        <v>764000000</v>
      </c>
      <c r="BH155" s="1080">
        <f t="shared" si="43"/>
        <v>301395206</v>
      </c>
      <c r="BI155" s="1080">
        <f t="shared" si="44"/>
        <v>462604794</v>
      </c>
      <c r="BJ155" s="1080">
        <f t="shared" si="45"/>
        <v>0</v>
      </c>
      <c r="BK155" s="1080">
        <f t="shared" si="46"/>
        <v>288737050</v>
      </c>
      <c r="BL155" s="1080">
        <f t="shared" si="47"/>
        <v>12658156</v>
      </c>
      <c r="BM155" s="1080">
        <f t="shared" si="48"/>
        <v>288737050</v>
      </c>
      <c r="BN155" s="1080">
        <f t="shared" si="49"/>
        <v>0</v>
      </c>
      <c r="BO155" s="1080">
        <f t="shared" si="50"/>
        <v>288737050</v>
      </c>
      <c r="BP155" s="1080">
        <f t="shared" si="51"/>
        <v>0</v>
      </c>
      <c r="BQ155" s="1080">
        <f t="shared" si="52"/>
        <v>288737050</v>
      </c>
      <c r="BR155" s="1080">
        <f t="shared" si="53"/>
        <v>0</v>
      </c>
      <c r="BS155" s="1080">
        <f t="shared" si="54"/>
        <v>0</v>
      </c>
    </row>
    <row r="156" spans="1:71" ht="12.75" x14ac:dyDescent="0.2">
      <c r="A156" s="1049" t="str">
        <f t="shared" si="55"/>
        <v>A3611210</v>
      </c>
      <c r="B156" s="1257" t="s">
        <v>361</v>
      </c>
      <c r="C156" s="1257"/>
      <c r="D156" s="1257" t="s">
        <v>748</v>
      </c>
      <c r="E156" s="1257"/>
      <c r="F156" s="1257" t="s">
        <v>753</v>
      </c>
      <c r="G156" s="1257"/>
      <c r="H156" s="1257" t="s">
        <v>738</v>
      </c>
      <c r="I156" s="1257"/>
      <c r="J156" s="1257" t="s">
        <v>738</v>
      </c>
      <c r="K156" s="1257"/>
      <c r="L156" s="1257"/>
      <c r="M156" s="1257" t="s">
        <v>741</v>
      </c>
      <c r="N156" s="1257"/>
      <c r="O156" s="1257"/>
      <c r="P156" s="1257"/>
      <c r="Q156" s="1257"/>
      <c r="R156" s="1257"/>
      <c r="S156" s="1257"/>
      <c r="T156" s="1258" t="s">
        <v>577</v>
      </c>
      <c r="U156" s="1258"/>
      <c r="V156" s="1258"/>
      <c r="W156" s="1258"/>
      <c r="X156" s="1258"/>
      <c r="Y156" s="1258"/>
      <c r="Z156" s="1258"/>
      <c r="AA156" s="1258"/>
      <c r="AB156" s="1257" t="s">
        <v>732</v>
      </c>
      <c r="AC156" s="1257"/>
      <c r="AD156" s="1257"/>
      <c r="AE156" s="1257"/>
      <c r="AF156" s="1257"/>
      <c r="AG156" s="1257" t="s">
        <v>733</v>
      </c>
      <c r="AH156" s="1257"/>
      <c r="AI156" s="1257"/>
      <c r="AJ156" s="1023" t="s">
        <v>417</v>
      </c>
      <c r="AK156" s="1259" t="s">
        <v>734</v>
      </c>
      <c r="AL156" s="1259"/>
      <c r="AM156" s="1259"/>
      <c r="AN156" s="1259"/>
      <c r="AO156" s="1259"/>
      <c r="AP156" s="1259"/>
      <c r="AQ156" s="1084">
        <v>764000000</v>
      </c>
      <c r="AR156" s="1084">
        <v>301395206</v>
      </c>
      <c r="AS156" s="1086">
        <v>462604794</v>
      </c>
      <c r="AT156" s="1085">
        <v>0</v>
      </c>
      <c r="AU156" s="1019"/>
      <c r="AV156" s="1084">
        <v>288737050</v>
      </c>
      <c r="AW156" s="1086">
        <v>12658156</v>
      </c>
      <c r="AX156" s="1084">
        <v>288737050</v>
      </c>
      <c r="AY156" s="1085">
        <v>0</v>
      </c>
      <c r="AZ156" s="1084">
        <v>288737050</v>
      </c>
      <c r="BA156" s="1085">
        <v>0</v>
      </c>
      <c r="BB156" s="1086">
        <v>288737050</v>
      </c>
      <c r="BC156" s="1085">
        <v>0</v>
      </c>
      <c r="BD156" s="1085">
        <v>0</v>
      </c>
      <c r="BG156" s="1080">
        <f t="shared" si="42"/>
        <v>764000000</v>
      </c>
      <c r="BH156" s="1080">
        <f t="shared" si="43"/>
        <v>301395206</v>
      </c>
      <c r="BI156" s="1080">
        <f t="shared" si="44"/>
        <v>462604794</v>
      </c>
      <c r="BJ156" s="1080">
        <f t="shared" si="45"/>
        <v>0</v>
      </c>
      <c r="BK156" s="1080">
        <f t="shared" si="46"/>
        <v>288737050</v>
      </c>
      <c r="BL156" s="1080">
        <f t="shared" si="47"/>
        <v>12658156</v>
      </c>
      <c r="BM156" s="1080">
        <f t="shared" si="48"/>
        <v>288737050</v>
      </c>
      <c r="BN156" s="1080">
        <f t="shared" si="49"/>
        <v>0</v>
      </c>
      <c r="BO156" s="1080">
        <f t="shared" si="50"/>
        <v>288737050</v>
      </c>
      <c r="BP156" s="1080">
        <f t="shared" si="51"/>
        <v>0</v>
      </c>
      <c r="BQ156" s="1080">
        <f t="shared" si="52"/>
        <v>288737050</v>
      </c>
      <c r="BR156" s="1080">
        <f t="shared" si="53"/>
        <v>0</v>
      </c>
      <c r="BS156" s="1080">
        <f t="shared" si="54"/>
        <v>0</v>
      </c>
    </row>
    <row r="157" spans="1:71" ht="12.75" x14ac:dyDescent="0.2">
      <c r="A157" s="1049" t="str">
        <f t="shared" si="55"/>
        <v>A36310</v>
      </c>
      <c r="B157" s="1261" t="s">
        <v>361</v>
      </c>
      <c r="C157" s="1261"/>
      <c r="D157" s="1261" t="s">
        <v>748</v>
      </c>
      <c r="E157" s="1261"/>
      <c r="F157" s="1261" t="s">
        <v>753</v>
      </c>
      <c r="G157" s="1261"/>
      <c r="H157" s="1261" t="s">
        <v>748</v>
      </c>
      <c r="I157" s="1261"/>
      <c r="J157" s="1261"/>
      <c r="K157" s="1261"/>
      <c r="L157" s="1261"/>
      <c r="M157" s="1261"/>
      <c r="N157" s="1261"/>
      <c r="O157" s="1261"/>
      <c r="P157" s="1261"/>
      <c r="Q157" s="1261"/>
      <c r="R157" s="1261"/>
      <c r="S157" s="1261"/>
      <c r="T157" s="1260" t="s">
        <v>778</v>
      </c>
      <c r="U157" s="1260"/>
      <c r="V157" s="1260"/>
      <c r="W157" s="1260"/>
      <c r="X157" s="1260"/>
      <c r="Y157" s="1260"/>
      <c r="Z157" s="1260"/>
      <c r="AA157" s="1260"/>
      <c r="AB157" s="1261" t="s">
        <v>732</v>
      </c>
      <c r="AC157" s="1261"/>
      <c r="AD157" s="1261"/>
      <c r="AE157" s="1261"/>
      <c r="AF157" s="1261"/>
      <c r="AG157" s="1261" t="s">
        <v>733</v>
      </c>
      <c r="AH157" s="1261"/>
      <c r="AI157" s="1261"/>
      <c r="AJ157" s="1018" t="s">
        <v>417</v>
      </c>
      <c r="AK157" s="1262" t="s">
        <v>734</v>
      </c>
      <c r="AL157" s="1262"/>
      <c r="AM157" s="1262"/>
      <c r="AN157" s="1262"/>
      <c r="AO157" s="1262"/>
      <c r="AP157" s="1262"/>
      <c r="AQ157" s="1084">
        <v>193686597449</v>
      </c>
      <c r="AR157" s="1084">
        <v>193682216666</v>
      </c>
      <c r="AS157" s="1086">
        <v>4380783</v>
      </c>
      <c r="AT157" s="1085">
        <v>0</v>
      </c>
      <c r="AU157" s="1019"/>
      <c r="AV157" s="1084">
        <v>182910620137</v>
      </c>
      <c r="AW157" s="1086">
        <v>10771596529</v>
      </c>
      <c r="AX157" s="1084">
        <v>158575024698</v>
      </c>
      <c r="AY157" s="1086">
        <v>24335595439</v>
      </c>
      <c r="AZ157" s="1084">
        <v>158560224698</v>
      </c>
      <c r="BA157" s="1086">
        <v>14800000</v>
      </c>
      <c r="BB157" s="1086">
        <v>158559900698</v>
      </c>
      <c r="BC157" s="1086">
        <v>324000</v>
      </c>
      <c r="BD157" s="1086">
        <v>2133333</v>
      </c>
      <c r="BG157" s="1080">
        <f t="shared" si="42"/>
        <v>193686597449</v>
      </c>
      <c r="BH157" s="1080">
        <f t="shared" si="43"/>
        <v>193682216666</v>
      </c>
      <c r="BI157" s="1080">
        <f t="shared" si="44"/>
        <v>4380783</v>
      </c>
      <c r="BJ157" s="1080">
        <f t="shared" si="45"/>
        <v>0</v>
      </c>
      <c r="BK157" s="1080">
        <f t="shared" si="46"/>
        <v>182910620137</v>
      </c>
      <c r="BL157" s="1080">
        <f t="shared" si="47"/>
        <v>10771596529</v>
      </c>
      <c r="BM157" s="1080">
        <f t="shared" si="48"/>
        <v>158575024698</v>
      </c>
      <c r="BN157" s="1080">
        <f t="shared" si="49"/>
        <v>24335595439</v>
      </c>
      <c r="BO157" s="1080">
        <f t="shared" si="50"/>
        <v>158560224698</v>
      </c>
      <c r="BP157" s="1080">
        <f t="shared" si="51"/>
        <v>14800000</v>
      </c>
      <c r="BQ157" s="1080">
        <f t="shared" si="52"/>
        <v>158559900698</v>
      </c>
      <c r="BR157" s="1080">
        <f t="shared" si="53"/>
        <v>324000</v>
      </c>
      <c r="BS157" s="1080">
        <f t="shared" si="54"/>
        <v>2133333</v>
      </c>
    </row>
    <row r="158" spans="1:71" ht="12.75" x14ac:dyDescent="0.2">
      <c r="A158" s="1049" t="str">
        <f t="shared" si="55"/>
        <v>A36316</v>
      </c>
      <c r="B158" s="1261" t="s">
        <v>361</v>
      </c>
      <c r="C158" s="1261"/>
      <c r="D158" s="1261" t="s">
        <v>748</v>
      </c>
      <c r="E158" s="1261"/>
      <c r="F158" s="1261" t="s">
        <v>753</v>
      </c>
      <c r="G158" s="1261"/>
      <c r="H158" s="1261" t="s">
        <v>748</v>
      </c>
      <c r="I158" s="1261"/>
      <c r="J158" s="1261"/>
      <c r="K158" s="1261"/>
      <c r="L158" s="1261"/>
      <c r="M158" s="1261"/>
      <c r="N158" s="1261"/>
      <c r="O158" s="1261"/>
      <c r="P158" s="1261"/>
      <c r="Q158" s="1261"/>
      <c r="R158" s="1261"/>
      <c r="S158" s="1261"/>
      <c r="T158" s="1260" t="s">
        <v>778</v>
      </c>
      <c r="U158" s="1260"/>
      <c r="V158" s="1260"/>
      <c r="W158" s="1260"/>
      <c r="X158" s="1260"/>
      <c r="Y158" s="1260"/>
      <c r="Z158" s="1260"/>
      <c r="AA158" s="1260"/>
      <c r="AB158" s="1261" t="s">
        <v>732</v>
      </c>
      <c r="AC158" s="1261"/>
      <c r="AD158" s="1261"/>
      <c r="AE158" s="1261"/>
      <c r="AF158" s="1261"/>
      <c r="AG158" s="1261" t="s">
        <v>735</v>
      </c>
      <c r="AH158" s="1261"/>
      <c r="AI158" s="1261"/>
      <c r="AJ158" s="1018" t="s">
        <v>370</v>
      </c>
      <c r="AK158" s="1262" t="s">
        <v>737</v>
      </c>
      <c r="AL158" s="1262"/>
      <c r="AM158" s="1262"/>
      <c r="AN158" s="1262"/>
      <c r="AO158" s="1262"/>
      <c r="AP158" s="1262"/>
      <c r="AQ158" s="1084">
        <v>64533630000</v>
      </c>
      <c r="AR158" s="1084">
        <v>43203128656</v>
      </c>
      <c r="AS158" s="1086">
        <v>21330501344</v>
      </c>
      <c r="AT158" s="1085">
        <v>0</v>
      </c>
      <c r="AU158" s="1019"/>
      <c r="AV158" s="1084">
        <v>37310257266</v>
      </c>
      <c r="AW158" s="1086">
        <v>5892871390</v>
      </c>
      <c r="AX158" s="1084">
        <v>28046208780</v>
      </c>
      <c r="AY158" s="1086">
        <v>9264048486</v>
      </c>
      <c r="AZ158" s="1084">
        <v>27527478235</v>
      </c>
      <c r="BA158" s="1086">
        <v>518730545</v>
      </c>
      <c r="BB158" s="1086">
        <v>27527478235</v>
      </c>
      <c r="BC158" s="1085">
        <v>0</v>
      </c>
      <c r="BD158" s="1085">
        <v>0</v>
      </c>
      <c r="BG158" s="1080">
        <f t="shared" si="42"/>
        <v>64533630000</v>
      </c>
      <c r="BH158" s="1080">
        <f t="shared" si="43"/>
        <v>43203128656</v>
      </c>
      <c r="BI158" s="1080">
        <f t="shared" si="44"/>
        <v>21330501344</v>
      </c>
      <c r="BJ158" s="1080">
        <f t="shared" si="45"/>
        <v>0</v>
      </c>
      <c r="BK158" s="1080">
        <f t="shared" si="46"/>
        <v>37310257266</v>
      </c>
      <c r="BL158" s="1080">
        <f t="shared" si="47"/>
        <v>5892871390</v>
      </c>
      <c r="BM158" s="1080">
        <f t="shared" si="48"/>
        <v>28046208780</v>
      </c>
      <c r="BN158" s="1080">
        <f t="shared" si="49"/>
        <v>9264048486</v>
      </c>
      <c r="BO158" s="1080">
        <f t="shared" si="50"/>
        <v>27527478235</v>
      </c>
      <c r="BP158" s="1080">
        <f t="shared" si="51"/>
        <v>518730545</v>
      </c>
      <c r="BQ158" s="1080">
        <f t="shared" si="52"/>
        <v>27527478235</v>
      </c>
      <c r="BR158" s="1080">
        <f t="shared" si="53"/>
        <v>0</v>
      </c>
      <c r="BS158" s="1080">
        <f t="shared" si="54"/>
        <v>0</v>
      </c>
    </row>
    <row r="159" spans="1:71" ht="12.75" x14ac:dyDescent="0.2">
      <c r="A159" s="1049" t="str">
        <f t="shared" si="55"/>
        <v>A363410</v>
      </c>
      <c r="B159" s="1257" t="s">
        <v>361</v>
      </c>
      <c r="C159" s="1257"/>
      <c r="D159" s="1257" t="s">
        <v>748</v>
      </c>
      <c r="E159" s="1257"/>
      <c r="F159" s="1257" t="s">
        <v>753</v>
      </c>
      <c r="G159" s="1257"/>
      <c r="H159" s="1257" t="s">
        <v>748</v>
      </c>
      <c r="I159" s="1257"/>
      <c r="J159" s="1257" t="s">
        <v>742</v>
      </c>
      <c r="K159" s="1257"/>
      <c r="L159" s="1257"/>
      <c r="M159" s="1257"/>
      <c r="N159" s="1257"/>
      <c r="O159" s="1257"/>
      <c r="P159" s="1257"/>
      <c r="Q159" s="1257"/>
      <c r="R159" s="1257"/>
      <c r="S159" s="1257"/>
      <c r="T159" s="1258" t="s">
        <v>448</v>
      </c>
      <c r="U159" s="1258"/>
      <c r="V159" s="1258"/>
      <c r="W159" s="1258"/>
      <c r="X159" s="1258"/>
      <c r="Y159" s="1258"/>
      <c r="Z159" s="1258"/>
      <c r="AA159" s="1258"/>
      <c r="AB159" s="1257" t="s">
        <v>732</v>
      </c>
      <c r="AC159" s="1257"/>
      <c r="AD159" s="1257"/>
      <c r="AE159" s="1257"/>
      <c r="AF159" s="1257"/>
      <c r="AG159" s="1257" t="s">
        <v>733</v>
      </c>
      <c r="AH159" s="1257"/>
      <c r="AI159" s="1257"/>
      <c r="AJ159" s="1023" t="s">
        <v>417</v>
      </c>
      <c r="AK159" s="1259" t="s">
        <v>734</v>
      </c>
      <c r="AL159" s="1259"/>
      <c r="AM159" s="1259"/>
      <c r="AN159" s="1259"/>
      <c r="AO159" s="1259"/>
      <c r="AP159" s="1259"/>
      <c r="AQ159" s="1084">
        <v>355500000</v>
      </c>
      <c r="AR159" s="1084">
        <v>355500000</v>
      </c>
      <c r="AS159" s="1085">
        <v>0</v>
      </c>
      <c r="AT159" s="1085">
        <v>0</v>
      </c>
      <c r="AU159" s="1019"/>
      <c r="AV159" s="1084">
        <v>325216667</v>
      </c>
      <c r="AW159" s="1086">
        <v>30283333</v>
      </c>
      <c r="AX159" s="1084">
        <v>212394786</v>
      </c>
      <c r="AY159" s="1086">
        <v>112821881</v>
      </c>
      <c r="AZ159" s="1084">
        <v>212394786</v>
      </c>
      <c r="BA159" s="1085">
        <v>0</v>
      </c>
      <c r="BB159" s="1086">
        <v>212394786</v>
      </c>
      <c r="BC159" s="1085">
        <v>0</v>
      </c>
      <c r="BD159" s="1085">
        <v>0</v>
      </c>
      <c r="BG159" s="1080">
        <f t="shared" si="42"/>
        <v>355500000</v>
      </c>
      <c r="BH159" s="1080">
        <f t="shared" si="43"/>
        <v>355500000</v>
      </c>
      <c r="BI159" s="1080">
        <f t="shared" si="44"/>
        <v>0</v>
      </c>
      <c r="BJ159" s="1080">
        <f t="shared" si="45"/>
        <v>0</v>
      </c>
      <c r="BK159" s="1080">
        <f t="shared" si="46"/>
        <v>325216667</v>
      </c>
      <c r="BL159" s="1080">
        <f t="shared" si="47"/>
        <v>30283333</v>
      </c>
      <c r="BM159" s="1080">
        <f t="shared" si="48"/>
        <v>212394786</v>
      </c>
      <c r="BN159" s="1080">
        <f t="shared" si="49"/>
        <v>112821881</v>
      </c>
      <c r="BO159" s="1080">
        <f t="shared" si="50"/>
        <v>212394786</v>
      </c>
      <c r="BP159" s="1080">
        <f t="shared" si="51"/>
        <v>0</v>
      </c>
      <c r="BQ159" s="1080">
        <f t="shared" si="52"/>
        <v>212394786</v>
      </c>
      <c r="BR159" s="1080">
        <f t="shared" si="53"/>
        <v>0</v>
      </c>
      <c r="BS159" s="1080">
        <f t="shared" si="54"/>
        <v>0</v>
      </c>
    </row>
    <row r="160" spans="1:71" ht="12.75" x14ac:dyDescent="0.2">
      <c r="A160" s="1049" t="str">
        <f t="shared" si="55"/>
        <v>A363710</v>
      </c>
      <c r="B160" s="1257" t="s">
        <v>361</v>
      </c>
      <c r="C160" s="1257"/>
      <c r="D160" s="1257" t="s">
        <v>748</v>
      </c>
      <c r="E160" s="1257"/>
      <c r="F160" s="1257" t="s">
        <v>753</v>
      </c>
      <c r="G160" s="1257"/>
      <c r="H160" s="1257" t="s">
        <v>748</v>
      </c>
      <c r="I160" s="1257"/>
      <c r="J160" s="1257" t="s">
        <v>754</v>
      </c>
      <c r="K160" s="1257"/>
      <c r="L160" s="1257"/>
      <c r="M160" s="1257"/>
      <c r="N160" s="1257"/>
      <c r="O160" s="1257"/>
      <c r="P160" s="1257"/>
      <c r="Q160" s="1257"/>
      <c r="R160" s="1257"/>
      <c r="S160" s="1257"/>
      <c r="T160" s="1258" t="s">
        <v>449</v>
      </c>
      <c r="U160" s="1258"/>
      <c r="V160" s="1258"/>
      <c r="W160" s="1258"/>
      <c r="X160" s="1258"/>
      <c r="Y160" s="1258"/>
      <c r="Z160" s="1258"/>
      <c r="AA160" s="1258"/>
      <c r="AB160" s="1257" t="s">
        <v>732</v>
      </c>
      <c r="AC160" s="1257"/>
      <c r="AD160" s="1257"/>
      <c r="AE160" s="1257"/>
      <c r="AF160" s="1257"/>
      <c r="AG160" s="1257" t="s">
        <v>733</v>
      </c>
      <c r="AH160" s="1257"/>
      <c r="AI160" s="1257"/>
      <c r="AJ160" s="1023" t="s">
        <v>417</v>
      </c>
      <c r="AK160" s="1259" t="s">
        <v>734</v>
      </c>
      <c r="AL160" s="1259"/>
      <c r="AM160" s="1259"/>
      <c r="AN160" s="1259"/>
      <c r="AO160" s="1259"/>
      <c r="AP160" s="1259"/>
      <c r="AQ160" s="1084">
        <v>193327310782</v>
      </c>
      <c r="AR160" s="1084">
        <v>193322929999</v>
      </c>
      <c r="AS160" s="1086">
        <v>4380783</v>
      </c>
      <c r="AT160" s="1085">
        <v>0</v>
      </c>
      <c r="AU160" s="1019"/>
      <c r="AV160" s="1084">
        <v>182581616803</v>
      </c>
      <c r="AW160" s="1086">
        <v>10741313196</v>
      </c>
      <c r="AX160" s="1084">
        <v>158358843245</v>
      </c>
      <c r="AY160" s="1086">
        <v>24222773558</v>
      </c>
      <c r="AZ160" s="1084">
        <v>158344043245</v>
      </c>
      <c r="BA160" s="1086">
        <v>14800000</v>
      </c>
      <c r="BB160" s="1086">
        <v>158343719245</v>
      </c>
      <c r="BC160" s="1086">
        <v>324000</v>
      </c>
      <c r="BD160" s="1086">
        <v>2133333</v>
      </c>
      <c r="BG160" s="1080">
        <f t="shared" si="42"/>
        <v>193327310782</v>
      </c>
      <c r="BH160" s="1080">
        <f t="shared" si="43"/>
        <v>193322929999</v>
      </c>
      <c r="BI160" s="1080">
        <f t="shared" si="44"/>
        <v>4380783</v>
      </c>
      <c r="BJ160" s="1080">
        <f t="shared" si="45"/>
        <v>0</v>
      </c>
      <c r="BK160" s="1080">
        <f t="shared" si="46"/>
        <v>182581616803</v>
      </c>
      <c r="BL160" s="1080">
        <f t="shared" si="47"/>
        <v>10741313196</v>
      </c>
      <c r="BM160" s="1080">
        <f t="shared" si="48"/>
        <v>158358843245</v>
      </c>
      <c r="BN160" s="1080">
        <f t="shared" si="49"/>
        <v>24222773558</v>
      </c>
      <c r="BO160" s="1080">
        <f t="shared" si="50"/>
        <v>158344043245</v>
      </c>
      <c r="BP160" s="1080">
        <f t="shared" si="51"/>
        <v>14800000</v>
      </c>
      <c r="BQ160" s="1080">
        <f t="shared" si="52"/>
        <v>158343719245</v>
      </c>
      <c r="BR160" s="1080">
        <f t="shared" si="53"/>
        <v>324000</v>
      </c>
      <c r="BS160" s="1080">
        <f t="shared" si="54"/>
        <v>2133333</v>
      </c>
    </row>
    <row r="161" spans="1:71" ht="12.75" x14ac:dyDescent="0.2">
      <c r="A161" s="1049" t="str">
        <f t="shared" si="55"/>
        <v>A3631116</v>
      </c>
      <c r="B161" s="1257" t="s">
        <v>361</v>
      </c>
      <c r="C161" s="1257"/>
      <c r="D161" s="1257" t="s">
        <v>748</v>
      </c>
      <c r="E161" s="1257"/>
      <c r="F161" s="1257" t="s">
        <v>753</v>
      </c>
      <c r="G161" s="1257"/>
      <c r="H161" s="1257" t="s">
        <v>748</v>
      </c>
      <c r="I161" s="1257"/>
      <c r="J161" s="1257" t="s">
        <v>433</v>
      </c>
      <c r="K161" s="1257"/>
      <c r="L161" s="1257"/>
      <c r="M161" s="1257"/>
      <c r="N161" s="1257"/>
      <c r="O161" s="1257"/>
      <c r="P161" s="1257"/>
      <c r="Q161" s="1257"/>
      <c r="R161" s="1257"/>
      <c r="S161" s="1257"/>
      <c r="T161" s="1258" t="s">
        <v>578</v>
      </c>
      <c r="U161" s="1258"/>
      <c r="V161" s="1258"/>
      <c r="W161" s="1258"/>
      <c r="X161" s="1258"/>
      <c r="Y161" s="1258"/>
      <c r="Z161" s="1258"/>
      <c r="AA161" s="1258"/>
      <c r="AB161" s="1257" t="s">
        <v>732</v>
      </c>
      <c r="AC161" s="1257"/>
      <c r="AD161" s="1257"/>
      <c r="AE161" s="1257"/>
      <c r="AF161" s="1257"/>
      <c r="AG161" s="1257" t="s">
        <v>735</v>
      </c>
      <c r="AH161" s="1257"/>
      <c r="AI161" s="1257"/>
      <c r="AJ161" s="1023" t="s">
        <v>370</v>
      </c>
      <c r="AK161" s="1259" t="s">
        <v>737</v>
      </c>
      <c r="AL161" s="1259"/>
      <c r="AM161" s="1259"/>
      <c r="AN161" s="1259"/>
      <c r="AO161" s="1259"/>
      <c r="AP161" s="1259"/>
      <c r="AQ161" s="1084">
        <v>64028730000</v>
      </c>
      <c r="AR161" s="1084">
        <v>43203128656</v>
      </c>
      <c r="AS161" s="1086">
        <v>20825601344</v>
      </c>
      <c r="AT161" s="1085">
        <v>0</v>
      </c>
      <c r="AU161" s="1019"/>
      <c r="AV161" s="1084">
        <v>37310257266</v>
      </c>
      <c r="AW161" s="1086">
        <v>5892871390</v>
      </c>
      <c r="AX161" s="1084">
        <v>28046208780</v>
      </c>
      <c r="AY161" s="1086">
        <v>9264048486</v>
      </c>
      <c r="AZ161" s="1084">
        <v>27527478235</v>
      </c>
      <c r="BA161" s="1086">
        <v>518730545</v>
      </c>
      <c r="BB161" s="1086">
        <v>27527478235</v>
      </c>
      <c r="BC161" s="1085">
        <v>0</v>
      </c>
      <c r="BD161" s="1085">
        <v>0</v>
      </c>
      <c r="BG161" s="1080">
        <f t="shared" si="42"/>
        <v>64028730000</v>
      </c>
      <c r="BH161" s="1080">
        <f t="shared" si="43"/>
        <v>43203128656</v>
      </c>
      <c r="BI161" s="1080">
        <f t="shared" si="44"/>
        <v>20825601344</v>
      </c>
      <c r="BJ161" s="1080">
        <f t="shared" si="45"/>
        <v>0</v>
      </c>
      <c r="BK161" s="1080">
        <f t="shared" si="46"/>
        <v>37310257266</v>
      </c>
      <c r="BL161" s="1080">
        <f t="shared" si="47"/>
        <v>5892871390</v>
      </c>
      <c r="BM161" s="1080">
        <f t="shared" si="48"/>
        <v>28046208780</v>
      </c>
      <c r="BN161" s="1080">
        <f t="shared" si="49"/>
        <v>9264048486</v>
      </c>
      <c r="BO161" s="1080">
        <f t="shared" si="50"/>
        <v>27527478235</v>
      </c>
      <c r="BP161" s="1080">
        <f t="shared" si="51"/>
        <v>518730545</v>
      </c>
      <c r="BQ161" s="1080">
        <f t="shared" si="52"/>
        <v>27527478235</v>
      </c>
      <c r="BR161" s="1080">
        <f t="shared" si="53"/>
        <v>0</v>
      </c>
      <c r="BS161" s="1080">
        <f t="shared" si="54"/>
        <v>0</v>
      </c>
    </row>
    <row r="162" spans="1:71" ht="25.5" customHeight="1" x14ac:dyDescent="0.2">
      <c r="A162" s="1049" t="str">
        <f t="shared" si="55"/>
        <v>A36311116</v>
      </c>
      <c r="B162" s="1257" t="s">
        <v>361</v>
      </c>
      <c r="C162" s="1257"/>
      <c r="D162" s="1257" t="s">
        <v>748</v>
      </c>
      <c r="E162" s="1257"/>
      <c r="F162" s="1257" t="s">
        <v>753</v>
      </c>
      <c r="G162" s="1257"/>
      <c r="H162" s="1257" t="s">
        <v>748</v>
      </c>
      <c r="I162" s="1257"/>
      <c r="J162" s="1257" t="s">
        <v>433</v>
      </c>
      <c r="K162" s="1257"/>
      <c r="L162" s="1257"/>
      <c r="M162" s="1257" t="s">
        <v>738</v>
      </c>
      <c r="N162" s="1257"/>
      <c r="O162" s="1257"/>
      <c r="P162" s="1257" t="s">
        <v>685</v>
      </c>
      <c r="Q162" s="1257"/>
      <c r="R162" s="1257" t="s">
        <v>685</v>
      </c>
      <c r="S162" s="1257"/>
      <c r="T162" s="1258" t="s">
        <v>450</v>
      </c>
      <c r="U162" s="1258"/>
      <c r="V162" s="1258"/>
      <c r="W162" s="1258"/>
      <c r="X162" s="1258"/>
      <c r="Y162" s="1258"/>
      <c r="Z162" s="1258"/>
      <c r="AA162" s="1258"/>
      <c r="AB162" s="1257" t="s">
        <v>732</v>
      </c>
      <c r="AC162" s="1257"/>
      <c r="AD162" s="1257"/>
      <c r="AE162" s="1257"/>
      <c r="AF162" s="1257"/>
      <c r="AG162" s="1257" t="s">
        <v>735</v>
      </c>
      <c r="AH162" s="1257"/>
      <c r="AI162" s="1257"/>
      <c r="AJ162" s="1023" t="s">
        <v>370</v>
      </c>
      <c r="AK162" s="1259" t="s">
        <v>737</v>
      </c>
      <c r="AL162" s="1259"/>
      <c r="AM162" s="1259"/>
      <c r="AN162" s="1259"/>
      <c r="AO162" s="1259"/>
      <c r="AP162" s="1259"/>
      <c r="AQ162" s="1084">
        <v>55879230000</v>
      </c>
      <c r="AR162" s="1084">
        <v>35053628656</v>
      </c>
      <c r="AS162" s="1086">
        <v>20825601344</v>
      </c>
      <c r="AT162" s="1085">
        <v>0</v>
      </c>
      <c r="AU162" s="1019"/>
      <c r="AV162" s="1084">
        <v>29357232692</v>
      </c>
      <c r="AW162" s="1086">
        <v>5696395964</v>
      </c>
      <c r="AX162" s="1084">
        <v>20147824379</v>
      </c>
      <c r="AY162" s="1086">
        <v>9209408313</v>
      </c>
      <c r="AZ162" s="1084">
        <v>19629093834</v>
      </c>
      <c r="BA162" s="1086">
        <v>518730545</v>
      </c>
      <c r="BB162" s="1086">
        <v>19629093834</v>
      </c>
      <c r="BC162" s="1085">
        <v>0</v>
      </c>
      <c r="BD162" s="1085">
        <v>0</v>
      </c>
      <c r="BG162" s="1080">
        <f t="shared" si="42"/>
        <v>55879230000</v>
      </c>
      <c r="BH162" s="1080">
        <f t="shared" si="43"/>
        <v>35053628656</v>
      </c>
      <c r="BI162" s="1080">
        <f t="shared" si="44"/>
        <v>20825601344</v>
      </c>
      <c r="BJ162" s="1080">
        <f t="shared" si="45"/>
        <v>0</v>
      </c>
      <c r="BK162" s="1080">
        <f t="shared" si="46"/>
        <v>29357232692</v>
      </c>
      <c r="BL162" s="1080">
        <f t="shared" si="47"/>
        <v>5696395964</v>
      </c>
      <c r="BM162" s="1080">
        <f t="shared" si="48"/>
        <v>20147824379</v>
      </c>
      <c r="BN162" s="1080">
        <f t="shared" si="49"/>
        <v>9209408313</v>
      </c>
      <c r="BO162" s="1080">
        <f t="shared" si="50"/>
        <v>19629093834</v>
      </c>
      <c r="BP162" s="1080">
        <f t="shared" si="51"/>
        <v>518730545</v>
      </c>
      <c r="BQ162" s="1080">
        <f t="shared" si="52"/>
        <v>19629093834</v>
      </c>
      <c r="BR162" s="1080">
        <f t="shared" si="53"/>
        <v>0</v>
      </c>
      <c r="BS162" s="1080">
        <f t="shared" si="54"/>
        <v>0</v>
      </c>
    </row>
    <row r="163" spans="1:71" ht="12.75" x14ac:dyDescent="0.2">
      <c r="A163" s="1049" t="str">
        <f t="shared" si="55"/>
        <v>A36311216</v>
      </c>
      <c r="B163" s="1257" t="s">
        <v>361</v>
      </c>
      <c r="C163" s="1257"/>
      <c r="D163" s="1257" t="s">
        <v>748</v>
      </c>
      <c r="E163" s="1257"/>
      <c r="F163" s="1257" t="s">
        <v>753</v>
      </c>
      <c r="G163" s="1257"/>
      <c r="H163" s="1257" t="s">
        <v>748</v>
      </c>
      <c r="I163" s="1257"/>
      <c r="J163" s="1257" t="s">
        <v>433</v>
      </c>
      <c r="K163" s="1257"/>
      <c r="L163" s="1257"/>
      <c r="M163" s="1257" t="s">
        <v>741</v>
      </c>
      <c r="N163" s="1257"/>
      <c r="O163" s="1257"/>
      <c r="P163" s="1257" t="s">
        <v>685</v>
      </c>
      <c r="Q163" s="1257"/>
      <c r="R163" s="1257" t="s">
        <v>685</v>
      </c>
      <c r="S163" s="1257"/>
      <c r="T163" s="1258" t="s">
        <v>451</v>
      </c>
      <c r="U163" s="1258"/>
      <c r="V163" s="1258"/>
      <c r="W163" s="1258"/>
      <c r="X163" s="1258"/>
      <c r="Y163" s="1258"/>
      <c r="Z163" s="1258"/>
      <c r="AA163" s="1258"/>
      <c r="AB163" s="1257" t="s">
        <v>732</v>
      </c>
      <c r="AC163" s="1257"/>
      <c r="AD163" s="1257"/>
      <c r="AE163" s="1257"/>
      <c r="AF163" s="1257"/>
      <c r="AG163" s="1257" t="s">
        <v>735</v>
      </c>
      <c r="AH163" s="1257"/>
      <c r="AI163" s="1257"/>
      <c r="AJ163" s="1023" t="s">
        <v>370</v>
      </c>
      <c r="AK163" s="1259" t="s">
        <v>737</v>
      </c>
      <c r="AL163" s="1259"/>
      <c r="AM163" s="1259"/>
      <c r="AN163" s="1259"/>
      <c r="AO163" s="1259"/>
      <c r="AP163" s="1259"/>
      <c r="AQ163" s="1084">
        <v>8149500000</v>
      </c>
      <c r="AR163" s="1084">
        <v>8149500000</v>
      </c>
      <c r="AS163" s="1085">
        <v>0</v>
      </c>
      <c r="AT163" s="1085">
        <v>0</v>
      </c>
      <c r="AU163" s="1019"/>
      <c r="AV163" s="1084">
        <v>7953024574</v>
      </c>
      <c r="AW163" s="1086">
        <v>196475426</v>
      </c>
      <c r="AX163" s="1084">
        <v>7898384401</v>
      </c>
      <c r="AY163" s="1086">
        <v>54640173</v>
      </c>
      <c r="AZ163" s="1084">
        <v>7898384401</v>
      </c>
      <c r="BA163" s="1085">
        <v>0</v>
      </c>
      <c r="BB163" s="1086">
        <v>7898384401</v>
      </c>
      <c r="BC163" s="1085">
        <v>0</v>
      </c>
      <c r="BD163" s="1085">
        <v>0</v>
      </c>
      <c r="BG163" s="1080">
        <f t="shared" si="42"/>
        <v>8149500000</v>
      </c>
      <c r="BH163" s="1080">
        <f t="shared" si="43"/>
        <v>8149500000</v>
      </c>
      <c r="BI163" s="1080">
        <f t="shared" si="44"/>
        <v>0</v>
      </c>
      <c r="BJ163" s="1080">
        <f t="shared" si="45"/>
        <v>0</v>
      </c>
      <c r="BK163" s="1080">
        <f t="shared" si="46"/>
        <v>7953024574</v>
      </c>
      <c r="BL163" s="1080">
        <f t="shared" si="47"/>
        <v>196475426</v>
      </c>
      <c r="BM163" s="1080">
        <f t="shared" si="48"/>
        <v>7898384401</v>
      </c>
      <c r="BN163" s="1080">
        <f t="shared" si="49"/>
        <v>54640173</v>
      </c>
      <c r="BO163" s="1080">
        <f t="shared" si="50"/>
        <v>7898384401</v>
      </c>
      <c r="BP163" s="1080">
        <f t="shared" si="51"/>
        <v>0</v>
      </c>
      <c r="BQ163" s="1080">
        <f t="shared" si="52"/>
        <v>7898384401</v>
      </c>
      <c r="BR163" s="1080">
        <f t="shared" si="53"/>
        <v>0</v>
      </c>
      <c r="BS163" s="1080">
        <f t="shared" si="54"/>
        <v>0</v>
      </c>
    </row>
    <row r="164" spans="1:71" ht="12.75" x14ac:dyDescent="0.2">
      <c r="A164" s="1049" t="str">
        <f t="shared" si="55"/>
        <v>A3631910</v>
      </c>
      <c r="B164" s="1257" t="s">
        <v>361</v>
      </c>
      <c r="C164" s="1257"/>
      <c r="D164" s="1257" t="s">
        <v>748</v>
      </c>
      <c r="E164" s="1257"/>
      <c r="F164" s="1257" t="s">
        <v>753</v>
      </c>
      <c r="G164" s="1257"/>
      <c r="H164" s="1257" t="s">
        <v>748</v>
      </c>
      <c r="I164" s="1257"/>
      <c r="J164" s="1257" t="s">
        <v>823</v>
      </c>
      <c r="K164" s="1257"/>
      <c r="L164" s="1257"/>
      <c r="M164" s="1257"/>
      <c r="N164" s="1257"/>
      <c r="O164" s="1257"/>
      <c r="P164" s="1257"/>
      <c r="Q164" s="1257"/>
      <c r="R164" s="1257"/>
      <c r="S164" s="1257"/>
      <c r="T164" s="1258" t="s">
        <v>824</v>
      </c>
      <c r="U164" s="1258"/>
      <c r="V164" s="1258"/>
      <c r="W164" s="1258"/>
      <c r="X164" s="1258"/>
      <c r="Y164" s="1258"/>
      <c r="Z164" s="1258"/>
      <c r="AA164" s="1258"/>
      <c r="AB164" s="1257" t="s">
        <v>732</v>
      </c>
      <c r="AC164" s="1257"/>
      <c r="AD164" s="1257"/>
      <c r="AE164" s="1257"/>
      <c r="AF164" s="1257"/>
      <c r="AG164" s="1257" t="s">
        <v>733</v>
      </c>
      <c r="AH164" s="1257"/>
      <c r="AI164" s="1257"/>
      <c r="AJ164" s="1023" t="s">
        <v>417</v>
      </c>
      <c r="AK164" s="1259" t="s">
        <v>734</v>
      </c>
      <c r="AL164" s="1259"/>
      <c r="AM164" s="1259"/>
      <c r="AN164" s="1259"/>
      <c r="AO164" s="1259"/>
      <c r="AP164" s="1259"/>
      <c r="AQ164" s="1083">
        <v>0</v>
      </c>
      <c r="AR164" s="1083">
        <v>0</v>
      </c>
      <c r="AS164" s="1085">
        <v>0</v>
      </c>
      <c r="AT164" s="1085">
        <v>0</v>
      </c>
      <c r="AU164" s="1019"/>
      <c r="AV164" s="1083">
        <v>0</v>
      </c>
      <c r="AW164" s="1085">
        <v>0</v>
      </c>
      <c r="AX164" s="1083">
        <v>0</v>
      </c>
      <c r="AY164" s="1085">
        <v>0</v>
      </c>
      <c r="AZ164" s="1083">
        <v>0</v>
      </c>
      <c r="BA164" s="1085">
        <v>0</v>
      </c>
      <c r="BB164" s="1085">
        <v>0</v>
      </c>
      <c r="BC164" s="1085">
        <v>0</v>
      </c>
      <c r="BD164" s="1085">
        <v>0</v>
      </c>
      <c r="BG164" s="1080">
        <f t="shared" si="42"/>
        <v>0</v>
      </c>
      <c r="BH164" s="1080">
        <f t="shared" si="43"/>
        <v>0</v>
      </c>
      <c r="BI164" s="1080">
        <f t="shared" si="44"/>
        <v>0</v>
      </c>
      <c r="BJ164" s="1080">
        <f t="shared" si="45"/>
        <v>0</v>
      </c>
      <c r="BK164" s="1080">
        <f t="shared" si="46"/>
        <v>0</v>
      </c>
      <c r="BL164" s="1080">
        <f t="shared" si="47"/>
        <v>0</v>
      </c>
      <c r="BM164" s="1080">
        <f t="shared" si="48"/>
        <v>0</v>
      </c>
      <c r="BN164" s="1080">
        <f t="shared" si="49"/>
        <v>0</v>
      </c>
      <c r="BO164" s="1080">
        <f t="shared" si="50"/>
        <v>0</v>
      </c>
      <c r="BP164" s="1080">
        <f t="shared" si="51"/>
        <v>0</v>
      </c>
      <c r="BQ164" s="1080">
        <f t="shared" si="52"/>
        <v>0</v>
      </c>
      <c r="BR164" s="1080">
        <f t="shared" si="53"/>
        <v>0</v>
      </c>
      <c r="BS164" s="1080">
        <f t="shared" si="54"/>
        <v>0</v>
      </c>
    </row>
    <row r="165" spans="1:71" ht="12.75" x14ac:dyDescent="0.2">
      <c r="A165" s="1049" t="str">
        <f t="shared" si="55"/>
        <v>A3636616</v>
      </c>
      <c r="B165" s="1257" t="s">
        <v>361</v>
      </c>
      <c r="C165" s="1257"/>
      <c r="D165" s="1257" t="s">
        <v>748</v>
      </c>
      <c r="E165" s="1257"/>
      <c r="F165" s="1257" t="s">
        <v>753</v>
      </c>
      <c r="G165" s="1257"/>
      <c r="H165" s="1257" t="s">
        <v>748</v>
      </c>
      <c r="I165" s="1257"/>
      <c r="J165" s="1257" t="s">
        <v>779</v>
      </c>
      <c r="K165" s="1257"/>
      <c r="L165" s="1257"/>
      <c r="M165" s="1257"/>
      <c r="N165" s="1257"/>
      <c r="O165" s="1257"/>
      <c r="P165" s="1257"/>
      <c r="Q165" s="1257"/>
      <c r="R165" s="1257"/>
      <c r="S165" s="1257"/>
      <c r="T165" s="1258" t="s">
        <v>452</v>
      </c>
      <c r="U165" s="1258"/>
      <c r="V165" s="1258"/>
      <c r="W165" s="1258"/>
      <c r="X165" s="1258"/>
      <c r="Y165" s="1258"/>
      <c r="Z165" s="1258"/>
      <c r="AA165" s="1258"/>
      <c r="AB165" s="1257" t="s">
        <v>732</v>
      </c>
      <c r="AC165" s="1257"/>
      <c r="AD165" s="1257"/>
      <c r="AE165" s="1257"/>
      <c r="AF165" s="1257"/>
      <c r="AG165" s="1257" t="s">
        <v>735</v>
      </c>
      <c r="AH165" s="1257"/>
      <c r="AI165" s="1257"/>
      <c r="AJ165" s="1023" t="s">
        <v>370</v>
      </c>
      <c r="AK165" s="1259" t="s">
        <v>737</v>
      </c>
      <c r="AL165" s="1259"/>
      <c r="AM165" s="1259"/>
      <c r="AN165" s="1259"/>
      <c r="AO165" s="1259"/>
      <c r="AP165" s="1259"/>
      <c r="AQ165" s="1084">
        <v>504900000</v>
      </c>
      <c r="AR165" s="1083">
        <v>0</v>
      </c>
      <c r="AS165" s="1086">
        <v>504900000</v>
      </c>
      <c r="AT165" s="1085">
        <v>0</v>
      </c>
      <c r="AU165" s="1019"/>
      <c r="AV165" s="1083">
        <v>0</v>
      </c>
      <c r="AW165" s="1085">
        <v>0</v>
      </c>
      <c r="AX165" s="1083">
        <v>0</v>
      </c>
      <c r="AY165" s="1085">
        <v>0</v>
      </c>
      <c r="AZ165" s="1083">
        <v>0</v>
      </c>
      <c r="BA165" s="1085">
        <v>0</v>
      </c>
      <c r="BB165" s="1085">
        <v>0</v>
      </c>
      <c r="BC165" s="1085">
        <v>0</v>
      </c>
      <c r="BD165" s="1085">
        <v>0</v>
      </c>
      <c r="BG165" s="1080">
        <f t="shared" si="42"/>
        <v>504900000</v>
      </c>
      <c r="BH165" s="1080">
        <f t="shared" si="43"/>
        <v>0</v>
      </c>
      <c r="BI165" s="1080">
        <f t="shared" si="44"/>
        <v>504900000</v>
      </c>
      <c r="BJ165" s="1080">
        <f t="shared" si="45"/>
        <v>0</v>
      </c>
      <c r="BK165" s="1080">
        <f t="shared" si="46"/>
        <v>0</v>
      </c>
      <c r="BL165" s="1080">
        <f t="shared" si="47"/>
        <v>0</v>
      </c>
      <c r="BM165" s="1080">
        <f t="shared" si="48"/>
        <v>0</v>
      </c>
      <c r="BN165" s="1080">
        <f t="shared" si="49"/>
        <v>0</v>
      </c>
      <c r="BO165" s="1080">
        <f t="shared" si="50"/>
        <v>0</v>
      </c>
      <c r="BP165" s="1080">
        <f t="shared" si="51"/>
        <v>0</v>
      </c>
      <c r="BQ165" s="1080">
        <f t="shared" si="52"/>
        <v>0</v>
      </c>
      <c r="BR165" s="1080">
        <f t="shared" si="53"/>
        <v>0</v>
      </c>
      <c r="BS165" s="1080">
        <f t="shared" si="54"/>
        <v>0</v>
      </c>
    </row>
    <row r="166" spans="1:71" ht="12.75" x14ac:dyDescent="0.2">
      <c r="A166" s="1049" t="str">
        <f t="shared" si="55"/>
        <v>A36399910</v>
      </c>
      <c r="B166" s="1257" t="s">
        <v>361</v>
      </c>
      <c r="C166" s="1257"/>
      <c r="D166" s="1257" t="s">
        <v>748</v>
      </c>
      <c r="E166" s="1257"/>
      <c r="F166" s="1257" t="s">
        <v>753</v>
      </c>
      <c r="G166" s="1257"/>
      <c r="H166" s="1257" t="s">
        <v>748</v>
      </c>
      <c r="I166" s="1257"/>
      <c r="J166" s="1257" t="s">
        <v>749</v>
      </c>
      <c r="K166" s="1257"/>
      <c r="L166" s="1257"/>
      <c r="M166" s="1257"/>
      <c r="N166" s="1257"/>
      <c r="O166" s="1257"/>
      <c r="P166" s="1257"/>
      <c r="Q166" s="1257"/>
      <c r="R166" s="1257"/>
      <c r="S166" s="1257"/>
      <c r="T166" s="1258" t="s">
        <v>780</v>
      </c>
      <c r="U166" s="1258"/>
      <c r="V166" s="1258"/>
      <c r="W166" s="1258"/>
      <c r="X166" s="1258"/>
      <c r="Y166" s="1258"/>
      <c r="Z166" s="1258"/>
      <c r="AA166" s="1258"/>
      <c r="AB166" s="1257" t="s">
        <v>732</v>
      </c>
      <c r="AC166" s="1257"/>
      <c r="AD166" s="1257"/>
      <c r="AE166" s="1257"/>
      <c r="AF166" s="1257"/>
      <c r="AG166" s="1257" t="s">
        <v>733</v>
      </c>
      <c r="AH166" s="1257"/>
      <c r="AI166" s="1257"/>
      <c r="AJ166" s="1023" t="s">
        <v>417</v>
      </c>
      <c r="AK166" s="1259" t="s">
        <v>734</v>
      </c>
      <c r="AL166" s="1259"/>
      <c r="AM166" s="1259"/>
      <c r="AN166" s="1259"/>
      <c r="AO166" s="1259"/>
      <c r="AP166" s="1259"/>
      <c r="AQ166" s="1084">
        <v>3786667</v>
      </c>
      <c r="AR166" s="1084">
        <v>3786667</v>
      </c>
      <c r="AS166" s="1085">
        <v>0</v>
      </c>
      <c r="AT166" s="1085">
        <v>0</v>
      </c>
      <c r="AU166" s="1019"/>
      <c r="AV166" s="1084">
        <v>3786667</v>
      </c>
      <c r="AW166" s="1085">
        <v>0</v>
      </c>
      <c r="AX166" s="1084">
        <v>3786667</v>
      </c>
      <c r="AY166" s="1085">
        <v>0</v>
      </c>
      <c r="AZ166" s="1084">
        <v>3786667</v>
      </c>
      <c r="BA166" s="1085">
        <v>0</v>
      </c>
      <c r="BB166" s="1086">
        <v>3786667</v>
      </c>
      <c r="BC166" s="1085">
        <v>0</v>
      </c>
      <c r="BD166" s="1085">
        <v>0</v>
      </c>
      <c r="BG166" s="1080">
        <f t="shared" si="42"/>
        <v>3786667</v>
      </c>
      <c r="BH166" s="1080">
        <f t="shared" si="43"/>
        <v>3786667</v>
      </c>
      <c r="BI166" s="1080">
        <f t="shared" si="44"/>
        <v>0</v>
      </c>
      <c r="BJ166" s="1080">
        <f t="shared" si="45"/>
        <v>0</v>
      </c>
      <c r="BK166" s="1080">
        <f t="shared" si="46"/>
        <v>3786667</v>
      </c>
      <c r="BL166" s="1080">
        <f t="shared" si="47"/>
        <v>0</v>
      </c>
      <c r="BM166" s="1080">
        <f t="shared" si="48"/>
        <v>3786667</v>
      </c>
      <c r="BN166" s="1080">
        <f t="shared" si="49"/>
        <v>0</v>
      </c>
      <c r="BO166" s="1080">
        <f t="shared" si="50"/>
        <v>3786667</v>
      </c>
      <c r="BP166" s="1080">
        <f t="shared" si="51"/>
        <v>0</v>
      </c>
      <c r="BQ166" s="1080">
        <f t="shared" si="52"/>
        <v>3786667</v>
      </c>
      <c r="BR166" s="1080">
        <f t="shared" si="53"/>
        <v>0</v>
      </c>
      <c r="BS166" s="1080">
        <f t="shared" si="54"/>
        <v>0</v>
      </c>
    </row>
    <row r="167" spans="1:71" s="1025" customFormat="1" ht="12.75" x14ac:dyDescent="0.2">
      <c r="A167" s="1049" t="str">
        <f t="shared" si="55"/>
        <v>C10</v>
      </c>
      <c r="B167" s="1264" t="s">
        <v>453</v>
      </c>
      <c r="C167" s="1264"/>
      <c r="D167" s="1264"/>
      <c r="E167" s="1264"/>
      <c r="F167" s="1264"/>
      <c r="G167" s="1264"/>
      <c r="H167" s="1264"/>
      <c r="I167" s="1264"/>
      <c r="J167" s="1264"/>
      <c r="K167" s="1264"/>
      <c r="L167" s="1264"/>
      <c r="M167" s="1264"/>
      <c r="N167" s="1264"/>
      <c r="O167" s="1264"/>
      <c r="P167" s="1264"/>
      <c r="Q167" s="1264"/>
      <c r="R167" s="1264"/>
      <c r="S167" s="1264"/>
      <c r="T167" s="1263" t="s">
        <v>61</v>
      </c>
      <c r="U167" s="1263"/>
      <c r="V167" s="1263"/>
      <c r="W167" s="1263"/>
      <c r="X167" s="1263"/>
      <c r="Y167" s="1263"/>
      <c r="Z167" s="1263"/>
      <c r="AA167" s="1263"/>
      <c r="AB167" s="1264" t="s">
        <v>732</v>
      </c>
      <c r="AC167" s="1264"/>
      <c r="AD167" s="1264"/>
      <c r="AE167" s="1264"/>
      <c r="AF167" s="1264"/>
      <c r="AG167" s="1264" t="s">
        <v>733</v>
      </c>
      <c r="AH167" s="1264"/>
      <c r="AI167" s="1264"/>
      <c r="AJ167" s="1024" t="s">
        <v>417</v>
      </c>
      <c r="AK167" s="1265" t="s">
        <v>734</v>
      </c>
      <c r="AL167" s="1265"/>
      <c r="AM167" s="1265"/>
      <c r="AN167" s="1265"/>
      <c r="AO167" s="1265"/>
      <c r="AP167" s="1265"/>
      <c r="AQ167" s="1084">
        <v>34205984504</v>
      </c>
      <c r="AR167" s="1084">
        <v>33896818037</v>
      </c>
      <c r="AS167" s="1086">
        <v>309166467</v>
      </c>
      <c r="AT167" s="1085">
        <v>0</v>
      </c>
      <c r="AU167" s="1019"/>
      <c r="AV167" s="1084">
        <v>32769116804</v>
      </c>
      <c r="AW167" s="1086">
        <v>1127701233</v>
      </c>
      <c r="AX167" s="1084">
        <v>13334526816</v>
      </c>
      <c r="AY167" s="1086">
        <v>19434589988</v>
      </c>
      <c r="AZ167" s="1084">
        <v>13192435972</v>
      </c>
      <c r="BA167" s="1086">
        <v>142090844</v>
      </c>
      <c r="BB167" s="1086">
        <v>13192435972</v>
      </c>
      <c r="BC167" s="1085">
        <v>0</v>
      </c>
      <c r="BD167" s="1086">
        <v>174603638</v>
      </c>
      <c r="BG167" s="1080">
        <f t="shared" ref="BG167:BG223" si="56">+ABS(AQ167)</f>
        <v>34205984504</v>
      </c>
      <c r="BH167" s="1080">
        <f t="shared" ref="BH167:BH223" si="57">+ABS(AR167)</f>
        <v>33896818037</v>
      </c>
      <c r="BI167" s="1080">
        <f t="shared" ref="BI167:BI223" si="58">+ABS(AS167)</f>
        <v>309166467</v>
      </c>
      <c r="BJ167" s="1080">
        <f t="shared" ref="BJ167:BJ223" si="59">+ABS(AT167)</f>
        <v>0</v>
      </c>
      <c r="BK167" s="1080">
        <f t="shared" ref="BK167:BK223" si="60">+ABS(AV167)</f>
        <v>32769116804</v>
      </c>
      <c r="BL167" s="1080">
        <f t="shared" ref="BL167:BL223" si="61">+ABS(AW167)</f>
        <v>1127701233</v>
      </c>
      <c r="BM167" s="1080">
        <f t="shared" ref="BM167:BM223" si="62">+ABS(AX167)</f>
        <v>13334526816</v>
      </c>
      <c r="BN167" s="1080">
        <f t="shared" ref="BN167:BN223" si="63">+ABS(AY167)</f>
        <v>19434589988</v>
      </c>
      <c r="BO167" s="1080">
        <f t="shared" ref="BO167:BO223" si="64">+ABS(AZ167)</f>
        <v>13192435972</v>
      </c>
      <c r="BP167" s="1080">
        <f t="shared" ref="BP167:BP223" si="65">+ABS(BA167)</f>
        <v>142090844</v>
      </c>
      <c r="BQ167" s="1080">
        <f t="shared" ref="BQ167:BQ223" si="66">+ABS(BB167)</f>
        <v>13192435972</v>
      </c>
      <c r="BR167" s="1080">
        <f t="shared" ref="BR167:BR223" si="67">+ABS(BC167)</f>
        <v>0</v>
      </c>
      <c r="BS167" s="1080">
        <f t="shared" ref="BS167:BS223" si="68">+ABS(BD167)</f>
        <v>174603638</v>
      </c>
    </row>
    <row r="168" spans="1:71" s="1025" customFormat="1" ht="12.75" x14ac:dyDescent="0.2">
      <c r="A168" s="1049" t="str">
        <f t="shared" si="55"/>
        <v>C15</v>
      </c>
      <c r="B168" s="1264" t="s">
        <v>453</v>
      </c>
      <c r="C168" s="1264"/>
      <c r="D168" s="1264"/>
      <c r="E168" s="1264"/>
      <c r="F168" s="1264"/>
      <c r="G168" s="1264"/>
      <c r="H168" s="1264"/>
      <c r="I168" s="1264"/>
      <c r="J168" s="1264"/>
      <c r="K168" s="1264"/>
      <c r="L168" s="1264"/>
      <c r="M168" s="1264"/>
      <c r="N168" s="1264"/>
      <c r="O168" s="1264"/>
      <c r="P168" s="1264"/>
      <c r="Q168" s="1264"/>
      <c r="R168" s="1264"/>
      <c r="S168" s="1264"/>
      <c r="T168" s="1263" t="s">
        <v>61</v>
      </c>
      <c r="U168" s="1263"/>
      <c r="V168" s="1263"/>
      <c r="W168" s="1263"/>
      <c r="X168" s="1263"/>
      <c r="Y168" s="1263"/>
      <c r="Z168" s="1263"/>
      <c r="AA168" s="1263"/>
      <c r="AB168" s="1264" t="s">
        <v>732</v>
      </c>
      <c r="AC168" s="1264"/>
      <c r="AD168" s="1264"/>
      <c r="AE168" s="1264"/>
      <c r="AF168" s="1264"/>
      <c r="AG168" s="1264" t="s">
        <v>733</v>
      </c>
      <c r="AH168" s="1264"/>
      <c r="AI168" s="1264"/>
      <c r="AJ168" s="1024" t="s">
        <v>745</v>
      </c>
      <c r="AK168" s="1265" t="s">
        <v>781</v>
      </c>
      <c r="AL168" s="1265"/>
      <c r="AM168" s="1265"/>
      <c r="AN168" s="1265"/>
      <c r="AO168" s="1265"/>
      <c r="AP168" s="1265"/>
      <c r="AQ168" s="1084">
        <v>1140000000</v>
      </c>
      <c r="AR168" s="1083">
        <v>0</v>
      </c>
      <c r="AS168" s="1086">
        <v>1140000000</v>
      </c>
      <c r="AT168" s="1085">
        <v>0</v>
      </c>
      <c r="AU168" s="1019"/>
      <c r="AV168" s="1083">
        <v>0</v>
      </c>
      <c r="AW168" s="1085">
        <v>0</v>
      </c>
      <c r="AX168" s="1083">
        <v>0</v>
      </c>
      <c r="AY168" s="1085">
        <v>0</v>
      </c>
      <c r="AZ168" s="1083">
        <v>0</v>
      </c>
      <c r="BA168" s="1085">
        <v>0</v>
      </c>
      <c r="BB168" s="1085">
        <v>0</v>
      </c>
      <c r="BC168" s="1085">
        <v>0</v>
      </c>
      <c r="BD168" s="1085">
        <v>0</v>
      </c>
      <c r="BG168" s="1080">
        <f t="shared" si="56"/>
        <v>1140000000</v>
      </c>
      <c r="BH168" s="1080">
        <f t="shared" si="57"/>
        <v>0</v>
      </c>
      <c r="BI168" s="1080">
        <f t="shared" si="58"/>
        <v>1140000000</v>
      </c>
      <c r="BJ168" s="1080">
        <f t="shared" si="59"/>
        <v>0</v>
      </c>
      <c r="BK168" s="1080">
        <f t="shared" si="60"/>
        <v>0</v>
      </c>
      <c r="BL168" s="1080">
        <f t="shared" si="61"/>
        <v>0</v>
      </c>
      <c r="BM168" s="1080">
        <f t="shared" si="62"/>
        <v>0</v>
      </c>
      <c r="BN168" s="1080">
        <f t="shared" si="63"/>
        <v>0</v>
      </c>
      <c r="BO168" s="1080">
        <f t="shared" si="64"/>
        <v>0</v>
      </c>
      <c r="BP168" s="1080">
        <f t="shared" si="65"/>
        <v>0</v>
      </c>
      <c r="BQ168" s="1080">
        <f t="shared" si="66"/>
        <v>0</v>
      </c>
      <c r="BR168" s="1080">
        <f t="shared" si="67"/>
        <v>0</v>
      </c>
      <c r="BS168" s="1080">
        <f t="shared" si="68"/>
        <v>0</v>
      </c>
    </row>
    <row r="169" spans="1:71" ht="12.75" x14ac:dyDescent="0.2">
      <c r="A169" s="1049" t="str">
        <f t="shared" si="55"/>
        <v>C12110</v>
      </c>
      <c r="B169" s="1261" t="s">
        <v>453</v>
      </c>
      <c r="C169" s="1261"/>
      <c r="D169" s="1261" t="s">
        <v>782</v>
      </c>
      <c r="E169" s="1261"/>
      <c r="F169" s="1261"/>
      <c r="G169" s="1261"/>
      <c r="H169" s="1261"/>
      <c r="I169" s="1261"/>
      <c r="J169" s="1261"/>
      <c r="K169" s="1261"/>
      <c r="L169" s="1261"/>
      <c r="M169" s="1261"/>
      <c r="N169" s="1261"/>
      <c r="O169" s="1261"/>
      <c r="P169" s="1261"/>
      <c r="Q169" s="1261"/>
      <c r="R169" s="1261"/>
      <c r="S169" s="1261"/>
      <c r="T169" s="1260" t="s">
        <v>783</v>
      </c>
      <c r="U169" s="1260"/>
      <c r="V169" s="1260"/>
      <c r="W169" s="1260"/>
      <c r="X169" s="1260"/>
      <c r="Y169" s="1260"/>
      <c r="Z169" s="1260"/>
      <c r="AA169" s="1260"/>
      <c r="AB169" s="1261" t="s">
        <v>732</v>
      </c>
      <c r="AC169" s="1261"/>
      <c r="AD169" s="1261"/>
      <c r="AE169" s="1261"/>
      <c r="AF169" s="1261"/>
      <c r="AG169" s="1261" t="s">
        <v>733</v>
      </c>
      <c r="AH169" s="1261"/>
      <c r="AI169" s="1261"/>
      <c r="AJ169" s="1018" t="s">
        <v>417</v>
      </c>
      <c r="AK169" s="1262" t="s">
        <v>734</v>
      </c>
      <c r="AL169" s="1262"/>
      <c r="AM169" s="1262"/>
      <c r="AN169" s="1262"/>
      <c r="AO169" s="1262"/>
      <c r="AP169" s="1262"/>
      <c r="AQ169" s="1084">
        <v>16000000000</v>
      </c>
      <c r="AR169" s="1084">
        <v>16000000000</v>
      </c>
      <c r="AS169" s="1085">
        <v>0</v>
      </c>
      <c r="AT169" s="1085">
        <v>0</v>
      </c>
      <c r="AU169" s="1019"/>
      <c r="AV169" s="1084">
        <v>16000000000</v>
      </c>
      <c r="AW169" s="1085">
        <v>0</v>
      </c>
      <c r="AX169" s="1084">
        <v>656067834</v>
      </c>
      <c r="AY169" s="1086">
        <v>15343932166</v>
      </c>
      <c r="AZ169" s="1084">
        <v>656067834</v>
      </c>
      <c r="BA169" s="1085">
        <v>0</v>
      </c>
      <c r="BB169" s="1086">
        <v>656067834</v>
      </c>
      <c r="BC169" s="1085">
        <v>0</v>
      </c>
      <c r="BD169" s="1085">
        <v>0</v>
      </c>
      <c r="BG169" s="1080">
        <f t="shared" si="56"/>
        <v>16000000000</v>
      </c>
      <c r="BH169" s="1080">
        <f t="shared" si="57"/>
        <v>16000000000</v>
      </c>
      <c r="BI169" s="1080">
        <f t="shared" si="58"/>
        <v>0</v>
      </c>
      <c r="BJ169" s="1080">
        <f t="shared" si="59"/>
        <v>0</v>
      </c>
      <c r="BK169" s="1080">
        <f t="shared" si="60"/>
        <v>16000000000</v>
      </c>
      <c r="BL169" s="1080">
        <f t="shared" si="61"/>
        <v>0</v>
      </c>
      <c r="BM169" s="1080">
        <f t="shared" si="62"/>
        <v>656067834</v>
      </c>
      <c r="BN169" s="1080">
        <f t="shared" si="63"/>
        <v>15343932166</v>
      </c>
      <c r="BO169" s="1080">
        <f t="shared" si="64"/>
        <v>656067834</v>
      </c>
      <c r="BP169" s="1080">
        <f t="shared" si="65"/>
        <v>0</v>
      </c>
      <c r="BQ169" s="1080">
        <f t="shared" si="66"/>
        <v>656067834</v>
      </c>
      <c r="BR169" s="1080">
        <f t="shared" si="67"/>
        <v>0</v>
      </c>
      <c r="BS169" s="1080">
        <f t="shared" si="68"/>
        <v>0</v>
      </c>
    </row>
    <row r="170" spans="1:71" ht="12.75" x14ac:dyDescent="0.2">
      <c r="A170" s="1049" t="str">
        <f t="shared" si="55"/>
        <v>C12180010</v>
      </c>
      <c r="B170" s="1261" t="s">
        <v>453</v>
      </c>
      <c r="C170" s="1261"/>
      <c r="D170" s="1261" t="s">
        <v>782</v>
      </c>
      <c r="E170" s="1261"/>
      <c r="F170" s="1261" t="s">
        <v>784</v>
      </c>
      <c r="G170" s="1261"/>
      <c r="H170" s="1261"/>
      <c r="I170" s="1261"/>
      <c r="J170" s="1261"/>
      <c r="K170" s="1261"/>
      <c r="L170" s="1261"/>
      <c r="M170" s="1261"/>
      <c r="N170" s="1261"/>
      <c r="O170" s="1261"/>
      <c r="P170" s="1261"/>
      <c r="Q170" s="1261"/>
      <c r="R170" s="1261"/>
      <c r="S170" s="1261"/>
      <c r="T170" s="1260" t="s">
        <v>785</v>
      </c>
      <c r="U170" s="1260"/>
      <c r="V170" s="1260"/>
      <c r="W170" s="1260"/>
      <c r="X170" s="1260"/>
      <c r="Y170" s="1260"/>
      <c r="Z170" s="1260"/>
      <c r="AA170" s="1260"/>
      <c r="AB170" s="1261" t="s">
        <v>732</v>
      </c>
      <c r="AC170" s="1261"/>
      <c r="AD170" s="1261"/>
      <c r="AE170" s="1261"/>
      <c r="AF170" s="1261"/>
      <c r="AG170" s="1261" t="s">
        <v>733</v>
      </c>
      <c r="AH170" s="1261"/>
      <c r="AI170" s="1261"/>
      <c r="AJ170" s="1018" t="s">
        <v>417</v>
      </c>
      <c r="AK170" s="1262" t="s">
        <v>734</v>
      </c>
      <c r="AL170" s="1262"/>
      <c r="AM170" s="1262"/>
      <c r="AN170" s="1262"/>
      <c r="AO170" s="1262"/>
      <c r="AP170" s="1262"/>
      <c r="AQ170" s="1084">
        <v>16000000000</v>
      </c>
      <c r="AR170" s="1084">
        <v>16000000000</v>
      </c>
      <c r="AS170" s="1085">
        <v>0</v>
      </c>
      <c r="AT170" s="1085">
        <v>0</v>
      </c>
      <c r="AU170" s="1019"/>
      <c r="AV170" s="1084">
        <v>16000000000</v>
      </c>
      <c r="AW170" s="1085">
        <v>0</v>
      </c>
      <c r="AX170" s="1084">
        <v>656067834</v>
      </c>
      <c r="AY170" s="1086">
        <v>15343932166</v>
      </c>
      <c r="AZ170" s="1084">
        <v>656067834</v>
      </c>
      <c r="BA170" s="1085">
        <v>0</v>
      </c>
      <c r="BB170" s="1086">
        <v>656067834</v>
      </c>
      <c r="BC170" s="1085">
        <v>0</v>
      </c>
      <c r="BD170" s="1085">
        <v>0</v>
      </c>
      <c r="BG170" s="1080">
        <f t="shared" si="56"/>
        <v>16000000000</v>
      </c>
      <c r="BH170" s="1080">
        <f t="shared" si="57"/>
        <v>16000000000</v>
      </c>
      <c r="BI170" s="1080">
        <f t="shared" si="58"/>
        <v>0</v>
      </c>
      <c r="BJ170" s="1080">
        <f t="shared" si="59"/>
        <v>0</v>
      </c>
      <c r="BK170" s="1080">
        <f t="shared" si="60"/>
        <v>16000000000</v>
      </c>
      <c r="BL170" s="1080">
        <f t="shared" si="61"/>
        <v>0</v>
      </c>
      <c r="BM170" s="1080">
        <f t="shared" si="62"/>
        <v>656067834</v>
      </c>
      <c r="BN170" s="1080">
        <f t="shared" si="63"/>
        <v>15343932166</v>
      </c>
      <c r="BO170" s="1080">
        <f t="shared" si="64"/>
        <v>656067834</v>
      </c>
      <c r="BP170" s="1080">
        <f t="shared" si="65"/>
        <v>0</v>
      </c>
      <c r="BQ170" s="1080">
        <f t="shared" si="66"/>
        <v>656067834</v>
      </c>
      <c r="BR170" s="1080">
        <f t="shared" si="67"/>
        <v>0</v>
      </c>
      <c r="BS170" s="1080">
        <f t="shared" si="68"/>
        <v>0</v>
      </c>
    </row>
    <row r="171" spans="1:71" ht="12.75" x14ac:dyDescent="0.2">
      <c r="A171" s="1049" t="str">
        <f t="shared" si="55"/>
        <v>C121800110</v>
      </c>
      <c r="B171" s="1257" t="s">
        <v>453</v>
      </c>
      <c r="C171" s="1257"/>
      <c r="D171" s="1257" t="s">
        <v>782</v>
      </c>
      <c r="E171" s="1257"/>
      <c r="F171" s="1257" t="s">
        <v>784</v>
      </c>
      <c r="G171" s="1257"/>
      <c r="H171" s="1257" t="s">
        <v>738</v>
      </c>
      <c r="I171" s="1257"/>
      <c r="J171" s="1257" t="s">
        <v>685</v>
      </c>
      <c r="K171" s="1257"/>
      <c r="L171" s="1257"/>
      <c r="M171" s="1257" t="s">
        <v>685</v>
      </c>
      <c r="N171" s="1257"/>
      <c r="O171" s="1257"/>
      <c r="P171" s="1257" t="s">
        <v>685</v>
      </c>
      <c r="Q171" s="1257"/>
      <c r="R171" s="1257" t="s">
        <v>685</v>
      </c>
      <c r="S171" s="1257"/>
      <c r="T171" s="1258" t="s">
        <v>579</v>
      </c>
      <c r="U171" s="1258"/>
      <c r="V171" s="1258"/>
      <c r="W171" s="1258"/>
      <c r="X171" s="1258"/>
      <c r="Y171" s="1258"/>
      <c r="Z171" s="1258"/>
      <c r="AA171" s="1258"/>
      <c r="AB171" s="1257" t="s">
        <v>732</v>
      </c>
      <c r="AC171" s="1257"/>
      <c r="AD171" s="1257"/>
      <c r="AE171" s="1257"/>
      <c r="AF171" s="1257"/>
      <c r="AG171" s="1257" t="s">
        <v>733</v>
      </c>
      <c r="AH171" s="1257"/>
      <c r="AI171" s="1257"/>
      <c r="AJ171" s="1023" t="s">
        <v>417</v>
      </c>
      <c r="AK171" s="1259" t="s">
        <v>734</v>
      </c>
      <c r="AL171" s="1259"/>
      <c r="AM171" s="1259"/>
      <c r="AN171" s="1259"/>
      <c r="AO171" s="1259"/>
      <c r="AP171" s="1259"/>
      <c r="AQ171" s="1084">
        <v>16000000000</v>
      </c>
      <c r="AR171" s="1084">
        <v>16000000000</v>
      </c>
      <c r="AS171" s="1085">
        <v>0</v>
      </c>
      <c r="AT171" s="1085">
        <v>0</v>
      </c>
      <c r="AU171" s="1019"/>
      <c r="AV171" s="1084">
        <v>16000000000</v>
      </c>
      <c r="AW171" s="1085">
        <v>0</v>
      </c>
      <c r="AX171" s="1084">
        <v>656067834</v>
      </c>
      <c r="AY171" s="1086">
        <v>15343932166</v>
      </c>
      <c r="AZ171" s="1084">
        <v>656067834</v>
      </c>
      <c r="BA171" s="1085">
        <v>0</v>
      </c>
      <c r="BB171" s="1086">
        <v>656067834</v>
      </c>
      <c r="BC171" s="1085">
        <v>0</v>
      </c>
      <c r="BD171" s="1085">
        <v>0</v>
      </c>
      <c r="BG171" s="1080">
        <f t="shared" si="56"/>
        <v>16000000000</v>
      </c>
      <c r="BH171" s="1080">
        <f t="shared" si="57"/>
        <v>16000000000</v>
      </c>
      <c r="BI171" s="1080">
        <f t="shared" si="58"/>
        <v>0</v>
      </c>
      <c r="BJ171" s="1080">
        <f t="shared" si="59"/>
        <v>0</v>
      </c>
      <c r="BK171" s="1080">
        <f t="shared" si="60"/>
        <v>16000000000</v>
      </c>
      <c r="BL171" s="1080">
        <f t="shared" si="61"/>
        <v>0</v>
      </c>
      <c r="BM171" s="1080">
        <f t="shared" si="62"/>
        <v>656067834</v>
      </c>
      <c r="BN171" s="1080">
        <f t="shared" si="63"/>
        <v>15343932166</v>
      </c>
      <c r="BO171" s="1080">
        <f t="shared" si="64"/>
        <v>656067834</v>
      </c>
      <c r="BP171" s="1080">
        <f t="shared" si="65"/>
        <v>0</v>
      </c>
      <c r="BQ171" s="1080">
        <f t="shared" si="66"/>
        <v>656067834</v>
      </c>
      <c r="BR171" s="1080">
        <f t="shared" si="67"/>
        <v>0</v>
      </c>
      <c r="BS171" s="1080">
        <f t="shared" si="68"/>
        <v>0</v>
      </c>
    </row>
    <row r="172" spans="1:71" ht="12.75" x14ac:dyDescent="0.2">
      <c r="A172" s="1049" t="str">
        <f t="shared" si="55"/>
        <v>C12210</v>
      </c>
      <c r="B172" s="1261" t="s">
        <v>453</v>
      </c>
      <c r="C172" s="1261"/>
      <c r="D172" s="1261" t="s">
        <v>786</v>
      </c>
      <c r="E172" s="1261"/>
      <c r="F172" s="1261"/>
      <c r="G172" s="1261"/>
      <c r="H172" s="1261"/>
      <c r="I172" s="1261"/>
      <c r="J172" s="1261"/>
      <c r="K172" s="1261"/>
      <c r="L172" s="1261"/>
      <c r="M172" s="1261"/>
      <c r="N172" s="1261"/>
      <c r="O172" s="1261"/>
      <c r="P172" s="1261"/>
      <c r="Q172" s="1261"/>
      <c r="R172" s="1261"/>
      <c r="S172" s="1261"/>
      <c r="T172" s="1260" t="s">
        <v>787</v>
      </c>
      <c r="U172" s="1260"/>
      <c r="V172" s="1260"/>
      <c r="W172" s="1260"/>
      <c r="X172" s="1260"/>
      <c r="Y172" s="1260"/>
      <c r="Z172" s="1260"/>
      <c r="AA172" s="1260"/>
      <c r="AB172" s="1261" t="s">
        <v>732</v>
      </c>
      <c r="AC172" s="1261"/>
      <c r="AD172" s="1261"/>
      <c r="AE172" s="1261"/>
      <c r="AF172" s="1261"/>
      <c r="AG172" s="1261" t="s">
        <v>733</v>
      </c>
      <c r="AH172" s="1261"/>
      <c r="AI172" s="1261"/>
      <c r="AJ172" s="1018" t="s">
        <v>417</v>
      </c>
      <c r="AK172" s="1262" t="s">
        <v>734</v>
      </c>
      <c r="AL172" s="1262"/>
      <c r="AM172" s="1262"/>
      <c r="AN172" s="1262"/>
      <c r="AO172" s="1262"/>
      <c r="AP172" s="1262"/>
      <c r="AQ172" s="1084">
        <v>800000000</v>
      </c>
      <c r="AR172" s="1084">
        <v>800000000</v>
      </c>
      <c r="AS172" s="1085">
        <v>0</v>
      </c>
      <c r="AT172" s="1085">
        <v>0</v>
      </c>
      <c r="AU172" s="1019"/>
      <c r="AV172" s="1084">
        <v>775775475</v>
      </c>
      <c r="AW172" s="1086">
        <v>24224525</v>
      </c>
      <c r="AX172" s="1084">
        <v>745126700</v>
      </c>
      <c r="AY172" s="1086">
        <v>30648775</v>
      </c>
      <c r="AZ172" s="1084">
        <v>745126700</v>
      </c>
      <c r="BA172" s="1085">
        <v>0</v>
      </c>
      <c r="BB172" s="1086">
        <v>745126700</v>
      </c>
      <c r="BC172" s="1085">
        <v>0</v>
      </c>
      <c r="BD172" s="1086">
        <v>174477638</v>
      </c>
      <c r="BG172" s="1080">
        <f t="shared" si="56"/>
        <v>800000000</v>
      </c>
      <c r="BH172" s="1080">
        <f t="shared" si="57"/>
        <v>800000000</v>
      </c>
      <c r="BI172" s="1080">
        <f t="shared" si="58"/>
        <v>0</v>
      </c>
      <c r="BJ172" s="1080">
        <f t="shared" si="59"/>
        <v>0</v>
      </c>
      <c r="BK172" s="1080">
        <f t="shared" si="60"/>
        <v>775775475</v>
      </c>
      <c r="BL172" s="1080">
        <f t="shared" si="61"/>
        <v>24224525</v>
      </c>
      <c r="BM172" s="1080">
        <f t="shared" si="62"/>
        <v>745126700</v>
      </c>
      <c r="BN172" s="1080">
        <f t="shared" si="63"/>
        <v>30648775</v>
      </c>
      <c r="BO172" s="1080">
        <f t="shared" si="64"/>
        <v>745126700</v>
      </c>
      <c r="BP172" s="1080">
        <f t="shared" si="65"/>
        <v>0</v>
      </c>
      <c r="BQ172" s="1080">
        <f t="shared" si="66"/>
        <v>745126700</v>
      </c>
      <c r="BR172" s="1080">
        <f t="shared" si="67"/>
        <v>0</v>
      </c>
      <c r="BS172" s="1080">
        <f t="shared" si="68"/>
        <v>174477638</v>
      </c>
    </row>
    <row r="173" spans="1:71" ht="12.75" x14ac:dyDescent="0.2">
      <c r="A173" s="1049" t="str">
        <f t="shared" si="55"/>
        <v>C12280010</v>
      </c>
      <c r="B173" s="1261" t="s">
        <v>453</v>
      </c>
      <c r="C173" s="1261"/>
      <c r="D173" s="1261" t="s">
        <v>786</v>
      </c>
      <c r="E173" s="1261"/>
      <c r="F173" s="1261" t="s">
        <v>784</v>
      </c>
      <c r="G173" s="1261"/>
      <c r="H173" s="1261"/>
      <c r="I173" s="1261"/>
      <c r="J173" s="1261"/>
      <c r="K173" s="1261"/>
      <c r="L173" s="1261"/>
      <c r="M173" s="1261"/>
      <c r="N173" s="1261"/>
      <c r="O173" s="1261"/>
      <c r="P173" s="1261"/>
      <c r="Q173" s="1261"/>
      <c r="R173" s="1261"/>
      <c r="S173" s="1261"/>
      <c r="T173" s="1260" t="s">
        <v>785</v>
      </c>
      <c r="U173" s="1260"/>
      <c r="V173" s="1260"/>
      <c r="W173" s="1260"/>
      <c r="X173" s="1260"/>
      <c r="Y173" s="1260"/>
      <c r="Z173" s="1260"/>
      <c r="AA173" s="1260"/>
      <c r="AB173" s="1261" t="s">
        <v>732</v>
      </c>
      <c r="AC173" s="1261"/>
      <c r="AD173" s="1261"/>
      <c r="AE173" s="1261"/>
      <c r="AF173" s="1261"/>
      <c r="AG173" s="1261" t="s">
        <v>733</v>
      </c>
      <c r="AH173" s="1261"/>
      <c r="AI173" s="1261"/>
      <c r="AJ173" s="1018" t="s">
        <v>417</v>
      </c>
      <c r="AK173" s="1262" t="s">
        <v>734</v>
      </c>
      <c r="AL173" s="1262"/>
      <c r="AM173" s="1262"/>
      <c r="AN173" s="1262"/>
      <c r="AO173" s="1262"/>
      <c r="AP173" s="1262"/>
      <c r="AQ173" s="1084">
        <v>800000000</v>
      </c>
      <c r="AR173" s="1084">
        <v>800000000</v>
      </c>
      <c r="AS173" s="1085">
        <v>0</v>
      </c>
      <c r="AT173" s="1085">
        <v>0</v>
      </c>
      <c r="AU173" s="1019"/>
      <c r="AV173" s="1084">
        <v>775775475</v>
      </c>
      <c r="AW173" s="1086">
        <v>24224525</v>
      </c>
      <c r="AX173" s="1084">
        <v>745126700</v>
      </c>
      <c r="AY173" s="1086">
        <v>30648775</v>
      </c>
      <c r="AZ173" s="1084">
        <v>745126700</v>
      </c>
      <c r="BA173" s="1085">
        <v>0</v>
      </c>
      <c r="BB173" s="1086">
        <v>745126700</v>
      </c>
      <c r="BC173" s="1085">
        <v>0</v>
      </c>
      <c r="BD173" s="1086">
        <v>174477638</v>
      </c>
      <c r="BG173" s="1080">
        <f t="shared" si="56"/>
        <v>800000000</v>
      </c>
      <c r="BH173" s="1080">
        <f t="shared" si="57"/>
        <v>800000000</v>
      </c>
      <c r="BI173" s="1080">
        <f t="shared" si="58"/>
        <v>0</v>
      </c>
      <c r="BJ173" s="1080">
        <f t="shared" si="59"/>
        <v>0</v>
      </c>
      <c r="BK173" s="1080">
        <f t="shared" si="60"/>
        <v>775775475</v>
      </c>
      <c r="BL173" s="1080">
        <f t="shared" si="61"/>
        <v>24224525</v>
      </c>
      <c r="BM173" s="1080">
        <f t="shared" si="62"/>
        <v>745126700</v>
      </c>
      <c r="BN173" s="1080">
        <f t="shared" si="63"/>
        <v>30648775</v>
      </c>
      <c r="BO173" s="1080">
        <f t="shared" si="64"/>
        <v>745126700</v>
      </c>
      <c r="BP173" s="1080">
        <f t="shared" si="65"/>
        <v>0</v>
      </c>
      <c r="BQ173" s="1080">
        <f t="shared" si="66"/>
        <v>745126700</v>
      </c>
      <c r="BR173" s="1080">
        <f t="shared" si="67"/>
        <v>0</v>
      </c>
      <c r="BS173" s="1080">
        <f t="shared" si="68"/>
        <v>174477638</v>
      </c>
    </row>
    <row r="174" spans="1:71" ht="12.75" x14ac:dyDescent="0.2">
      <c r="A174" s="1049" t="str">
        <f t="shared" si="55"/>
        <v>C122800210</v>
      </c>
      <c r="B174" s="1257" t="s">
        <v>453</v>
      </c>
      <c r="C174" s="1257"/>
      <c r="D174" s="1257" t="s">
        <v>786</v>
      </c>
      <c r="E174" s="1257"/>
      <c r="F174" s="1257" t="s">
        <v>784</v>
      </c>
      <c r="G174" s="1257"/>
      <c r="H174" s="1257" t="s">
        <v>741</v>
      </c>
      <c r="I174" s="1257"/>
      <c r="J174" s="1257"/>
      <c r="K174" s="1257"/>
      <c r="L174" s="1257"/>
      <c r="M174" s="1257"/>
      <c r="N174" s="1257"/>
      <c r="O174" s="1257"/>
      <c r="P174" s="1257"/>
      <c r="Q174" s="1257"/>
      <c r="R174" s="1257"/>
      <c r="S174" s="1257"/>
      <c r="T174" s="1258" t="s">
        <v>454</v>
      </c>
      <c r="U174" s="1258"/>
      <c r="V174" s="1258"/>
      <c r="W174" s="1258"/>
      <c r="X174" s="1258"/>
      <c r="Y174" s="1258"/>
      <c r="Z174" s="1258"/>
      <c r="AA174" s="1258"/>
      <c r="AB174" s="1257" t="s">
        <v>732</v>
      </c>
      <c r="AC174" s="1257"/>
      <c r="AD174" s="1257"/>
      <c r="AE174" s="1257"/>
      <c r="AF174" s="1257"/>
      <c r="AG174" s="1257" t="s">
        <v>733</v>
      </c>
      <c r="AH174" s="1257"/>
      <c r="AI174" s="1257"/>
      <c r="AJ174" s="1023" t="s">
        <v>417</v>
      </c>
      <c r="AK174" s="1259" t="s">
        <v>734</v>
      </c>
      <c r="AL174" s="1259"/>
      <c r="AM174" s="1259"/>
      <c r="AN174" s="1259"/>
      <c r="AO174" s="1259"/>
      <c r="AP174" s="1259"/>
      <c r="AQ174" s="1084">
        <v>708824959</v>
      </c>
      <c r="AR174" s="1084">
        <v>708824959</v>
      </c>
      <c r="AS174" s="1085">
        <v>0</v>
      </c>
      <c r="AT174" s="1085">
        <v>0</v>
      </c>
      <c r="AU174" s="1019"/>
      <c r="AV174" s="1084">
        <v>684600434</v>
      </c>
      <c r="AW174" s="1086">
        <v>24224525</v>
      </c>
      <c r="AX174" s="1084">
        <v>653951659</v>
      </c>
      <c r="AY174" s="1086">
        <v>30648775</v>
      </c>
      <c r="AZ174" s="1084">
        <v>653951659</v>
      </c>
      <c r="BA174" s="1085">
        <v>0</v>
      </c>
      <c r="BB174" s="1086">
        <v>653951659</v>
      </c>
      <c r="BC174" s="1085">
        <v>0</v>
      </c>
      <c r="BD174" s="1086">
        <v>174477638</v>
      </c>
      <c r="BG174" s="1080">
        <f t="shared" si="56"/>
        <v>708824959</v>
      </c>
      <c r="BH174" s="1080">
        <f t="shared" si="57"/>
        <v>708824959</v>
      </c>
      <c r="BI174" s="1080">
        <f t="shared" si="58"/>
        <v>0</v>
      </c>
      <c r="BJ174" s="1080">
        <f t="shared" si="59"/>
        <v>0</v>
      </c>
      <c r="BK174" s="1080">
        <f t="shared" si="60"/>
        <v>684600434</v>
      </c>
      <c r="BL174" s="1080">
        <f t="shared" si="61"/>
        <v>24224525</v>
      </c>
      <c r="BM174" s="1080">
        <f t="shared" si="62"/>
        <v>653951659</v>
      </c>
      <c r="BN174" s="1080">
        <f t="shared" si="63"/>
        <v>30648775</v>
      </c>
      <c r="BO174" s="1080">
        <f t="shared" si="64"/>
        <v>653951659</v>
      </c>
      <c r="BP174" s="1080">
        <f t="shared" si="65"/>
        <v>0</v>
      </c>
      <c r="BQ174" s="1080">
        <f t="shared" si="66"/>
        <v>653951659</v>
      </c>
      <c r="BR174" s="1080">
        <f t="shared" si="67"/>
        <v>0</v>
      </c>
      <c r="BS174" s="1080">
        <f t="shared" si="68"/>
        <v>174477638</v>
      </c>
    </row>
    <row r="175" spans="1:71" ht="12.75" x14ac:dyDescent="0.2">
      <c r="A175" s="1049" t="str">
        <f t="shared" si="55"/>
        <v>C122800310</v>
      </c>
      <c r="B175" s="1257" t="s">
        <v>453</v>
      </c>
      <c r="C175" s="1257"/>
      <c r="D175" s="1257" t="s">
        <v>786</v>
      </c>
      <c r="E175" s="1257"/>
      <c r="F175" s="1257" t="s">
        <v>784</v>
      </c>
      <c r="G175" s="1257"/>
      <c r="H175" s="1257" t="s">
        <v>748</v>
      </c>
      <c r="I175" s="1257"/>
      <c r="J175" s="1257" t="s">
        <v>685</v>
      </c>
      <c r="K175" s="1257"/>
      <c r="L175" s="1257"/>
      <c r="M175" s="1257" t="s">
        <v>685</v>
      </c>
      <c r="N175" s="1257"/>
      <c r="O175" s="1257"/>
      <c r="P175" s="1257" t="s">
        <v>685</v>
      </c>
      <c r="Q175" s="1257"/>
      <c r="R175" s="1257" t="s">
        <v>685</v>
      </c>
      <c r="S175" s="1257"/>
      <c r="T175" s="1258" t="s">
        <v>788</v>
      </c>
      <c r="U175" s="1258"/>
      <c r="V175" s="1258"/>
      <c r="W175" s="1258"/>
      <c r="X175" s="1258"/>
      <c r="Y175" s="1258"/>
      <c r="Z175" s="1258"/>
      <c r="AA175" s="1258"/>
      <c r="AB175" s="1257" t="s">
        <v>732</v>
      </c>
      <c r="AC175" s="1257"/>
      <c r="AD175" s="1257"/>
      <c r="AE175" s="1257"/>
      <c r="AF175" s="1257"/>
      <c r="AG175" s="1257" t="s">
        <v>733</v>
      </c>
      <c r="AH175" s="1257"/>
      <c r="AI175" s="1257"/>
      <c r="AJ175" s="1023" t="s">
        <v>417</v>
      </c>
      <c r="AK175" s="1259" t="s">
        <v>734</v>
      </c>
      <c r="AL175" s="1259"/>
      <c r="AM175" s="1259"/>
      <c r="AN175" s="1259"/>
      <c r="AO175" s="1259"/>
      <c r="AP175" s="1259"/>
      <c r="AQ175" s="1084">
        <v>91175041</v>
      </c>
      <c r="AR175" s="1084">
        <v>91175041</v>
      </c>
      <c r="AS175" s="1085">
        <v>0</v>
      </c>
      <c r="AT175" s="1085">
        <v>0</v>
      </c>
      <c r="AU175" s="1019"/>
      <c r="AV175" s="1084">
        <v>91175041</v>
      </c>
      <c r="AW175" s="1085">
        <v>0</v>
      </c>
      <c r="AX175" s="1084">
        <v>91175041</v>
      </c>
      <c r="AY175" s="1085">
        <v>0</v>
      </c>
      <c r="AZ175" s="1084">
        <v>91175041</v>
      </c>
      <c r="BA175" s="1085">
        <v>0</v>
      </c>
      <c r="BB175" s="1086">
        <v>91175041</v>
      </c>
      <c r="BC175" s="1085">
        <v>0</v>
      </c>
      <c r="BD175" s="1085">
        <v>0</v>
      </c>
      <c r="BG175" s="1080">
        <f t="shared" si="56"/>
        <v>91175041</v>
      </c>
      <c r="BH175" s="1080">
        <f t="shared" si="57"/>
        <v>91175041</v>
      </c>
      <c r="BI175" s="1080">
        <f t="shared" si="58"/>
        <v>0</v>
      </c>
      <c r="BJ175" s="1080">
        <f t="shared" si="59"/>
        <v>0</v>
      </c>
      <c r="BK175" s="1080">
        <f t="shared" si="60"/>
        <v>91175041</v>
      </c>
      <c r="BL175" s="1080">
        <f t="shared" si="61"/>
        <v>0</v>
      </c>
      <c r="BM175" s="1080">
        <f t="shared" si="62"/>
        <v>91175041</v>
      </c>
      <c r="BN175" s="1080">
        <f t="shared" si="63"/>
        <v>0</v>
      </c>
      <c r="BO175" s="1080">
        <f t="shared" si="64"/>
        <v>91175041</v>
      </c>
      <c r="BP175" s="1080">
        <f t="shared" si="65"/>
        <v>0</v>
      </c>
      <c r="BQ175" s="1080">
        <f t="shared" si="66"/>
        <v>91175041</v>
      </c>
      <c r="BR175" s="1080">
        <f t="shared" si="67"/>
        <v>0</v>
      </c>
      <c r="BS175" s="1080">
        <f t="shared" si="68"/>
        <v>0</v>
      </c>
    </row>
    <row r="176" spans="1:71" ht="12.75" x14ac:dyDescent="0.2">
      <c r="A176" s="1049" t="str">
        <f t="shared" si="55"/>
        <v>C21310</v>
      </c>
      <c r="B176" s="1261" t="s">
        <v>453</v>
      </c>
      <c r="C176" s="1261"/>
      <c r="D176" s="1261" t="s">
        <v>789</v>
      </c>
      <c r="E176" s="1261"/>
      <c r="F176" s="1261"/>
      <c r="G176" s="1261"/>
      <c r="H176" s="1261"/>
      <c r="I176" s="1261"/>
      <c r="J176" s="1261"/>
      <c r="K176" s="1261"/>
      <c r="L176" s="1261"/>
      <c r="M176" s="1261"/>
      <c r="N176" s="1261"/>
      <c r="O176" s="1261"/>
      <c r="P176" s="1261"/>
      <c r="Q176" s="1261"/>
      <c r="R176" s="1261"/>
      <c r="S176" s="1261"/>
      <c r="T176" s="1260" t="s">
        <v>790</v>
      </c>
      <c r="U176" s="1260"/>
      <c r="V176" s="1260"/>
      <c r="W176" s="1260"/>
      <c r="X176" s="1260"/>
      <c r="Y176" s="1260"/>
      <c r="Z176" s="1260"/>
      <c r="AA176" s="1260"/>
      <c r="AB176" s="1261" t="s">
        <v>732</v>
      </c>
      <c r="AC176" s="1261"/>
      <c r="AD176" s="1261"/>
      <c r="AE176" s="1261"/>
      <c r="AF176" s="1261"/>
      <c r="AG176" s="1261" t="s">
        <v>733</v>
      </c>
      <c r="AH176" s="1261"/>
      <c r="AI176" s="1261"/>
      <c r="AJ176" s="1018" t="s">
        <v>417</v>
      </c>
      <c r="AK176" s="1262" t="s">
        <v>734</v>
      </c>
      <c r="AL176" s="1262"/>
      <c r="AM176" s="1262"/>
      <c r="AN176" s="1262"/>
      <c r="AO176" s="1262"/>
      <c r="AP176" s="1262"/>
      <c r="AQ176" s="1084">
        <v>540000000</v>
      </c>
      <c r="AR176" s="1084">
        <v>539200000</v>
      </c>
      <c r="AS176" s="1086">
        <v>800000</v>
      </c>
      <c r="AT176" s="1085">
        <v>0</v>
      </c>
      <c r="AU176" s="1019"/>
      <c r="AV176" s="1084">
        <v>534807628</v>
      </c>
      <c r="AW176" s="1086">
        <v>4392372</v>
      </c>
      <c r="AX176" s="1083">
        <v>0</v>
      </c>
      <c r="AY176" s="1086">
        <v>534807628</v>
      </c>
      <c r="AZ176" s="1083">
        <v>0</v>
      </c>
      <c r="BA176" s="1085">
        <v>0</v>
      </c>
      <c r="BB176" s="1085">
        <v>0</v>
      </c>
      <c r="BC176" s="1085">
        <v>0</v>
      </c>
      <c r="BD176" s="1085">
        <v>0</v>
      </c>
      <c r="BG176" s="1080">
        <f t="shared" si="56"/>
        <v>540000000</v>
      </c>
      <c r="BH176" s="1080">
        <f t="shared" si="57"/>
        <v>539200000</v>
      </c>
      <c r="BI176" s="1080">
        <f t="shared" si="58"/>
        <v>800000</v>
      </c>
      <c r="BJ176" s="1080">
        <f t="shared" si="59"/>
        <v>0</v>
      </c>
      <c r="BK176" s="1080">
        <f t="shared" si="60"/>
        <v>534807628</v>
      </c>
      <c r="BL176" s="1080">
        <f t="shared" si="61"/>
        <v>4392372</v>
      </c>
      <c r="BM176" s="1080">
        <f t="shared" si="62"/>
        <v>0</v>
      </c>
      <c r="BN176" s="1080">
        <f t="shared" si="63"/>
        <v>534807628</v>
      </c>
      <c r="BO176" s="1080">
        <f t="shared" si="64"/>
        <v>0</v>
      </c>
      <c r="BP176" s="1080">
        <f t="shared" si="65"/>
        <v>0</v>
      </c>
      <c r="BQ176" s="1080">
        <f t="shared" si="66"/>
        <v>0</v>
      </c>
      <c r="BR176" s="1080">
        <f t="shared" si="67"/>
        <v>0</v>
      </c>
      <c r="BS176" s="1080">
        <f t="shared" si="68"/>
        <v>0</v>
      </c>
    </row>
    <row r="177" spans="1:71" ht="12.75" x14ac:dyDescent="0.2">
      <c r="A177" s="1049" t="str">
        <f t="shared" si="55"/>
        <v>C21380010</v>
      </c>
      <c r="B177" s="1261" t="s">
        <v>453</v>
      </c>
      <c r="C177" s="1261"/>
      <c r="D177" s="1261" t="s">
        <v>789</v>
      </c>
      <c r="E177" s="1261"/>
      <c r="F177" s="1261" t="s">
        <v>784</v>
      </c>
      <c r="G177" s="1261"/>
      <c r="H177" s="1261"/>
      <c r="I177" s="1261"/>
      <c r="J177" s="1261"/>
      <c r="K177" s="1261"/>
      <c r="L177" s="1261"/>
      <c r="M177" s="1261"/>
      <c r="N177" s="1261"/>
      <c r="O177" s="1261"/>
      <c r="P177" s="1261"/>
      <c r="Q177" s="1261"/>
      <c r="R177" s="1261"/>
      <c r="S177" s="1261"/>
      <c r="T177" s="1260" t="s">
        <v>785</v>
      </c>
      <c r="U177" s="1260"/>
      <c r="V177" s="1260"/>
      <c r="W177" s="1260"/>
      <c r="X177" s="1260"/>
      <c r="Y177" s="1260"/>
      <c r="Z177" s="1260"/>
      <c r="AA177" s="1260"/>
      <c r="AB177" s="1261" t="s">
        <v>732</v>
      </c>
      <c r="AC177" s="1261"/>
      <c r="AD177" s="1261"/>
      <c r="AE177" s="1261"/>
      <c r="AF177" s="1261"/>
      <c r="AG177" s="1261" t="s">
        <v>733</v>
      </c>
      <c r="AH177" s="1261"/>
      <c r="AI177" s="1261"/>
      <c r="AJ177" s="1018" t="s">
        <v>417</v>
      </c>
      <c r="AK177" s="1262" t="s">
        <v>734</v>
      </c>
      <c r="AL177" s="1262"/>
      <c r="AM177" s="1262"/>
      <c r="AN177" s="1262"/>
      <c r="AO177" s="1262"/>
      <c r="AP177" s="1262"/>
      <c r="AQ177" s="1084">
        <v>540000000</v>
      </c>
      <c r="AR177" s="1084">
        <v>539200000</v>
      </c>
      <c r="AS177" s="1086">
        <v>800000</v>
      </c>
      <c r="AT177" s="1085">
        <v>0</v>
      </c>
      <c r="AU177" s="1019"/>
      <c r="AV177" s="1084">
        <v>534807628</v>
      </c>
      <c r="AW177" s="1086">
        <v>4392372</v>
      </c>
      <c r="AX177" s="1083">
        <v>0</v>
      </c>
      <c r="AY177" s="1086">
        <v>534807628</v>
      </c>
      <c r="AZ177" s="1083">
        <v>0</v>
      </c>
      <c r="BA177" s="1085">
        <v>0</v>
      </c>
      <c r="BB177" s="1085">
        <v>0</v>
      </c>
      <c r="BC177" s="1085">
        <v>0</v>
      </c>
      <c r="BD177" s="1085">
        <v>0</v>
      </c>
      <c r="BG177" s="1080">
        <f t="shared" si="56"/>
        <v>540000000</v>
      </c>
      <c r="BH177" s="1080">
        <f t="shared" si="57"/>
        <v>539200000</v>
      </c>
      <c r="BI177" s="1080">
        <f t="shared" si="58"/>
        <v>800000</v>
      </c>
      <c r="BJ177" s="1080">
        <f t="shared" si="59"/>
        <v>0</v>
      </c>
      <c r="BK177" s="1080">
        <f t="shared" si="60"/>
        <v>534807628</v>
      </c>
      <c r="BL177" s="1080">
        <f t="shared" si="61"/>
        <v>4392372</v>
      </c>
      <c r="BM177" s="1080">
        <f t="shared" si="62"/>
        <v>0</v>
      </c>
      <c r="BN177" s="1080">
        <f t="shared" si="63"/>
        <v>534807628</v>
      </c>
      <c r="BO177" s="1080">
        <f t="shared" si="64"/>
        <v>0</v>
      </c>
      <c r="BP177" s="1080">
        <f t="shared" si="65"/>
        <v>0</v>
      </c>
      <c r="BQ177" s="1080">
        <f t="shared" si="66"/>
        <v>0</v>
      </c>
      <c r="BR177" s="1080">
        <f t="shared" si="67"/>
        <v>0</v>
      </c>
      <c r="BS177" s="1080">
        <f t="shared" si="68"/>
        <v>0</v>
      </c>
    </row>
    <row r="178" spans="1:71" ht="12.75" x14ac:dyDescent="0.2">
      <c r="A178" s="1049" t="str">
        <f t="shared" si="55"/>
        <v>C213800110</v>
      </c>
      <c r="B178" s="1257" t="s">
        <v>453</v>
      </c>
      <c r="C178" s="1257"/>
      <c r="D178" s="1257" t="s">
        <v>789</v>
      </c>
      <c r="E178" s="1257"/>
      <c r="F178" s="1257" t="s">
        <v>784</v>
      </c>
      <c r="G178" s="1257"/>
      <c r="H178" s="1257" t="s">
        <v>738</v>
      </c>
      <c r="I178" s="1257"/>
      <c r="J178" s="1257" t="s">
        <v>685</v>
      </c>
      <c r="K178" s="1257"/>
      <c r="L178" s="1257"/>
      <c r="M178" s="1257" t="s">
        <v>685</v>
      </c>
      <c r="N178" s="1257"/>
      <c r="O178" s="1257"/>
      <c r="P178" s="1257" t="s">
        <v>685</v>
      </c>
      <c r="Q178" s="1257"/>
      <c r="R178" s="1257" t="s">
        <v>685</v>
      </c>
      <c r="S178" s="1257"/>
      <c r="T178" s="1258" t="s">
        <v>580</v>
      </c>
      <c r="U178" s="1258"/>
      <c r="V178" s="1258"/>
      <c r="W178" s="1258"/>
      <c r="X178" s="1258"/>
      <c r="Y178" s="1258"/>
      <c r="Z178" s="1258"/>
      <c r="AA178" s="1258"/>
      <c r="AB178" s="1257" t="s">
        <v>732</v>
      </c>
      <c r="AC178" s="1257"/>
      <c r="AD178" s="1257"/>
      <c r="AE178" s="1257"/>
      <c r="AF178" s="1257"/>
      <c r="AG178" s="1257" t="s">
        <v>733</v>
      </c>
      <c r="AH178" s="1257"/>
      <c r="AI178" s="1257"/>
      <c r="AJ178" s="1023" t="s">
        <v>417</v>
      </c>
      <c r="AK178" s="1259" t="s">
        <v>734</v>
      </c>
      <c r="AL178" s="1259"/>
      <c r="AM178" s="1259"/>
      <c r="AN178" s="1259"/>
      <c r="AO178" s="1259"/>
      <c r="AP178" s="1259"/>
      <c r="AQ178" s="1084">
        <v>540000000</v>
      </c>
      <c r="AR178" s="1084">
        <v>539200000</v>
      </c>
      <c r="AS178" s="1086">
        <v>800000</v>
      </c>
      <c r="AT178" s="1085">
        <v>0</v>
      </c>
      <c r="AU178" s="1019"/>
      <c r="AV178" s="1084">
        <v>534807628</v>
      </c>
      <c r="AW178" s="1086">
        <v>4392372</v>
      </c>
      <c r="AX178" s="1083">
        <v>0</v>
      </c>
      <c r="AY178" s="1086">
        <v>534807628</v>
      </c>
      <c r="AZ178" s="1083">
        <v>0</v>
      </c>
      <c r="BA178" s="1085">
        <v>0</v>
      </c>
      <c r="BB178" s="1085">
        <v>0</v>
      </c>
      <c r="BC178" s="1085">
        <v>0</v>
      </c>
      <c r="BD178" s="1085">
        <v>0</v>
      </c>
      <c r="BG178" s="1080">
        <f t="shared" si="56"/>
        <v>540000000</v>
      </c>
      <c r="BH178" s="1080">
        <f t="shared" si="57"/>
        <v>539200000</v>
      </c>
      <c r="BI178" s="1080">
        <f t="shared" si="58"/>
        <v>800000</v>
      </c>
      <c r="BJ178" s="1080">
        <f t="shared" si="59"/>
        <v>0</v>
      </c>
      <c r="BK178" s="1080">
        <f t="shared" si="60"/>
        <v>534807628</v>
      </c>
      <c r="BL178" s="1080">
        <f t="shared" si="61"/>
        <v>4392372</v>
      </c>
      <c r="BM178" s="1080">
        <f t="shared" si="62"/>
        <v>0</v>
      </c>
      <c r="BN178" s="1080">
        <f t="shared" si="63"/>
        <v>534807628</v>
      </c>
      <c r="BO178" s="1080">
        <f t="shared" si="64"/>
        <v>0</v>
      </c>
      <c r="BP178" s="1080">
        <f t="shared" si="65"/>
        <v>0</v>
      </c>
      <c r="BQ178" s="1080">
        <f t="shared" si="66"/>
        <v>0</v>
      </c>
      <c r="BR178" s="1080">
        <f t="shared" si="67"/>
        <v>0</v>
      </c>
      <c r="BS178" s="1080">
        <f t="shared" si="68"/>
        <v>0</v>
      </c>
    </row>
    <row r="179" spans="1:71" ht="12.75" x14ac:dyDescent="0.2">
      <c r="A179" s="1049" t="str">
        <f t="shared" si="55"/>
        <v>C31010</v>
      </c>
      <c r="B179" s="1261" t="s">
        <v>453</v>
      </c>
      <c r="C179" s="1261"/>
      <c r="D179" s="1261" t="s">
        <v>791</v>
      </c>
      <c r="E179" s="1261"/>
      <c r="F179" s="1261"/>
      <c r="G179" s="1261"/>
      <c r="H179" s="1261"/>
      <c r="I179" s="1261"/>
      <c r="J179" s="1261"/>
      <c r="K179" s="1261"/>
      <c r="L179" s="1261"/>
      <c r="M179" s="1261"/>
      <c r="N179" s="1261"/>
      <c r="O179" s="1261"/>
      <c r="P179" s="1261"/>
      <c r="Q179" s="1261"/>
      <c r="R179" s="1261"/>
      <c r="S179" s="1261"/>
      <c r="T179" s="1260" t="s">
        <v>792</v>
      </c>
      <c r="U179" s="1260"/>
      <c r="V179" s="1260"/>
      <c r="W179" s="1260"/>
      <c r="X179" s="1260"/>
      <c r="Y179" s="1260"/>
      <c r="Z179" s="1260"/>
      <c r="AA179" s="1260"/>
      <c r="AB179" s="1261" t="s">
        <v>732</v>
      </c>
      <c r="AC179" s="1261"/>
      <c r="AD179" s="1261"/>
      <c r="AE179" s="1261"/>
      <c r="AF179" s="1261"/>
      <c r="AG179" s="1261" t="s">
        <v>733</v>
      </c>
      <c r="AH179" s="1261"/>
      <c r="AI179" s="1261"/>
      <c r="AJ179" s="1018" t="s">
        <v>417</v>
      </c>
      <c r="AK179" s="1262" t="s">
        <v>734</v>
      </c>
      <c r="AL179" s="1262"/>
      <c r="AM179" s="1262"/>
      <c r="AN179" s="1262"/>
      <c r="AO179" s="1262"/>
      <c r="AP179" s="1262"/>
      <c r="AQ179" s="1084">
        <v>3394000000</v>
      </c>
      <c r="AR179" s="1084">
        <v>3244098559</v>
      </c>
      <c r="AS179" s="1086">
        <v>149901441</v>
      </c>
      <c r="AT179" s="1085">
        <v>0</v>
      </c>
      <c r="AU179" s="1019"/>
      <c r="AV179" s="1084">
        <v>2876452495</v>
      </c>
      <c r="AW179" s="1086">
        <v>367646064</v>
      </c>
      <c r="AX179" s="1084">
        <v>2271129363</v>
      </c>
      <c r="AY179" s="1086">
        <v>605323132</v>
      </c>
      <c r="AZ179" s="1084">
        <v>2246707504</v>
      </c>
      <c r="BA179" s="1086">
        <v>24421859</v>
      </c>
      <c r="BB179" s="1086">
        <v>2246707504</v>
      </c>
      <c r="BC179" s="1085">
        <v>0</v>
      </c>
      <c r="BD179" s="1086">
        <v>49000</v>
      </c>
      <c r="BG179" s="1080">
        <f t="shared" si="56"/>
        <v>3394000000</v>
      </c>
      <c r="BH179" s="1080">
        <f t="shared" si="57"/>
        <v>3244098559</v>
      </c>
      <c r="BI179" s="1080">
        <f t="shared" si="58"/>
        <v>149901441</v>
      </c>
      <c r="BJ179" s="1080">
        <f t="shared" si="59"/>
        <v>0</v>
      </c>
      <c r="BK179" s="1080">
        <f t="shared" si="60"/>
        <v>2876452495</v>
      </c>
      <c r="BL179" s="1080">
        <f t="shared" si="61"/>
        <v>367646064</v>
      </c>
      <c r="BM179" s="1080">
        <f t="shared" si="62"/>
        <v>2271129363</v>
      </c>
      <c r="BN179" s="1080">
        <f t="shared" si="63"/>
        <v>605323132</v>
      </c>
      <c r="BO179" s="1080">
        <f t="shared" si="64"/>
        <v>2246707504</v>
      </c>
      <c r="BP179" s="1080">
        <f t="shared" si="65"/>
        <v>24421859</v>
      </c>
      <c r="BQ179" s="1080">
        <f t="shared" si="66"/>
        <v>2246707504</v>
      </c>
      <c r="BR179" s="1080">
        <f t="shared" si="67"/>
        <v>0</v>
      </c>
      <c r="BS179" s="1080">
        <f t="shared" si="68"/>
        <v>49000</v>
      </c>
    </row>
    <row r="180" spans="1:71" ht="12.75" x14ac:dyDescent="0.2">
      <c r="A180" s="1049" t="str">
        <f t="shared" si="55"/>
        <v>C310150410</v>
      </c>
      <c r="B180" s="1261" t="s">
        <v>453</v>
      </c>
      <c r="C180" s="1261"/>
      <c r="D180" s="1261" t="s">
        <v>791</v>
      </c>
      <c r="E180" s="1261"/>
      <c r="F180" s="1261" t="s">
        <v>793</v>
      </c>
      <c r="G180" s="1261"/>
      <c r="H180" s="1261"/>
      <c r="I180" s="1261"/>
      <c r="J180" s="1261"/>
      <c r="K180" s="1261"/>
      <c r="L180" s="1261"/>
      <c r="M180" s="1261"/>
      <c r="N180" s="1261"/>
      <c r="O180" s="1261"/>
      <c r="P180" s="1261"/>
      <c r="Q180" s="1261"/>
      <c r="R180" s="1261"/>
      <c r="S180" s="1261"/>
      <c r="T180" s="1260" t="s">
        <v>794</v>
      </c>
      <c r="U180" s="1260"/>
      <c r="V180" s="1260"/>
      <c r="W180" s="1260"/>
      <c r="X180" s="1260"/>
      <c r="Y180" s="1260"/>
      <c r="Z180" s="1260"/>
      <c r="AA180" s="1260"/>
      <c r="AB180" s="1261" t="s">
        <v>732</v>
      </c>
      <c r="AC180" s="1261"/>
      <c r="AD180" s="1261"/>
      <c r="AE180" s="1261"/>
      <c r="AF180" s="1261"/>
      <c r="AG180" s="1261" t="s">
        <v>733</v>
      </c>
      <c r="AH180" s="1261"/>
      <c r="AI180" s="1261"/>
      <c r="AJ180" s="1018" t="s">
        <v>417</v>
      </c>
      <c r="AK180" s="1262" t="s">
        <v>734</v>
      </c>
      <c r="AL180" s="1262"/>
      <c r="AM180" s="1262"/>
      <c r="AN180" s="1262"/>
      <c r="AO180" s="1262"/>
      <c r="AP180" s="1262"/>
      <c r="AQ180" s="1084">
        <v>800000000</v>
      </c>
      <c r="AR180" s="1084">
        <v>729986467</v>
      </c>
      <c r="AS180" s="1086">
        <v>70013533</v>
      </c>
      <c r="AT180" s="1085">
        <v>0</v>
      </c>
      <c r="AU180" s="1019"/>
      <c r="AV180" s="1084">
        <v>560539736</v>
      </c>
      <c r="AW180" s="1086">
        <v>169446731</v>
      </c>
      <c r="AX180" s="1084">
        <v>342463667</v>
      </c>
      <c r="AY180" s="1086">
        <v>218076069</v>
      </c>
      <c r="AZ180" s="1084">
        <v>341663954</v>
      </c>
      <c r="BA180" s="1086">
        <v>799713</v>
      </c>
      <c r="BB180" s="1086">
        <v>341663954</v>
      </c>
      <c r="BC180" s="1085">
        <v>0</v>
      </c>
      <c r="BD180" s="1085">
        <v>0</v>
      </c>
      <c r="BG180" s="1080">
        <f t="shared" si="56"/>
        <v>800000000</v>
      </c>
      <c r="BH180" s="1080">
        <f t="shared" si="57"/>
        <v>729986467</v>
      </c>
      <c r="BI180" s="1080">
        <f t="shared" si="58"/>
        <v>70013533</v>
      </c>
      <c r="BJ180" s="1080">
        <f t="shared" si="59"/>
        <v>0</v>
      </c>
      <c r="BK180" s="1080">
        <f t="shared" si="60"/>
        <v>560539736</v>
      </c>
      <c r="BL180" s="1080">
        <f t="shared" si="61"/>
        <v>169446731</v>
      </c>
      <c r="BM180" s="1080">
        <f t="shared" si="62"/>
        <v>342463667</v>
      </c>
      <c r="BN180" s="1080">
        <f t="shared" si="63"/>
        <v>218076069</v>
      </c>
      <c r="BO180" s="1080">
        <f t="shared" si="64"/>
        <v>341663954</v>
      </c>
      <c r="BP180" s="1080">
        <f t="shared" si="65"/>
        <v>799713</v>
      </c>
      <c r="BQ180" s="1080">
        <f t="shared" si="66"/>
        <v>341663954</v>
      </c>
      <c r="BR180" s="1080">
        <f t="shared" si="67"/>
        <v>0</v>
      </c>
      <c r="BS180" s="1080">
        <f t="shared" si="68"/>
        <v>0</v>
      </c>
    </row>
    <row r="181" spans="1:71" ht="12.75" x14ac:dyDescent="0.2">
      <c r="A181" s="1049" t="str">
        <f t="shared" si="55"/>
        <v>C3101504110</v>
      </c>
      <c r="B181" s="1257" t="s">
        <v>453</v>
      </c>
      <c r="C181" s="1257"/>
      <c r="D181" s="1257" t="s">
        <v>791</v>
      </c>
      <c r="E181" s="1257"/>
      <c r="F181" s="1257" t="s">
        <v>793</v>
      </c>
      <c r="G181" s="1257"/>
      <c r="H181" s="1257" t="s">
        <v>738</v>
      </c>
      <c r="I181" s="1257"/>
      <c r="J181" s="1257" t="s">
        <v>685</v>
      </c>
      <c r="K181" s="1257"/>
      <c r="L181" s="1257"/>
      <c r="M181" s="1257" t="s">
        <v>685</v>
      </c>
      <c r="N181" s="1257"/>
      <c r="O181" s="1257"/>
      <c r="P181" s="1257" t="s">
        <v>685</v>
      </c>
      <c r="Q181" s="1257"/>
      <c r="R181" s="1257" t="s">
        <v>685</v>
      </c>
      <c r="S181" s="1257"/>
      <c r="T181" s="1258" t="s">
        <v>581</v>
      </c>
      <c r="U181" s="1258"/>
      <c r="V181" s="1258"/>
      <c r="W181" s="1258"/>
      <c r="X181" s="1258"/>
      <c r="Y181" s="1258"/>
      <c r="Z181" s="1258"/>
      <c r="AA181" s="1258"/>
      <c r="AB181" s="1257" t="s">
        <v>732</v>
      </c>
      <c r="AC181" s="1257"/>
      <c r="AD181" s="1257"/>
      <c r="AE181" s="1257"/>
      <c r="AF181" s="1257"/>
      <c r="AG181" s="1257" t="s">
        <v>733</v>
      </c>
      <c r="AH181" s="1257"/>
      <c r="AI181" s="1257"/>
      <c r="AJ181" s="1023" t="s">
        <v>417</v>
      </c>
      <c r="AK181" s="1259" t="s">
        <v>734</v>
      </c>
      <c r="AL181" s="1259"/>
      <c r="AM181" s="1259"/>
      <c r="AN181" s="1259"/>
      <c r="AO181" s="1259"/>
      <c r="AP181" s="1259"/>
      <c r="AQ181" s="1084">
        <v>450000000</v>
      </c>
      <c r="AR181" s="1084">
        <v>380999800</v>
      </c>
      <c r="AS181" s="1086">
        <v>69000200</v>
      </c>
      <c r="AT181" s="1085">
        <v>0</v>
      </c>
      <c r="AU181" s="1019"/>
      <c r="AV181" s="1084">
        <v>308551671</v>
      </c>
      <c r="AW181" s="1086">
        <v>72448129</v>
      </c>
      <c r="AX181" s="1084">
        <v>195440183</v>
      </c>
      <c r="AY181" s="1086">
        <v>113111488</v>
      </c>
      <c r="AZ181" s="1084">
        <v>194640470</v>
      </c>
      <c r="BA181" s="1086">
        <v>799713</v>
      </c>
      <c r="BB181" s="1086">
        <v>194640470</v>
      </c>
      <c r="BC181" s="1085">
        <v>0</v>
      </c>
      <c r="BD181" s="1085">
        <v>0</v>
      </c>
      <c r="BG181" s="1080">
        <f t="shared" si="56"/>
        <v>450000000</v>
      </c>
      <c r="BH181" s="1080">
        <f t="shared" si="57"/>
        <v>380999800</v>
      </c>
      <c r="BI181" s="1080">
        <f t="shared" si="58"/>
        <v>69000200</v>
      </c>
      <c r="BJ181" s="1080">
        <f t="shared" si="59"/>
        <v>0</v>
      </c>
      <c r="BK181" s="1080">
        <f t="shared" si="60"/>
        <v>308551671</v>
      </c>
      <c r="BL181" s="1080">
        <f t="shared" si="61"/>
        <v>72448129</v>
      </c>
      <c r="BM181" s="1080">
        <f t="shared" si="62"/>
        <v>195440183</v>
      </c>
      <c r="BN181" s="1080">
        <f t="shared" si="63"/>
        <v>113111488</v>
      </c>
      <c r="BO181" s="1080">
        <f t="shared" si="64"/>
        <v>194640470</v>
      </c>
      <c r="BP181" s="1080">
        <f t="shared" si="65"/>
        <v>799713</v>
      </c>
      <c r="BQ181" s="1080">
        <f t="shared" si="66"/>
        <v>194640470</v>
      </c>
      <c r="BR181" s="1080">
        <f t="shared" si="67"/>
        <v>0</v>
      </c>
      <c r="BS181" s="1080">
        <f t="shared" si="68"/>
        <v>0</v>
      </c>
    </row>
    <row r="182" spans="1:71" ht="12.75" x14ac:dyDescent="0.2">
      <c r="A182" s="1049" t="str">
        <f t="shared" si="55"/>
        <v>C3101504210</v>
      </c>
      <c r="B182" s="1257" t="s">
        <v>453</v>
      </c>
      <c r="C182" s="1257"/>
      <c r="D182" s="1257" t="s">
        <v>791</v>
      </c>
      <c r="E182" s="1257"/>
      <c r="F182" s="1257" t="s">
        <v>793</v>
      </c>
      <c r="G182" s="1257"/>
      <c r="H182" s="1257" t="s">
        <v>741</v>
      </c>
      <c r="I182" s="1257"/>
      <c r="J182" s="1257" t="s">
        <v>685</v>
      </c>
      <c r="K182" s="1257"/>
      <c r="L182" s="1257"/>
      <c r="M182" s="1257" t="s">
        <v>685</v>
      </c>
      <c r="N182" s="1257"/>
      <c r="O182" s="1257"/>
      <c r="P182" s="1257" t="s">
        <v>685</v>
      </c>
      <c r="Q182" s="1257"/>
      <c r="R182" s="1257" t="s">
        <v>685</v>
      </c>
      <c r="S182" s="1257"/>
      <c r="T182" s="1258" t="s">
        <v>582</v>
      </c>
      <c r="U182" s="1258"/>
      <c r="V182" s="1258"/>
      <c r="W182" s="1258"/>
      <c r="X182" s="1258"/>
      <c r="Y182" s="1258"/>
      <c r="Z182" s="1258"/>
      <c r="AA182" s="1258"/>
      <c r="AB182" s="1257" t="s">
        <v>732</v>
      </c>
      <c r="AC182" s="1257"/>
      <c r="AD182" s="1257"/>
      <c r="AE182" s="1257"/>
      <c r="AF182" s="1257"/>
      <c r="AG182" s="1257" t="s">
        <v>733</v>
      </c>
      <c r="AH182" s="1257"/>
      <c r="AI182" s="1257"/>
      <c r="AJ182" s="1023" t="s">
        <v>417</v>
      </c>
      <c r="AK182" s="1259" t="s">
        <v>734</v>
      </c>
      <c r="AL182" s="1259"/>
      <c r="AM182" s="1259"/>
      <c r="AN182" s="1259"/>
      <c r="AO182" s="1259"/>
      <c r="AP182" s="1259"/>
      <c r="AQ182" s="1084">
        <v>350000000</v>
      </c>
      <c r="AR182" s="1084">
        <v>348986667</v>
      </c>
      <c r="AS182" s="1086">
        <v>1013333</v>
      </c>
      <c r="AT182" s="1085">
        <v>0</v>
      </c>
      <c r="AU182" s="1019"/>
      <c r="AV182" s="1084">
        <v>251988065</v>
      </c>
      <c r="AW182" s="1086">
        <v>96998602</v>
      </c>
      <c r="AX182" s="1084">
        <v>147023484</v>
      </c>
      <c r="AY182" s="1086">
        <v>104964581</v>
      </c>
      <c r="AZ182" s="1084">
        <v>147023484</v>
      </c>
      <c r="BA182" s="1085">
        <v>0</v>
      </c>
      <c r="BB182" s="1086">
        <v>147023484</v>
      </c>
      <c r="BC182" s="1085">
        <v>0</v>
      </c>
      <c r="BD182" s="1085">
        <v>0</v>
      </c>
      <c r="BG182" s="1080">
        <f t="shared" si="56"/>
        <v>350000000</v>
      </c>
      <c r="BH182" s="1080">
        <f t="shared" si="57"/>
        <v>348986667</v>
      </c>
      <c r="BI182" s="1080">
        <f t="shared" si="58"/>
        <v>1013333</v>
      </c>
      <c r="BJ182" s="1080">
        <f t="shared" si="59"/>
        <v>0</v>
      </c>
      <c r="BK182" s="1080">
        <f t="shared" si="60"/>
        <v>251988065</v>
      </c>
      <c r="BL182" s="1080">
        <f t="shared" si="61"/>
        <v>96998602</v>
      </c>
      <c r="BM182" s="1080">
        <f t="shared" si="62"/>
        <v>147023484</v>
      </c>
      <c r="BN182" s="1080">
        <f t="shared" si="63"/>
        <v>104964581</v>
      </c>
      <c r="BO182" s="1080">
        <f t="shared" si="64"/>
        <v>147023484</v>
      </c>
      <c r="BP182" s="1080">
        <f t="shared" si="65"/>
        <v>0</v>
      </c>
      <c r="BQ182" s="1080">
        <f t="shared" si="66"/>
        <v>147023484</v>
      </c>
      <c r="BR182" s="1080">
        <f t="shared" si="67"/>
        <v>0</v>
      </c>
      <c r="BS182" s="1080">
        <f t="shared" si="68"/>
        <v>0</v>
      </c>
    </row>
    <row r="183" spans="1:71" ht="12.75" x14ac:dyDescent="0.2">
      <c r="A183" s="1049" t="str">
        <f t="shared" si="55"/>
        <v>C310150710</v>
      </c>
      <c r="B183" s="1261" t="s">
        <v>453</v>
      </c>
      <c r="C183" s="1261"/>
      <c r="D183" s="1261" t="s">
        <v>791</v>
      </c>
      <c r="E183" s="1261"/>
      <c r="F183" s="1261" t="s">
        <v>795</v>
      </c>
      <c r="G183" s="1261"/>
      <c r="H183" s="1261"/>
      <c r="I183" s="1261"/>
      <c r="J183" s="1261"/>
      <c r="K183" s="1261"/>
      <c r="L183" s="1261"/>
      <c r="M183" s="1261"/>
      <c r="N183" s="1261"/>
      <c r="O183" s="1261"/>
      <c r="P183" s="1261"/>
      <c r="Q183" s="1261"/>
      <c r="R183" s="1261"/>
      <c r="S183" s="1261"/>
      <c r="T183" s="1260" t="s">
        <v>796</v>
      </c>
      <c r="U183" s="1260"/>
      <c r="V183" s="1260"/>
      <c r="W183" s="1260"/>
      <c r="X183" s="1260"/>
      <c r="Y183" s="1260"/>
      <c r="Z183" s="1260"/>
      <c r="AA183" s="1260"/>
      <c r="AB183" s="1261" t="s">
        <v>732</v>
      </c>
      <c r="AC183" s="1261"/>
      <c r="AD183" s="1261"/>
      <c r="AE183" s="1261"/>
      <c r="AF183" s="1261"/>
      <c r="AG183" s="1261" t="s">
        <v>733</v>
      </c>
      <c r="AH183" s="1261"/>
      <c r="AI183" s="1261"/>
      <c r="AJ183" s="1018" t="s">
        <v>417</v>
      </c>
      <c r="AK183" s="1262" t="s">
        <v>734</v>
      </c>
      <c r="AL183" s="1262"/>
      <c r="AM183" s="1262"/>
      <c r="AN183" s="1262"/>
      <c r="AO183" s="1262"/>
      <c r="AP183" s="1262"/>
      <c r="AQ183" s="1084">
        <v>2594000000</v>
      </c>
      <c r="AR183" s="1084">
        <v>2514112092</v>
      </c>
      <c r="AS183" s="1086">
        <v>79887908</v>
      </c>
      <c r="AT183" s="1085">
        <v>0</v>
      </c>
      <c r="AU183" s="1019"/>
      <c r="AV183" s="1084">
        <v>2315912759</v>
      </c>
      <c r="AW183" s="1086">
        <v>198199333</v>
      </c>
      <c r="AX183" s="1084">
        <v>1928665696</v>
      </c>
      <c r="AY183" s="1086">
        <v>387247063</v>
      </c>
      <c r="AZ183" s="1084">
        <v>1905043550</v>
      </c>
      <c r="BA183" s="1086">
        <v>23622146</v>
      </c>
      <c r="BB183" s="1086">
        <v>1905043550</v>
      </c>
      <c r="BC183" s="1085">
        <v>0</v>
      </c>
      <c r="BD183" s="1086">
        <v>49000</v>
      </c>
      <c r="BG183" s="1080">
        <f t="shared" si="56"/>
        <v>2594000000</v>
      </c>
      <c r="BH183" s="1080">
        <f t="shared" si="57"/>
        <v>2514112092</v>
      </c>
      <c r="BI183" s="1080">
        <f t="shared" si="58"/>
        <v>79887908</v>
      </c>
      <c r="BJ183" s="1080">
        <f t="shared" si="59"/>
        <v>0</v>
      </c>
      <c r="BK183" s="1080">
        <f t="shared" si="60"/>
        <v>2315912759</v>
      </c>
      <c r="BL183" s="1080">
        <f t="shared" si="61"/>
        <v>198199333</v>
      </c>
      <c r="BM183" s="1080">
        <f t="shared" si="62"/>
        <v>1928665696</v>
      </c>
      <c r="BN183" s="1080">
        <f t="shared" si="63"/>
        <v>387247063</v>
      </c>
      <c r="BO183" s="1080">
        <f t="shared" si="64"/>
        <v>1905043550</v>
      </c>
      <c r="BP183" s="1080">
        <f t="shared" si="65"/>
        <v>23622146</v>
      </c>
      <c r="BQ183" s="1080">
        <f t="shared" si="66"/>
        <v>1905043550</v>
      </c>
      <c r="BR183" s="1080">
        <f t="shared" si="67"/>
        <v>0</v>
      </c>
      <c r="BS183" s="1080">
        <f t="shared" si="68"/>
        <v>49000</v>
      </c>
    </row>
    <row r="184" spans="1:71" ht="12.75" x14ac:dyDescent="0.2">
      <c r="A184" s="1049" t="str">
        <f t="shared" si="55"/>
        <v>C3101507110</v>
      </c>
      <c r="B184" s="1257" t="s">
        <v>453</v>
      </c>
      <c r="C184" s="1257"/>
      <c r="D184" s="1257" t="s">
        <v>791</v>
      </c>
      <c r="E184" s="1257"/>
      <c r="F184" s="1257" t="s">
        <v>795</v>
      </c>
      <c r="G184" s="1257"/>
      <c r="H184" s="1257" t="s">
        <v>738</v>
      </c>
      <c r="I184" s="1257"/>
      <c r="J184" s="1257" t="s">
        <v>685</v>
      </c>
      <c r="K184" s="1257"/>
      <c r="L184" s="1257"/>
      <c r="M184" s="1257" t="s">
        <v>685</v>
      </c>
      <c r="N184" s="1257"/>
      <c r="O184" s="1257"/>
      <c r="P184" s="1257" t="s">
        <v>685</v>
      </c>
      <c r="Q184" s="1257"/>
      <c r="R184" s="1257" t="s">
        <v>685</v>
      </c>
      <c r="S184" s="1257"/>
      <c r="T184" s="1258" t="s">
        <v>583</v>
      </c>
      <c r="U184" s="1258"/>
      <c r="V184" s="1258"/>
      <c r="W184" s="1258"/>
      <c r="X184" s="1258"/>
      <c r="Y184" s="1258"/>
      <c r="Z184" s="1258"/>
      <c r="AA184" s="1258"/>
      <c r="AB184" s="1257" t="s">
        <v>732</v>
      </c>
      <c r="AC184" s="1257"/>
      <c r="AD184" s="1257"/>
      <c r="AE184" s="1257"/>
      <c r="AF184" s="1257"/>
      <c r="AG184" s="1257" t="s">
        <v>733</v>
      </c>
      <c r="AH184" s="1257"/>
      <c r="AI184" s="1257"/>
      <c r="AJ184" s="1023" t="s">
        <v>417</v>
      </c>
      <c r="AK184" s="1259" t="s">
        <v>734</v>
      </c>
      <c r="AL184" s="1259"/>
      <c r="AM184" s="1259"/>
      <c r="AN184" s="1259"/>
      <c r="AO184" s="1259"/>
      <c r="AP184" s="1259"/>
      <c r="AQ184" s="1084">
        <v>500000000</v>
      </c>
      <c r="AR184" s="1084">
        <v>500000000</v>
      </c>
      <c r="AS184" s="1085">
        <v>0</v>
      </c>
      <c r="AT184" s="1085">
        <v>0</v>
      </c>
      <c r="AU184" s="1019"/>
      <c r="AV184" s="1084">
        <v>492901382</v>
      </c>
      <c r="AW184" s="1086">
        <v>7098618</v>
      </c>
      <c r="AX184" s="1084">
        <v>326875785</v>
      </c>
      <c r="AY184" s="1086">
        <v>166025597</v>
      </c>
      <c r="AZ184" s="1084">
        <v>326875785</v>
      </c>
      <c r="BA184" s="1085">
        <v>0</v>
      </c>
      <c r="BB184" s="1086">
        <v>326875785</v>
      </c>
      <c r="BC184" s="1085">
        <v>0</v>
      </c>
      <c r="BD184" s="1085">
        <v>0</v>
      </c>
      <c r="BG184" s="1080">
        <f t="shared" si="56"/>
        <v>500000000</v>
      </c>
      <c r="BH184" s="1080">
        <f t="shared" si="57"/>
        <v>500000000</v>
      </c>
      <c r="BI184" s="1080">
        <f t="shared" si="58"/>
        <v>0</v>
      </c>
      <c r="BJ184" s="1080">
        <f t="shared" si="59"/>
        <v>0</v>
      </c>
      <c r="BK184" s="1080">
        <f t="shared" si="60"/>
        <v>492901382</v>
      </c>
      <c r="BL184" s="1080">
        <f t="shared" si="61"/>
        <v>7098618</v>
      </c>
      <c r="BM184" s="1080">
        <f t="shared" si="62"/>
        <v>326875785</v>
      </c>
      <c r="BN184" s="1080">
        <f t="shared" si="63"/>
        <v>166025597</v>
      </c>
      <c r="BO184" s="1080">
        <f t="shared" si="64"/>
        <v>326875785</v>
      </c>
      <c r="BP184" s="1080">
        <f t="shared" si="65"/>
        <v>0</v>
      </c>
      <c r="BQ184" s="1080">
        <f t="shared" si="66"/>
        <v>326875785</v>
      </c>
      <c r="BR184" s="1080">
        <f t="shared" si="67"/>
        <v>0</v>
      </c>
      <c r="BS184" s="1080">
        <f t="shared" si="68"/>
        <v>0</v>
      </c>
    </row>
    <row r="185" spans="1:71" ht="12.75" x14ac:dyDescent="0.2">
      <c r="A185" s="1049" t="str">
        <f t="shared" si="55"/>
        <v>C3101507310</v>
      </c>
      <c r="B185" s="1257" t="s">
        <v>453</v>
      </c>
      <c r="C185" s="1257"/>
      <c r="D185" s="1257" t="s">
        <v>791</v>
      </c>
      <c r="E185" s="1257"/>
      <c r="F185" s="1257" t="s">
        <v>795</v>
      </c>
      <c r="G185" s="1257"/>
      <c r="H185" s="1257" t="s">
        <v>748</v>
      </c>
      <c r="I185" s="1257"/>
      <c r="J185" s="1257" t="s">
        <v>685</v>
      </c>
      <c r="K185" s="1257"/>
      <c r="L185" s="1257"/>
      <c r="M185" s="1257" t="s">
        <v>685</v>
      </c>
      <c r="N185" s="1257"/>
      <c r="O185" s="1257"/>
      <c r="P185" s="1257" t="s">
        <v>685</v>
      </c>
      <c r="Q185" s="1257"/>
      <c r="R185" s="1257" t="s">
        <v>685</v>
      </c>
      <c r="S185" s="1257"/>
      <c r="T185" s="1258" t="s">
        <v>797</v>
      </c>
      <c r="U185" s="1258"/>
      <c r="V185" s="1258"/>
      <c r="W185" s="1258"/>
      <c r="X185" s="1258"/>
      <c r="Y185" s="1258"/>
      <c r="Z185" s="1258"/>
      <c r="AA185" s="1258"/>
      <c r="AB185" s="1257" t="s">
        <v>732</v>
      </c>
      <c r="AC185" s="1257"/>
      <c r="AD185" s="1257"/>
      <c r="AE185" s="1257"/>
      <c r="AF185" s="1257"/>
      <c r="AG185" s="1257" t="s">
        <v>733</v>
      </c>
      <c r="AH185" s="1257"/>
      <c r="AI185" s="1257"/>
      <c r="AJ185" s="1023" t="s">
        <v>417</v>
      </c>
      <c r="AK185" s="1259" t="s">
        <v>734</v>
      </c>
      <c r="AL185" s="1259"/>
      <c r="AM185" s="1259"/>
      <c r="AN185" s="1259"/>
      <c r="AO185" s="1259"/>
      <c r="AP185" s="1259"/>
      <c r="AQ185" s="1084">
        <v>1669122700</v>
      </c>
      <c r="AR185" s="1084">
        <v>1610734792</v>
      </c>
      <c r="AS185" s="1086">
        <v>58387908</v>
      </c>
      <c r="AT185" s="1085">
        <v>0</v>
      </c>
      <c r="AU185" s="1019"/>
      <c r="AV185" s="1084">
        <v>1437312158</v>
      </c>
      <c r="AW185" s="1086">
        <v>173422634</v>
      </c>
      <c r="AX185" s="1084">
        <v>1310636728</v>
      </c>
      <c r="AY185" s="1086">
        <v>126675430</v>
      </c>
      <c r="AZ185" s="1084">
        <v>1287696934</v>
      </c>
      <c r="BA185" s="1086">
        <v>22939794</v>
      </c>
      <c r="BB185" s="1086">
        <v>1287696934</v>
      </c>
      <c r="BC185" s="1085">
        <v>0</v>
      </c>
      <c r="BD185" s="1085">
        <v>0</v>
      </c>
      <c r="BG185" s="1080">
        <f t="shared" si="56"/>
        <v>1669122700</v>
      </c>
      <c r="BH185" s="1080">
        <f t="shared" si="57"/>
        <v>1610734792</v>
      </c>
      <c r="BI185" s="1080">
        <f t="shared" si="58"/>
        <v>58387908</v>
      </c>
      <c r="BJ185" s="1080">
        <f t="shared" si="59"/>
        <v>0</v>
      </c>
      <c r="BK185" s="1080">
        <f t="shared" si="60"/>
        <v>1437312158</v>
      </c>
      <c r="BL185" s="1080">
        <f t="shared" si="61"/>
        <v>173422634</v>
      </c>
      <c r="BM185" s="1080">
        <f t="shared" si="62"/>
        <v>1310636728</v>
      </c>
      <c r="BN185" s="1080">
        <f t="shared" si="63"/>
        <v>126675430</v>
      </c>
      <c r="BO185" s="1080">
        <f t="shared" si="64"/>
        <v>1287696934</v>
      </c>
      <c r="BP185" s="1080">
        <f t="shared" si="65"/>
        <v>22939794</v>
      </c>
      <c r="BQ185" s="1080">
        <f t="shared" si="66"/>
        <v>1287696934</v>
      </c>
      <c r="BR185" s="1080">
        <f t="shared" si="67"/>
        <v>0</v>
      </c>
      <c r="BS185" s="1080">
        <f t="shared" si="68"/>
        <v>0</v>
      </c>
    </row>
    <row r="186" spans="1:71" ht="12.75" x14ac:dyDescent="0.2">
      <c r="A186" s="1049" t="str">
        <f t="shared" si="55"/>
        <v>C31015073010</v>
      </c>
      <c r="B186" s="1261" t="s">
        <v>453</v>
      </c>
      <c r="C186" s="1261"/>
      <c r="D186" s="1261" t="s">
        <v>791</v>
      </c>
      <c r="E186" s="1261"/>
      <c r="F186" s="1261" t="s">
        <v>795</v>
      </c>
      <c r="G186" s="1261"/>
      <c r="H186" s="1261" t="s">
        <v>748</v>
      </c>
      <c r="I186" s="1261"/>
      <c r="J186" s="1261" t="s">
        <v>739</v>
      </c>
      <c r="K186" s="1261"/>
      <c r="L186" s="1261"/>
      <c r="M186" s="1261" t="s">
        <v>685</v>
      </c>
      <c r="N186" s="1261"/>
      <c r="O186" s="1261"/>
      <c r="P186" s="1261" t="s">
        <v>685</v>
      </c>
      <c r="Q186" s="1261"/>
      <c r="R186" s="1261" t="s">
        <v>685</v>
      </c>
      <c r="S186" s="1261"/>
      <c r="T186" s="1260" t="s">
        <v>797</v>
      </c>
      <c r="U186" s="1260"/>
      <c r="V186" s="1260"/>
      <c r="W186" s="1260"/>
      <c r="X186" s="1260"/>
      <c r="Y186" s="1260"/>
      <c r="Z186" s="1260"/>
      <c r="AA186" s="1260"/>
      <c r="AB186" s="1261" t="s">
        <v>732</v>
      </c>
      <c r="AC186" s="1261"/>
      <c r="AD186" s="1261"/>
      <c r="AE186" s="1261"/>
      <c r="AF186" s="1261"/>
      <c r="AG186" s="1261" t="s">
        <v>733</v>
      </c>
      <c r="AH186" s="1261"/>
      <c r="AI186" s="1261"/>
      <c r="AJ186" s="1018" t="s">
        <v>417</v>
      </c>
      <c r="AK186" s="1262" t="s">
        <v>734</v>
      </c>
      <c r="AL186" s="1262"/>
      <c r="AM186" s="1262"/>
      <c r="AN186" s="1262"/>
      <c r="AO186" s="1262"/>
      <c r="AP186" s="1262"/>
      <c r="AQ186" s="1084">
        <v>1669122700</v>
      </c>
      <c r="AR186" s="1084">
        <v>1610734792</v>
      </c>
      <c r="AS186" s="1086">
        <v>58387908</v>
      </c>
      <c r="AT186" s="1085">
        <v>0</v>
      </c>
      <c r="AU186" s="1019"/>
      <c r="AV186" s="1084">
        <v>1437312158</v>
      </c>
      <c r="AW186" s="1086">
        <v>173422634</v>
      </c>
      <c r="AX186" s="1084">
        <v>1310636728</v>
      </c>
      <c r="AY186" s="1086">
        <v>126675430</v>
      </c>
      <c r="AZ186" s="1084">
        <v>1287696934</v>
      </c>
      <c r="BA186" s="1086">
        <v>22939794</v>
      </c>
      <c r="BB186" s="1086">
        <v>1287696934</v>
      </c>
      <c r="BC186" s="1085">
        <v>0</v>
      </c>
      <c r="BD186" s="1085">
        <v>0</v>
      </c>
      <c r="BG186" s="1080">
        <f t="shared" si="56"/>
        <v>1669122700</v>
      </c>
      <c r="BH186" s="1080">
        <f t="shared" si="57"/>
        <v>1610734792</v>
      </c>
      <c r="BI186" s="1080">
        <f t="shared" si="58"/>
        <v>58387908</v>
      </c>
      <c r="BJ186" s="1080">
        <f t="shared" si="59"/>
        <v>0</v>
      </c>
      <c r="BK186" s="1080">
        <f t="shared" si="60"/>
        <v>1437312158</v>
      </c>
      <c r="BL186" s="1080">
        <f t="shared" si="61"/>
        <v>173422634</v>
      </c>
      <c r="BM186" s="1080">
        <f t="shared" si="62"/>
        <v>1310636728</v>
      </c>
      <c r="BN186" s="1080">
        <f t="shared" si="63"/>
        <v>126675430</v>
      </c>
      <c r="BO186" s="1080">
        <f t="shared" si="64"/>
        <v>1287696934</v>
      </c>
      <c r="BP186" s="1080">
        <f t="shared" si="65"/>
        <v>22939794</v>
      </c>
      <c r="BQ186" s="1080">
        <f t="shared" si="66"/>
        <v>1287696934</v>
      </c>
      <c r="BR186" s="1080">
        <f t="shared" si="67"/>
        <v>0</v>
      </c>
      <c r="BS186" s="1080">
        <f t="shared" si="68"/>
        <v>0</v>
      </c>
    </row>
    <row r="187" spans="1:71" ht="25.5" customHeight="1" x14ac:dyDescent="0.2">
      <c r="A187" s="1049" t="str">
        <f t="shared" si="55"/>
        <v>C310150730210</v>
      </c>
      <c r="B187" s="1257" t="s">
        <v>453</v>
      </c>
      <c r="C187" s="1257"/>
      <c r="D187" s="1257" t="s">
        <v>791</v>
      </c>
      <c r="E187" s="1257"/>
      <c r="F187" s="1257" t="s">
        <v>795</v>
      </c>
      <c r="G187" s="1257"/>
      <c r="H187" s="1257" t="s">
        <v>748</v>
      </c>
      <c r="I187" s="1257"/>
      <c r="J187" s="1257" t="s">
        <v>739</v>
      </c>
      <c r="K187" s="1257"/>
      <c r="L187" s="1257"/>
      <c r="M187" s="1257" t="s">
        <v>741</v>
      </c>
      <c r="N187" s="1257"/>
      <c r="O187" s="1257"/>
      <c r="P187" s="1257" t="s">
        <v>685</v>
      </c>
      <c r="Q187" s="1257"/>
      <c r="R187" s="1257" t="s">
        <v>685</v>
      </c>
      <c r="S187" s="1257"/>
      <c r="T187" s="1258" t="s">
        <v>584</v>
      </c>
      <c r="U187" s="1258"/>
      <c r="V187" s="1258"/>
      <c r="W187" s="1258"/>
      <c r="X187" s="1258"/>
      <c r="Y187" s="1258"/>
      <c r="Z187" s="1258"/>
      <c r="AA187" s="1258"/>
      <c r="AB187" s="1257" t="s">
        <v>732</v>
      </c>
      <c r="AC187" s="1257"/>
      <c r="AD187" s="1257"/>
      <c r="AE187" s="1257"/>
      <c r="AF187" s="1257"/>
      <c r="AG187" s="1257" t="s">
        <v>733</v>
      </c>
      <c r="AH187" s="1257"/>
      <c r="AI187" s="1257"/>
      <c r="AJ187" s="1023" t="s">
        <v>417</v>
      </c>
      <c r="AK187" s="1259" t="s">
        <v>734</v>
      </c>
      <c r="AL187" s="1259"/>
      <c r="AM187" s="1259"/>
      <c r="AN187" s="1259"/>
      <c r="AO187" s="1259"/>
      <c r="AP187" s="1259"/>
      <c r="AQ187" s="1084">
        <v>682000000</v>
      </c>
      <c r="AR187" s="1084">
        <v>681707792</v>
      </c>
      <c r="AS187" s="1086">
        <v>292208</v>
      </c>
      <c r="AT187" s="1085">
        <v>0</v>
      </c>
      <c r="AU187" s="1019"/>
      <c r="AV187" s="1084">
        <v>657707792</v>
      </c>
      <c r="AW187" s="1086">
        <v>24000000</v>
      </c>
      <c r="AX187" s="1084">
        <v>601432656</v>
      </c>
      <c r="AY187" s="1086">
        <v>56275136</v>
      </c>
      <c r="AZ187" s="1084">
        <v>601432656</v>
      </c>
      <c r="BA187" s="1085">
        <v>0</v>
      </c>
      <c r="BB187" s="1086">
        <v>601432656</v>
      </c>
      <c r="BC187" s="1085">
        <v>0</v>
      </c>
      <c r="BD187" s="1085">
        <v>0</v>
      </c>
      <c r="BG187" s="1080">
        <f t="shared" si="56"/>
        <v>682000000</v>
      </c>
      <c r="BH187" s="1080">
        <f t="shared" si="57"/>
        <v>681707792</v>
      </c>
      <c r="BI187" s="1080">
        <f t="shared" si="58"/>
        <v>292208</v>
      </c>
      <c r="BJ187" s="1080">
        <f t="shared" si="59"/>
        <v>0</v>
      </c>
      <c r="BK187" s="1080">
        <f t="shared" si="60"/>
        <v>657707792</v>
      </c>
      <c r="BL187" s="1080">
        <f t="shared" si="61"/>
        <v>24000000</v>
      </c>
      <c r="BM187" s="1080">
        <f t="shared" si="62"/>
        <v>601432656</v>
      </c>
      <c r="BN187" s="1080">
        <f t="shared" si="63"/>
        <v>56275136</v>
      </c>
      <c r="BO187" s="1080">
        <f t="shared" si="64"/>
        <v>601432656</v>
      </c>
      <c r="BP187" s="1080">
        <f t="shared" si="65"/>
        <v>0</v>
      </c>
      <c r="BQ187" s="1080">
        <f t="shared" si="66"/>
        <v>601432656</v>
      </c>
      <c r="BR187" s="1080">
        <f t="shared" si="67"/>
        <v>0</v>
      </c>
      <c r="BS187" s="1080">
        <f t="shared" si="68"/>
        <v>0</v>
      </c>
    </row>
    <row r="188" spans="1:71" ht="12.75" x14ac:dyDescent="0.2">
      <c r="A188" s="1049" t="str">
        <f t="shared" si="55"/>
        <v>C310150730310</v>
      </c>
      <c r="B188" s="1257" t="s">
        <v>453</v>
      </c>
      <c r="C188" s="1257"/>
      <c r="D188" s="1257" t="s">
        <v>791</v>
      </c>
      <c r="E188" s="1257"/>
      <c r="F188" s="1257" t="s">
        <v>795</v>
      </c>
      <c r="G188" s="1257"/>
      <c r="H188" s="1257" t="s">
        <v>748</v>
      </c>
      <c r="I188" s="1257"/>
      <c r="J188" s="1257" t="s">
        <v>739</v>
      </c>
      <c r="K188" s="1257"/>
      <c r="L188" s="1257"/>
      <c r="M188" s="1257" t="s">
        <v>748</v>
      </c>
      <c r="N188" s="1257"/>
      <c r="O188" s="1257"/>
      <c r="P188" s="1257" t="s">
        <v>685</v>
      </c>
      <c r="Q188" s="1257"/>
      <c r="R188" s="1257" t="s">
        <v>685</v>
      </c>
      <c r="S188" s="1257"/>
      <c r="T188" s="1258" t="s">
        <v>585</v>
      </c>
      <c r="U188" s="1258"/>
      <c r="V188" s="1258"/>
      <c r="W188" s="1258"/>
      <c r="X188" s="1258"/>
      <c r="Y188" s="1258"/>
      <c r="Z188" s="1258"/>
      <c r="AA188" s="1258"/>
      <c r="AB188" s="1257" t="s">
        <v>732</v>
      </c>
      <c r="AC188" s="1257"/>
      <c r="AD188" s="1257"/>
      <c r="AE188" s="1257"/>
      <c r="AF188" s="1257"/>
      <c r="AG188" s="1257" t="s">
        <v>733</v>
      </c>
      <c r="AH188" s="1257"/>
      <c r="AI188" s="1257"/>
      <c r="AJ188" s="1023" t="s">
        <v>417</v>
      </c>
      <c r="AK188" s="1259" t="s">
        <v>734</v>
      </c>
      <c r="AL188" s="1259"/>
      <c r="AM188" s="1259"/>
      <c r="AN188" s="1259"/>
      <c r="AO188" s="1259"/>
      <c r="AP188" s="1259"/>
      <c r="AQ188" s="1084">
        <v>987122700</v>
      </c>
      <c r="AR188" s="1084">
        <v>929027000</v>
      </c>
      <c r="AS188" s="1086">
        <v>58095700</v>
      </c>
      <c r="AT188" s="1085">
        <v>0</v>
      </c>
      <c r="AU188" s="1019"/>
      <c r="AV188" s="1084">
        <v>779604366</v>
      </c>
      <c r="AW188" s="1086">
        <v>149422634</v>
      </c>
      <c r="AX188" s="1084">
        <v>709204072</v>
      </c>
      <c r="AY188" s="1086">
        <v>70400294</v>
      </c>
      <c r="AZ188" s="1084">
        <v>686264278</v>
      </c>
      <c r="BA188" s="1086">
        <v>22939794</v>
      </c>
      <c r="BB188" s="1086">
        <v>686264278</v>
      </c>
      <c r="BC188" s="1085">
        <v>0</v>
      </c>
      <c r="BD188" s="1085">
        <v>0</v>
      </c>
      <c r="BG188" s="1080">
        <f t="shared" si="56"/>
        <v>987122700</v>
      </c>
      <c r="BH188" s="1080">
        <f t="shared" si="57"/>
        <v>929027000</v>
      </c>
      <c r="BI188" s="1080">
        <f t="shared" si="58"/>
        <v>58095700</v>
      </c>
      <c r="BJ188" s="1080">
        <f t="shared" si="59"/>
        <v>0</v>
      </c>
      <c r="BK188" s="1080">
        <f t="shared" si="60"/>
        <v>779604366</v>
      </c>
      <c r="BL188" s="1080">
        <f t="shared" si="61"/>
        <v>149422634</v>
      </c>
      <c r="BM188" s="1080">
        <f t="shared" si="62"/>
        <v>709204072</v>
      </c>
      <c r="BN188" s="1080">
        <f t="shared" si="63"/>
        <v>70400294</v>
      </c>
      <c r="BO188" s="1080">
        <f t="shared" si="64"/>
        <v>686264278</v>
      </c>
      <c r="BP188" s="1080">
        <f t="shared" si="65"/>
        <v>22939794</v>
      </c>
      <c r="BQ188" s="1080">
        <f t="shared" si="66"/>
        <v>686264278</v>
      </c>
      <c r="BR188" s="1080">
        <f t="shared" si="67"/>
        <v>0</v>
      </c>
      <c r="BS188" s="1080">
        <f t="shared" si="68"/>
        <v>0</v>
      </c>
    </row>
    <row r="189" spans="1:71" ht="12.75" x14ac:dyDescent="0.2">
      <c r="A189" s="1049" t="str">
        <f t="shared" si="55"/>
        <v>C3101507410</v>
      </c>
      <c r="B189" s="1257" t="s">
        <v>453</v>
      </c>
      <c r="C189" s="1257"/>
      <c r="D189" s="1257" t="s">
        <v>791</v>
      </c>
      <c r="E189" s="1257"/>
      <c r="F189" s="1257" t="s">
        <v>795</v>
      </c>
      <c r="G189" s="1257"/>
      <c r="H189" s="1257" t="s">
        <v>742</v>
      </c>
      <c r="I189" s="1257"/>
      <c r="J189" s="1257" t="s">
        <v>685</v>
      </c>
      <c r="K189" s="1257"/>
      <c r="L189" s="1257"/>
      <c r="M189" s="1257" t="s">
        <v>685</v>
      </c>
      <c r="N189" s="1257"/>
      <c r="O189" s="1257"/>
      <c r="P189" s="1257" t="s">
        <v>685</v>
      </c>
      <c r="Q189" s="1257"/>
      <c r="R189" s="1257" t="s">
        <v>685</v>
      </c>
      <c r="S189" s="1257"/>
      <c r="T189" s="1258" t="s">
        <v>586</v>
      </c>
      <c r="U189" s="1258"/>
      <c r="V189" s="1258"/>
      <c r="W189" s="1258"/>
      <c r="X189" s="1258"/>
      <c r="Y189" s="1258"/>
      <c r="Z189" s="1258"/>
      <c r="AA189" s="1258"/>
      <c r="AB189" s="1257" t="s">
        <v>732</v>
      </c>
      <c r="AC189" s="1257"/>
      <c r="AD189" s="1257"/>
      <c r="AE189" s="1257"/>
      <c r="AF189" s="1257"/>
      <c r="AG189" s="1257" t="s">
        <v>733</v>
      </c>
      <c r="AH189" s="1257"/>
      <c r="AI189" s="1257"/>
      <c r="AJ189" s="1023" t="s">
        <v>417</v>
      </c>
      <c r="AK189" s="1259" t="s">
        <v>734</v>
      </c>
      <c r="AL189" s="1259"/>
      <c r="AM189" s="1259"/>
      <c r="AN189" s="1259"/>
      <c r="AO189" s="1259"/>
      <c r="AP189" s="1259"/>
      <c r="AQ189" s="1084">
        <v>300000000</v>
      </c>
      <c r="AR189" s="1084">
        <v>278500000</v>
      </c>
      <c r="AS189" s="1086">
        <v>21500000</v>
      </c>
      <c r="AT189" s="1085">
        <v>0</v>
      </c>
      <c r="AU189" s="1019"/>
      <c r="AV189" s="1084">
        <v>260821919</v>
      </c>
      <c r="AW189" s="1086">
        <v>17678081</v>
      </c>
      <c r="AX189" s="1084">
        <v>166275883</v>
      </c>
      <c r="AY189" s="1086">
        <v>94546036</v>
      </c>
      <c r="AZ189" s="1084">
        <v>165593531</v>
      </c>
      <c r="BA189" s="1086">
        <v>682352</v>
      </c>
      <c r="BB189" s="1086">
        <v>165593531</v>
      </c>
      <c r="BC189" s="1085">
        <v>0</v>
      </c>
      <c r="BD189" s="1086">
        <v>49000</v>
      </c>
      <c r="BG189" s="1080">
        <f t="shared" si="56"/>
        <v>300000000</v>
      </c>
      <c r="BH189" s="1080">
        <f t="shared" si="57"/>
        <v>278500000</v>
      </c>
      <c r="BI189" s="1080">
        <f t="shared" si="58"/>
        <v>21500000</v>
      </c>
      <c r="BJ189" s="1080">
        <f t="shared" si="59"/>
        <v>0</v>
      </c>
      <c r="BK189" s="1080">
        <f t="shared" si="60"/>
        <v>260821919</v>
      </c>
      <c r="BL189" s="1080">
        <f t="shared" si="61"/>
        <v>17678081</v>
      </c>
      <c r="BM189" s="1080">
        <f t="shared" si="62"/>
        <v>166275883</v>
      </c>
      <c r="BN189" s="1080">
        <f t="shared" si="63"/>
        <v>94546036</v>
      </c>
      <c r="BO189" s="1080">
        <f t="shared" si="64"/>
        <v>165593531</v>
      </c>
      <c r="BP189" s="1080">
        <f t="shared" si="65"/>
        <v>682352</v>
      </c>
      <c r="BQ189" s="1080">
        <f t="shared" si="66"/>
        <v>165593531</v>
      </c>
      <c r="BR189" s="1080">
        <f t="shared" si="67"/>
        <v>0</v>
      </c>
      <c r="BS189" s="1080">
        <f t="shared" si="68"/>
        <v>49000</v>
      </c>
    </row>
    <row r="190" spans="1:71" ht="12.75" x14ac:dyDescent="0.2">
      <c r="A190" s="1049" t="str">
        <f t="shared" si="55"/>
        <v>C3101507510</v>
      </c>
      <c r="B190" s="1257" t="s">
        <v>453</v>
      </c>
      <c r="C190" s="1257"/>
      <c r="D190" s="1257" t="s">
        <v>791</v>
      </c>
      <c r="E190" s="1257"/>
      <c r="F190" s="1257" t="s">
        <v>795</v>
      </c>
      <c r="G190" s="1257"/>
      <c r="H190" s="1257" t="s">
        <v>743</v>
      </c>
      <c r="I190" s="1257"/>
      <c r="J190" s="1257" t="s">
        <v>685</v>
      </c>
      <c r="K190" s="1257"/>
      <c r="L190" s="1257"/>
      <c r="M190" s="1257" t="s">
        <v>685</v>
      </c>
      <c r="N190" s="1257"/>
      <c r="O190" s="1257"/>
      <c r="P190" s="1257" t="s">
        <v>685</v>
      </c>
      <c r="Q190" s="1257"/>
      <c r="R190" s="1257" t="s">
        <v>685</v>
      </c>
      <c r="S190" s="1257"/>
      <c r="T190" s="1258" t="s">
        <v>798</v>
      </c>
      <c r="U190" s="1258"/>
      <c r="V190" s="1258"/>
      <c r="W190" s="1258"/>
      <c r="X190" s="1258"/>
      <c r="Y190" s="1258"/>
      <c r="Z190" s="1258"/>
      <c r="AA190" s="1258"/>
      <c r="AB190" s="1257" t="s">
        <v>732</v>
      </c>
      <c r="AC190" s="1257"/>
      <c r="AD190" s="1257"/>
      <c r="AE190" s="1257"/>
      <c r="AF190" s="1257"/>
      <c r="AG190" s="1257" t="s">
        <v>733</v>
      </c>
      <c r="AH190" s="1257"/>
      <c r="AI190" s="1257"/>
      <c r="AJ190" s="1023" t="s">
        <v>417</v>
      </c>
      <c r="AK190" s="1259" t="s">
        <v>734</v>
      </c>
      <c r="AL190" s="1259"/>
      <c r="AM190" s="1259"/>
      <c r="AN190" s="1259"/>
      <c r="AO190" s="1259"/>
      <c r="AP190" s="1259"/>
      <c r="AQ190" s="1084">
        <v>124877300</v>
      </c>
      <c r="AR190" s="1084">
        <v>124877300</v>
      </c>
      <c r="AS190" s="1085">
        <v>0</v>
      </c>
      <c r="AT190" s="1085">
        <v>0</v>
      </c>
      <c r="AU190" s="1019"/>
      <c r="AV190" s="1084">
        <v>124877300</v>
      </c>
      <c r="AW190" s="1085">
        <v>0</v>
      </c>
      <c r="AX190" s="1084">
        <v>124877300</v>
      </c>
      <c r="AY190" s="1085">
        <v>0</v>
      </c>
      <c r="AZ190" s="1084">
        <v>124877300</v>
      </c>
      <c r="BA190" s="1085">
        <v>0</v>
      </c>
      <c r="BB190" s="1086">
        <v>124877300</v>
      </c>
      <c r="BC190" s="1085">
        <v>0</v>
      </c>
      <c r="BD190" s="1085">
        <v>0</v>
      </c>
      <c r="BG190" s="1080">
        <f t="shared" si="56"/>
        <v>124877300</v>
      </c>
      <c r="BH190" s="1080">
        <f t="shared" si="57"/>
        <v>124877300</v>
      </c>
      <c r="BI190" s="1080">
        <f t="shared" si="58"/>
        <v>0</v>
      </c>
      <c r="BJ190" s="1080">
        <f t="shared" si="59"/>
        <v>0</v>
      </c>
      <c r="BK190" s="1080">
        <f t="shared" si="60"/>
        <v>124877300</v>
      </c>
      <c r="BL190" s="1080">
        <f t="shared" si="61"/>
        <v>0</v>
      </c>
      <c r="BM190" s="1080">
        <f t="shared" si="62"/>
        <v>124877300</v>
      </c>
      <c r="BN190" s="1080">
        <f t="shared" si="63"/>
        <v>0</v>
      </c>
      <c r="BO190" s="1080">
        <f t="shared" si="64"/>
        <v>124877300</v>
      </c>
      <c r="BP190" s="1080">
        <f t="shared" si="65"/>
        <v>0</v>
      </c>
      <c r="BQ190" s="1080">
        <f t="shared" si="66"/>
        <v>124877300</v>
      </c>
      <c r="BR190" s="1080">
        <f t="shared" si="67"/>
        <v>0</v>
      </c>
      <c r="BS190" s="1080">
        <f t="shared" si="68"/>
        <v>0</v>
      </c>
    </row>
    <row r="191" spans="1:71" ht="12.75" x14ac:dyDescent="0.2">
      <c r="A191" s="1049" t="str">
        <f t="shared" si="55"/>
        <v>C32010</v>
      </c>
      <c r="B191" s="1261" t="s">
        <v>453</v>
      </c>
      <c r="C191" s="1261"/>
      <c r="D191" s="1261" t="s">
        <v>799</v>
      </c>
      <c r="E191" s="1261"/>
      <c r="F191" s="1261"/>
      <c r="G191" s="1261"/>
      <c r="H191" s="1261"/>
      <c r="I191" s="1261"/>
      <c r="J191" s="1261"/>
      <c r="K191" s="1261"/>
      <c r="L191" s="1261"/>
      <c r="M191" s="1261"/>
      <c r="N191" s="1261"/>
      <c r="O191" s="1261"/>
      <c r="P191" s="1261"/>
      <c r="Q191" s="1261"/>
      <c r="R191" s="1261"/>
      <c r="S191" s="1261"/>
      <c r="T191" s="1260" t="s">
        <v>800</v>
      </c>
      <c r="U191" s="1260"/>
      <c r="V191" s="1260"/>
      <c r="W191" s="1260"/>
      <c r="X191" s="1260"/>
      <c r="Y191" s="1260"/>
      <c r="Z191" s="1260"/>
      <c r="AA191" s="1260"/>
      <c r="AB191" s="1261" t="s">
        <v>732</v>
      </c>
      <c r="AC191" s="1261"/>
      <c r="AD191" s="1261"/>
      <c r="AE191" s="1261"/>
      <c r="AF191" s="1261"/>
      <c r="AG191" s="1261" t="s">
        <v>733</v>
      </c>
      <c r="AH191" s="1261"/>
      <c r="AI191" s="1261"/>
      <c r="AJ191" s="1018" t="s">
        <v>417</v>
      </c>
      <c r="AK191" s="1262" t="s">
        <v>734</v>
      </c>
      <c r="AL191" s="1262"/>
      <c r="AM191" s="1262"/>
      <c r="AN191" s="1262"/>
      <c r="AO191" s="1262"/>
      <c r="AP191" s="1262"/>
      <c r="AQ191" s="1084">
        <v>7793984504</v>
      </c>
      <c r="AR191" s="1084">
        <v>7636247579</v>
      </c>
      <c r="AS191" s="1086">
        <v>157736925</v>
      </c>
      <c r="AT191" s="1085">
        <v>0</v>
      </c>
      <c r="AU191" s="1019"/>
      <c r="AV191" s="1084">
        <v>7384639911</v>
      </c>
      <c r="AW191" s="1086">
        <v>251607668</v>
      </c>
      <c r="AX191" s="1084">
        <v>5611460701</v>
      </c>
      <c r="AY191" s="1086">
        <v>1773179210</v>
      </c>
      <c r="AZ191" s="1084">
        <v>5502850884</v>
      </c>
      <c r="BA191" s="1086">
        <v>108609817</v>
      </c>
      <c r="BB191" s="1086">
        <v>5502850884</v>
      </c>
      <c r="BC191" s="1085">
        <v>0</v>
      </c>
      <c r="BD191" s="1086">
        <v>77000</v>
      </c>
      <c r="BG191" s="1080">
        <f t="shared" si="56"/>
        <v>7793984504</v>
      </c>
      <c r="BH191" s="1080">
        <f t="shared" si="57"/>
        <v>7636247579</v>
      </c>
      <c r="BI191" s="1080">
        <f t="shared" si="58"/>
        <v>157736925</v>
      </c>
      <c r="BJ191" s="1080">
        <f t="shared" si="59"/>
        <v>0</v>
      </c>
      <c r="BK191" s="1080">
        <f t="shared" si="60"/>
        <v>7384639911</v>
      </c>
      <c r="BL191" s="1080">
        <f t="shared" si="61"/>
        <v>251607668</v>
      </c>
      <c r="BM191" s="1080">
        <f t="shared" si="62"/>
        <v>5611460701</v>
      </c>
      <c r="BN191" s="1080">
        <f t="shared" si="63"/>
        <v>1773179210</v>
      </c>
      <c r="BO191" s="1080">
        <f t="shared" si="64"/>
        <v>5502850884</v>
      </c>
      <c r="BP191" s="1080">
        <f t="shared" si="65"/>
        <v>108609817</v>
      </c>
      <c r="BQ191" s="1080">
        <f t="shared" si="66"/>
        <v>5502850884</v>
      </c>
      <c r="BR191" s="1080">
        <f t="shared" si="67"/>
        <v>0</v>
      </c>
      <c r="BS191" s="1080">
        <f t="shared" si="68"/>
        <v>77000</v>
      </c>
    </row>
    <row r="192" spans="1:71" ht="12.75" x14ac:dyDescent="0.2">
      <c r="A192" s="1049" t="str">
        <f t="shared" si="55"/>
        <v>C32030710</v>
      </c>
      <c r="B192" s="1261" t="s">
        <v>453</v>
      </c>
      <c r="C192" s="1261"/>
      <c r="D192" s="1261" t="s">
        <v>799</v>
      </c>
      <c r="E192" s="1261"/>
      <c r="F192" s="1261" t="s">
        <v>801</v>
      </c>
      <c r="G192" s="1261"/>
      <c r="H192" s="1261"/>
      <c r="I192" s="1261"/>
      <c r="J192" s="1261"/>
      <c r="K192" s="1261"/>
      <c r="L192" s="1261"/>
      <c r="M192" s="1261"/>
      <c r="N192" s="1261"/>
      <c r="O192" s="1261"/>
      <c r="P192" s="1261"/>
      <c r="Q192" s="1261"/>
      <c r="R192" s="1261"/>
      <c r="S192" s="1261"/>
      <c r="T192" s="1260" t="s">
        <v>802</v>
      </c>
      <c r="U192" s="1260"/>
      <c r="V192" s="1260"/>
      <c r="W192" s="1260"/>
      <c r="X192" s="1260"/>
      <c r="Y192" s="1260"/>
      <c r="Z192" s="1260"/>
      <c r="AA192" s="1260"/>
      <c r="AB192" s="1261" t="s">
        <v>732</v>
      </c>
      <c r="AC192" s="1261"/>
      <c r="AD192" s="1261"/>
      <c r="AE192" s="1261"/>
      <c r="AF192" s="1261"/>
      <c r="AG192" s="1261" t="s">
        <v>733</v>
      </c>
      <c r="AH192" s="1261"/>
      <c r="AI192" s="1261"/>
      <c r="AJ192" s="1018" t="s">
        <v>417</v>
      </c>
      <c r="AK192" s="1262" t="s">
        <v>734</v>
      </c>
      <c r="AL192" s="1262"/>
      <c r="AM192" s="1262"/>
      <c r="AN192" s="1262"/>
      <c r="AO192" s="1262"/>
      <c r="AP192" s="1262"/>
      <c r="AQ192" s="1084">
        <v>350000000</v>
      </c>
      <c r="AR192" s="1084">
        <v>316484006</v>
      </c>
      <c r="AS192" s="1086">
        <v>33515994</v>
      </c>
      <c r="AT192" s="1085">
        <v>0</v>
      </c>
      <c r="AU192" s="1019"/>
      <c r="AV192" s="1084">
        <v>316484006</v>
      </c>
      <c r="AW192" s="1085">
        <v>0</v>
      </c>
      <c r="AX192" s="1084">
        <v>207984000</v>
      </c>
      <c r="AY192" s="1086">
        <v>108500006</v>
      </c>
      <c r="AZ192" s="1084">
        <v>207984000</v>
      </c>
      <c r="BA192" s="1085">
        <v>0</v>
      </c>
      <c r="BB192" s="1086">
        <v>207984000</v>
      </c>
      <c r="BC192" s="1085">
        <v>0</v>
      </c>
      <c r="BD192" s="1085">
        <v>0</v>
      </c>
      <c r="BG192" s="1080">
        <f t="shared" si="56"/>
        <v>350000000</v>
      </c>
      <c r="BH192" s="1080">
        <f t="shared" si="57"/>
        <v>316484006</v>
      </c>
      <c r="BI192" s="1080">
        <f t="shared" si="58"/>
        <v>33515994</v>
      </c>
      <c r="BJ192" s="1080">
        <f t="shared" si="59"/>
        <v>0</v>
      </c>
      <c r="BK192" s="1080">
        <f t="shared" si="60"/>
        <v>316484006</v>
      </c>
      <c r="BL192" s="1080">
        <f t="shared" si="61"/>
        <v>0</v>
      </c>
      <c r="BM192" s="1080">
        <f t="shared" si="62"/>
        <v>207984000</v>
      </c>
      <c r="BN192" s="1080">
        <f t="shared" si="63"/>
        <v>108500006</v>
      </c>
      <c r="BO192" s="1080">
        <f t="shared" si="64"/>
        <v>207984000</v>
      </c>
      <c r="BP192" s="1080">
        <f t="shared" si="65"/>
        <v>0</v>
      </c>
      <c r="BQ192" s="1080">
        <f t="shared" si="66"/>
        <v>207984000</v>
      </c>
      <c r="BR192" s="1080">
        <f t="shared" si="67"/>
        <v>0</v>
      </c>
      <c r="BS192" s="1080">
        <f t="shared" si="68"/>
        <v>0</v>
      </c>
    </row>
    <row r="193" spans="1:71" ht="12.75" x14ac:dyDescent="0.2">
      <c r="A193" s="1049" t="str">
        <f t="shared" si="55"/>
        <v>C320307110</v>
      </c>
      <c r="B193" s="1257" t="s">
        <v>453</v>
      </c>
      <c r="C193" s="1257"/>
      <c r="D193" s="1257" t="s">
        <v>799</v>
      </c>
      <c r="E193" s="1257"/>
      <c r="F193" s="1257" t="s">
        <v>801</v>
      </c>
      <c r="G193" s="1257"/>
      <c r="H193" s="1257" t="s">
        <v>738</v>
      </c>
      <c r="I193" s="1257"/>
      <c r="J193" s="1257" t="s">
        <v>685</v>
      </c>
      <c r="K193" s="1257"/>
      <c r="L193" s="1257"/>
      <c r="M193" s="1257" t="s">
        <v>685</v>
      </c>
      <c r="N193" s="1257"/>
      <c r="O193" s="1257"/>
      <c r="P193" s="1257" t="s">
        <v>685</v>
      </c>
      <c r="Q193" s="1257"/>
      <c r="R193" s="1257" t="s">
        <v>685</v>
      </c>
      <c r="S193" s="1257"/>
      <c r="T193" s="1258" t="s">
        <v>803</v>
      </c>
      <c r="U193" s="1258"/>
      <c r="V193" s="1258"/>
      <c r="W193" s="1258"/>
      <c r="X193" s="1258"/>
      <c r="Y193" s="1258"/>
      <c r="Z193" s="1258"/>
      <c r="AA193" s="1258"/>
      <c r="AB193" s="1257" t="s">
        <v>732</v>
      </c>
      <c r="AC193" s="1257"/>
      <c r="AD193" s="1257"/>
      <c r="AE193" s="1257"/>
      <c r="AF193" s="1257"/>
      <c r="AG193" s="1257" t="s">
        <v>733</v>
      </c>
      <c r="AH193" s="1257"/>
      <c r="AI193" s="1257"/>
      <c r="AJ193" s="1023" t="s">
        <v>417</v>
      </c>
      <c r="AK193" s="1259" t="s">
        <v>734</v>
      </c>
      <c r="AL193" s="1259"/>
      <c r="AM193" s="1259"/>
      <c r="AN193" s="1259"/>
      <c r="AO193" s="1259"/>
      <c r="AP193" s="1259"/>
      <c r="AQ193" s="1084">
        <v>350000000</v>
      </c>
      <c r="AR193" s="1084">
        <v>316484006</v>
      </c>
      <c r="AS193" s="1086">
        <v>33515994</v>
      </c>
      <c r="AT193" s="1085">
        <v>0</v>
      </c>
      <c r="AU193" s="1019"/>
      <c r="AV193" s="1084">
        <v>316484006</v>
      </c>
      <c r="AW193" s="1085">
        <v>0</v>
      </c>
      <c r="AX193" s="1084">
        <v>207984000</v>
      </c>
      <c r="AY193" s="1086">
        <v>108500006</v>
      </c>
      <c r="AZ193" s="1084">
        <v>207984000</v>
      </c>
      <c r="BA193" s="1085">
        <v>0</v>
      </c>
      <c r="BB193" s="1086">
        <v>207984000</v>
      </c>
      <c r="BC193" s="1085">
        <v>0</v>
      </c>
      <c r="BD193" s="1085">
        <v>0</v>
      </c>
      <c r="BG193" s="1080">
        <f t="shared" si="56"/>
        <v>350000000</v>
      </c>
      <c r="BH193" s="1080">
        <f t="shared" si="57"/>
        <v>316484006</v>
      </c>
      <c r="BI193" s="1080">
        <f t="shared" si="58"/>
        <v>33515994</v>
      </c>
      <c r="BJ193" s="1080">
        <f t="shared" si="59"/>
        <v>0</v>
      </c>
      <c r="BK193" s="1080">
        <f t="shared" si="60"/>
        <v>316484006</v>
      </c>
      <c r="BL193" s="1080">
        <f t="shared" si="61"/>
        <v>0</v>
      </c>
      <c r="BM193" s="1080">
        <f t="shared" si="62"/>
        <v>207984000</v>
      </c>
      <c r="BN193" s="1080">
        <f t="shared" si="63"/>
        <v>108500006</v>
      </c>
      <c r="BO193" s="1080">
        <f t="shared" si="64"/>
        <v>207984000</v>
      </c>
      <c r="BP193" s="1080">
        <f t="shared" si="65"/>
        <v>0</v>
      </c>
      <c r="BQ193" s="1080">
        <f t="shared" si="66"/>
        <v>207984000</v>
      </c>
      <c r="BR193" s="1080">
        <f t="shared" si="67"/>
        <v>0</v>
      </c>
      <c r="BS193" s="1080">
        <f t="shared" si="68"/>
        <v>0</v>
      </c>
    </row>
    <row r="194" spans="1:71" ht="12.75" x14ac:dyDescent="0.2">
      <c r="A194" s="1049" t="str">
        <f t="shared" si="55"/>
        <v>C320130410</v>
      </c>
      <c r="B194" s="1261" t="s">
        <v>453</v>
      </c>
      <c r="C194" s="1261"/>
      <c r="D194" s="1261" t="s">
        <v>799</v>
      </c>
      <c r="E194" s="1261"/>
      <c r="F194" s="1261" t="s">
        <v>804</v>
      </c>
      <c r="G194" s="1261"/>
      <c r="H194" s="1261"/>
      <c r="I194" s="1261"/>
      <c r="J194" s="1261"/>
      <c r="K194" s="1261"/>
      <c r="L194" s="1261"/>
      <c r="M194" s="1261"/>
      <c r="N194" s="1261"/>
      <c r="O194" s="1261"/>
      <c r="P194" s="1261"/>
      <c r="Q194" s="1261"/>
      <c r="R194" s="1261"/>
      <c r="S194" s="1261"/>
      <c r="T194" s="1260" t="s">
        <v>805</v>
      </c>
      <c r="U194" s="1260"/>
      <c r="V194" s="1260"/>
      <c r="W194" s="1260"/>
      <c r="X194" s="1260"/>
      <c r="Y194" s="1260"/>
      <c r="Z194" s="1260"/>
      <c r="AA194" s="1260"/>
      <c r="AB194" s="1261" t="s">
        <v>732</v>
      </c>
      <c r="AC194" s="1261"/>
      <c r="AD194" s="1261"/>
      <c r="AE194" s="1261"/>
      <c r="AF194" s="1261"/>
      <c r="AG194" s="1261" t="s">
        <v>733</v>
      </c>
      <c r="AH194" s="1261"/>
      <c r="AI194" s="1261"/>
      <c r="AJ194" s="1018" t="s">
        <v>417</v>
      </c>
      <c r="AK194" s="1262" t="s">
        <v>734</v>
      </c>
      <c r="AL194" s="1262"/>
      <c r="AM194" s="1262"/>
      <c r="AN194" s="1262"/>
      <c r="AO194" s="1262"/>
      <c r="AP194" s="1262"/>
      <c r="AQ194" s="1084">
        <v>538984504</v>
      </c>
      <c r="AR194" s="1084">
        <v>537167225</v>
      </c>
      <c r="AS194" s="1086">
        <v>1817279</v>
      </c>
      <c r="AT194" s="1085">
        <v>0</v>
      </c>
      <c r="AU194" s="1019"/>
      <c r="AV194" s="1084">
        <v>537167225</v>
      </c>
      <c r="AW194" s="1085">
        <v>0</v>
      </c>
      <c r="AX194" s="1084">
        <v>288352815</v>
      </c>
      <c r="AY194" s="1086">
        <v>248814410</v>
      </c>
      <c r="AZ194" s="1084">
        <v>196352815</v>
      </c>
      <c r="BA194" s="1086">
        <v>92000000</v>
      </c>
      <c r="BB194" s="1086">
        <v>196352815</v>
      </c>
      <c r="BC194" s="1085">
        <v>0</v>
      </c>
      <c r="BD194" s="1085">
        <v>0</v>
      </c>
      <c r="BG194" s="1080">
        <f t="shared" si="56"/>
        <v>538984504</v>
      </c>
      <c r="BH194" s="1080">
        <f t="shared" si="57"/>
        <v>537167225</v>
      </c>
      <c r="BI194" s="1080">
        <f t="shared" si="58"/>
        <v>1817279</v>
      </c>
      <c r="BJ194" s="1080">
        <f t="shared" si="59"/>
        <v>0</v>
      </c>
      <c r="BK194" s="1080">
        <f t="shared" si="60"/>
        <v>537167225</v>
      </c>
      <c r="BL194" s="1080">
        <f t="shared" si="61"/>
        <v>0</v>
      </c>
      <c r="BM194" s="1080">
        <f t="shared" si="62"/>
        <v>288352815</v>
      </c>
      <c r="BN194" s="1080">
        <f t="shared" si="63"/>
        <v>248814410</v>
      </c>
      <c r="BO194" s="1080">
        <f t="shared" si="64"/>
        <v>196352815</v>
      </c>
      <c r="BP194" s="1080">
        <f t="shared" si="65"/>
        <v>92000000</v>
      </c>
      <c r="BQ194" s="1080">
        <f t="shared" si="66"/>
        <v>196352815</v>
      </c>
      <c r="BR194" s="1080">
        <f t="shared" si="67"/>
        <v>0</v>
      </c>
      <c r="BS194" s="1080">
        <f t="shared" si="68"/>
        <v>0</v>
      </c>
    </row>
    <row r="195" spans="1:71" ht="12.75" x14ac:dyDescent="0.2">
      <c r="A195" s="1049" t="str">
        <f t="shared" si="55"/>
        <v>C3201304110</v>
      </c>
      <c r="B195" s="1257" t="s">
        <v>453</v>
      </c>
      <c r="C195" s="1257"/>
      <c r="D195" s="1257" t="s">
        <v>799</v>
      </c>
      <c r="E195" s="1257"/>
      <c r="F195" s="1257" t="s">
        <v>804</v>
      </c>
      <c r="G195" s="1257"/>
      <c r="H195" s="1257" t="s">
        <v>738</v>
      </c>
      <c r="I195" s="1257"/>
      <c r="J195" s="1257" t="s">
        <v>685</v>
      </c>
      <c r="K195" s="1257"/>
      <c r="L195" s="1257"/>
      <c r="M195" s="1257" t="s">
        <v>685</v>
      </c>
      <c r="N195" s="1257"/>
      <c r="O195" s="1257"/>
      <c r="P195" s="1257" t="s">
        <v>685</v>
      </c>
      <c r="Q195" s="1257"/>
      <c r="R195" s="1257" t="s">
        <v>685</v>
      </c>
      <c r="S195" s="1257"/>
      <c r="T195" s="1258" t="s">
        <v>587</v>
      </c>
      <c r="U195" s="1258"/>
      <c r="V195" s="1258"/>
      <c r="W195" s="1258"/>
      <c r="X195" s="1258"/>
      <c r="Y195" s="1258"/>
      <c r="Z195" s="1258"/>
      <c r="AA195" s="1258"/>
      <c r="AB195" s="1257" t="s">
        <v>732</v>
      </c>
      <c r="AC195" s="1257"/>
      <c r="AD195" s="1257"/>
      <c r="AE195" s="1257"/>
      <c r="AF195" s="1257"/>
      <c r="AG195" s="1257" t="s">
        <v>733</v>
      </c>
      <c r="AH195" s="1257"/>
      <c r="AI195" s="1257"/>
      <c r="AJ195" s="1023" t="s">
        <v>417</v>
      </c>
      <c r="AK195" s="1259" t="s">
        <v>734</v>
      </c>
      <c r="AL195" s="1259"/>
      <c r="AM195" s="1259"/>
      <c r="AN195" s="1259"/>
      <c r="AO195" s="1259"/>
      <c r="AP195" s="1259"/>
      <c r="AQ195" s="1084">
        <v>538984504</v>
      </c>
      <c r="AR195" s="1084">
        <v>537167225</v>
      </c>
      <c r="AS195" s="1086">
        <v>1817279</v>
      </c>
      <c r="AT195" s="1085">
        <v>0</v>
      </c>
      <c r="AU195" s="1019"/>
      <c r="AV195" s="1084">
        <v>537167225</v>
      </c>
      <c r="AW195" s="1085">
        <v>0</v>
      </c>
      <c r="AX195" s="1084">
        <v>288352815</v>
      </c>
      <c r="AY195" s="1086">
        <v>248814410</v>
      </c>
      <c r="AZ195" s="1084">
        <v>196352815</v>
      </c>
      <c r="BA195" s="1086">
        <v>92000000</v>
      </c>
      <c r="BB195" s="1086">
        <v>196352815</v>
      </c>
      <c r="BC195" s="1085">
        <v>0</v>
      </c>
      <c r="BD195" s="1085">
        <v>0</v>
      </c>
      <c r="BG195" s="1080">
        <f t="shared" si="56"/>
        <v>538984504</v>
      </c>
      <c r="BH195" s="1080">
        <f t="shared" si="57"/>
        <v>537167225</v>
      </c>
      <c r="BI195" s="1080">
        <f t="shared" si="58"/>
        <v>1817279</v>
      </c>
      <c r="BJ195" s="1080">
        <f t="shared" si="59"/>
        <v>0</v>
      </c>
      <c r="BK195" s="1080">
        <f t="shared" si="60"/>
        <v>537167225</v>
      </c>
      <c r="BL195" s="1080">
        <f t="shared" si="61"/>
        <v>0</v>
      </c>
      <c r="BM195" s="1080">
        <f t="shared" si="62"/>
        <v>288352815</v>
      </c>
      <c r="BN195" s="1080">
        <f t="shared" si="63"/>
        <v>248814410</v>
      </c>
      <c r="BO195" s="1080">
        <f t="shared" si="64"/>
        <v>196352815</v>
      </c>
      <c r="BP195" s="1080">
        <f t="shared" si="65"/>
        <v>92000000</v>
      </c>
      <c r="BQ195" s="1080">
        <f t="shared" si="66"/>
        <v>196352815</v>
      </c>
      <c r="BR195" s="1080">
        <f t="shared" si="67"/>
        <v>0</v>
      </c>
      <c r="BS195" s="1080">
        <f t="shared" si="68"/>
        <v>0</v>
      </c>
    </row>
    <row r="196" spans="1:71" ht="12.75" x14ac:dyDescent="0.2">
      <c r="A196" s="1049" t="str">
        <f t="shared" si="55"/>
        <v>C320150710</v>
      </c>
      <c r="B196" s="1261" t="s">
        <v>453</v>
      </c>
      <c r="C196" s="1261"/>
      <c r="D196" s="1261" t="s">
        <v>799</v>
      </c>
      <c r="E196" s="1261"/>
      <c r="F196" s="1261" t="s">
        <v>795</v>
      </c>
      <c r="G196" s="1261"/>
      <c r="H196" s="1261"/>
      <c r="I196" s="1261"/>
      <c r="J196" s="1261"/>
      <c r="K196" s="1261"/>
      <c r="L196" s="1261"/>
      <c r="M196" s="1261"/>
      <c r="N196" s="1261"/>
      <c r="O196" s="1261"/>
      <c r="P196" s="1261"/>
      <c r="Q196" s="1261"/>
      <c r="R196" s="1261"/>
      <c r="S196" s="1261"/>
      <c r="T196" s="1260" t="s">
        <v>796</v>
      </c>
      <c r="U196" s="1260"/>
      <c r="V196" s="1260"/>
      <c r="W196" s="1260"/>
      <c r="X196" s="1260"/>
      <c r="Y196" s="1260"/>
      <c r="Z196" s="1260"/>
      <c r="AA196" s="1260"/>
      <c r="AB196" s="1261" t="s">
        <v>732</v>
      </c>
      <c r="AC196" s="1261"/>
      <c r="AD196" s="1261"/>
      <c r="AE196" s="1261"/>
      <c r="AF196" s="1261"/>
      <c r="AG196" s="1261" t="s">
        <v>733</v>
      </c>
      <c r="AH196" s="1261"/>
      <c r="AI196" s="1261"/>
      <c r="AJ196" s="1018" t="s">
        <v>417</v>
      </c>
      <c r="AK196" s="1262" t="s">
        <v>734</v>
      </c>
      <c r="AL196" s="1262"/>
      <c r="AM196" s="1262"/>
      <c r="AN196" s="1262"/>
      <c r="AO196" s="1262"/>
      <c r="AP196" s="1262"/>
      <c r="AQ196" s="1084">
        <v>6905000000</v>
      </c>
      <c r="AR196" s="1084">
        <v>6782596348</v>
      </c>
      <c r="AS196" s="1086">
        <v>122403652</v>
      </c>
      <c r="AT196" s="1085">
        <v>0</v>
      </c>
      <c r="AU196" s="1019"/>
      <c r="AV196" s="1084">
        <v>6530988680</v>
      </c>
      <c r="AW196" s="1086">
        <v>251607668</v>
      </c>
      <c r="AX196" s="1084">
        <v>5115123886</v>
      </c>
      <c r="AY196" s="1086">
        <v>1415864794</v>
      </c>
      <c r="AZ196" s="1084">
        <v>5098514069</v>
      </c>
      <c r="BA196" s="1086">
        <v>16609817</v>
      </c>
      <c r="BB196" s="1086">
        <v>5098514069</v>
      </c>
      <c r="BC196" s="1085">
        <v>0</v>
      </c>
      <c r="BD196" s="1086">
        <v>77000</v>
      </c>
      <c r="BG196" s="1080">
        <f t="shared" si="56"/>
        <v>6905000000</v>
      </c>
      <c r="BH196" s="1080">
        <f t="shared" si="57"/>
        <v>6782596348</v>
      </c>
      <c r="BI196" s="1080">
        <f t="shared" si="58"/>
        <v>122403652</v>
      </c>
      <c r="BJ196" s="1080">
        <f t="shared" si="59"/>
        <v>0</v>
      </c>
      <c r="BK196" s="1080">
        <f t="shared" si="60"/>
        <v>6530988680</v>
      </c>
      <c r="BL196" s="1080">
        <f t="shared" si="61"/>
        <v>251607668</v>
      </c>
      <c r="BM196" s="1080">
        <f t="shared" si="62"/>
        <v>5115123886</v>
      </c>
      <c r="BN196" s="1080">
        <f t="shared" si="63"/>
        <v>1415864794</v>
      </c>
      <c r="BO196" s="1080">
        <f t="shared" si="64"/>
        <v>5098514069</v>
      </c>
      <c r="BP196" s="1080">
        <f t="shared" si="65"/>
        <v>16609817</v>
      </c>
      <c r="BQ196" s="1080">
        <f t="shared" si="66"/>
        <v>5098514069</v>
      </c>
      <c r="BR196" s="1080">
        <f t="shared" si="67"/>
        <v>0</v>
      </c>
      <c r="BS196" s="1080">
        <f t="shared" si="68"/>
        <v>77000</v>
      </c>
    </row>
    <row r="197" spans="1:71" ht="12.75" x14ac:dyDescent="0.2">
      <c r="A197" s="1049" t="str">
        <f t="shared" si="55"/>
        <v>C3201507110</v>
      </c>
      <c r="B197" s="1257" t="s">
        <v>453</v>
      </c>
      <c r="C197" s="1257"/>
      <c r="D197" s="1257" t="s">
        <v>799</v>
      </c>
      <c r="E197" s="1257"/>
      <c r="F197" s="1257" t="s">
        <v>795</v>
      </c>
      <c r="G197" s="1257"/>
      <c r="H197" s="1257" t="s">
        <v>738</v>
      </c>
      <c r="I197" s="1257"/>
      <c r="J197" s="1257" t="s">
        <v>685</v>
      </c>
      <c r="K197" s="1257"/>
      <c r="L197" s="1257"/>
      <c r="M197" s="1257" t="s">
        <v>685</v>
      </c>
      <c r="N197" s="1257"/>
      <c r="O197" s="1257"/>
      <c r="P197" s="1257" t="s">
        <v>685</v>
      </c>
      <c r="Q197" s="1257"/>
      <c r="R197" s="1257" t="s">
        <v>685</v>
      </c>
      <c r="S197" s="1257"/>
      <c r="T197" s="1258" t="s">
        <v>807</v>
      </c>
      <c r="U197" s="1258"/>
      <c r="V197" s="1258"/>
      <c r="W197" s="1258"/>
      <c r="X197" s="1258"/>
      <c r="Y197" s="1258"/>
      <c r="Z197" s="1258"/>
      <c r="AA197" s="1258"/>
      <c r="AB197" s="1257" t="s">
        <v>732</v>
      </c>
      <c r="AC197" s="1257"/>
      <c r="AD197" s="1257"/>
      <c r="AE197" s="1257"/>
      <c r="AF197" s="1257"/>
      <c r="AG197" s="1257" t="s">
        <v>733</v>
      </c>
      <c r="AH197" s="1257"/>
      <c r="AI197" s="1257"/>
      <c r="AJ197" s="1023" t="s">
        <v>417</v>
      </c>
      <c r="AK197" s="1259" t="s">
        <v>734</v>
      </c>
      <c r="AL197" s="1259"/>
      <c r="AM197" s="1259"/>
      <c r="AN197" s="1259"/>
      <c r="AO197" s="1259"/>
      <c r="AP197" s="1259"/>
      <c r="AQ197" s="1084">
        <v>600000000</v>
      </c>
      <c r="AR197" s="1084">
        <v>600000000</v>
      </c>
      <c r="AS197" s="1085">
        <v>0</v>
      </c>
      <c r="AT197" s="1085">
        <v>0</v>
      </c>
      <c r="AU197" s="1019"/>
      <c r="AV197" s="1084">
        <v>555413933</v>
      </c>
      <c r="AW197" s="1086">
        <v>44586067</v>
      </c>
      <c r="AX197" s="1084">
        <v>463704869</v>
      </c>
      <c r="AY197" s="1086">
        <v>91709064</v>
      </c>
      <c r="AZ197" s="1084">
        <v>461343752</v>
      </c>
      <c r="BA197" s="1086">
        <v>2361117</v>
      </c>
      <c r="BB197" s="1086">
        <v>461343752</v>
      </c>
      <c r="BC197" s="1085">
        <v>0</v>
      </c>
      <c r="BD197" s="1085">
        <v>0</v>
      </c>
      <c r="BG197" s="1080">
        <f t="shared" si="56"/>
        <v>600000000</v>
      </c>
      <c r="BH197" s="1080">
        <f t="shared" si="57"/>
        <v>600000000</v>
      </c>
      <c r="BI197" s="1080">
        <f t="shared" si="58"/>
        <v>0</v>
      </c>
      <c r="BJ197" s="1080">
        <f t="shared" si="59"/>
        <v>0</v>
      </c>
      <c r="BK197" s="1080">
        <f t="shared" si="60"/>
        <v>555413933</v>
      </c>
      <c r="BL197" s="1080">
        <f t="shared" si="61"/>
        <v>44586067</v>
      </c>
      <c r="BM197" s="1080">
        <f t="shared" si="62"/>
        <v>463704869</v>
      </c>
      <c r="BN197" s="1080">
        <f t="shared" si="63"/>
        <v>91709064</v>
      </c>
      <c r="BO197" s="1080">
        <f t="shared" si="64"/>
        <v>461343752</v>
      </c>
      <c r="BP197" s="1080">
        <f t="shared" si="65"/>
        <v>2361117</v>
      </c>
      <c r="BQ197" s="1080">
        <f t="shared" si="66"/>
        <v>461343752</v>
      </c>
      <c r="BR197" s="1080">
        <f t="shared" si="67"/>
        <v>0</v>
      </c>
      <c r="BS197" s="1080">
        <f t="shared" si="68"/>
        <v>0</v>
      </c>
    </row>
    <row r="198" spans="1:71" ht="12.75" x14ac:dyDescent="0.2">
      <c r="A198" s="1049" t="str">
        <f t="shared" si="55"/>
        <v>C32015071010</v>
      </c>
      <c r="B198" s="1261" t="s">
        <v>453</v>
      </c>
      <c r="C198" s="1261"/>
      <c r="D198" s="1261" t="s">
        <v>799</v>
      </c>
      <c r="E198" s="1261"/>
      <c r="F198" s="1261" t="s">
        <v>795</v>
      </c>
      <c r="G198" s="1261"/>
      <c r="H198" s="1261" t="s">
        <v>738</v>
      </c>
      <c r="I198" s="1261"/>
      <c r="J198" s="1261" t="s">
        <v>739</v>
      </c>
      <c r="K198" s="1261"/>
      <c r="L198" s="1261"/>
      <c r="M198" s="1261" t="s">
        <v>685</v>
      </c>
      <c r="N198" s="1261"/>
      <c r="O198" s="1261"/>
      <c r="P198" s="1261" t="s">
        <v>685</v>
      </c>
      <c r="Q198" s="1261"/>
      <c r="R198" s="1261" t="s">
        <v>685</v>
      </c>
      <c r="S198" s="1261"/>
      <c r="T198" s="1260" t="s">
        <v>806</v>
      </c>
      <c r="U198" s="1260"/>
      <c r="V198" s="1260"/>
      <c r="W198" s="1260"/>
      <c r="X198" s="1260"/>
      <c r="Y198" s="1260"/>
      <c r="Z198" s="1260"/>
      <c r="AA198" s="1260"/>
      <c r="AB198" s="1261" t="s">
        <v>732</v>
      </c>
      <c r="AC198" s="1261"/>
      <c r="AD198" s="1261"/>
      <c r="AE198" s="1261"/>
      <c r="AF198" s="1261"/>
      <c r="AG198" s="1261" t="s">
        <v>733</v>
      </c>
      <c r="AH198" s="1261"/>
      <c r="AI198" s="1261"/>
      <c r="AJ198" s="1018" t="s">
        <v>417</v>
      </c>
      <c r="AK198" s="1262" t="s">
        <v>734</v>
      </c>
      <c r="AL198" s="1262"/>
      <c r="AM198" s="1262"/>
      <c r="AN198" s="1262"/>
      <c r="AO198" s="1262"/>
      <c r="AP198" s="1262"/>
      <c r="AQ198" s="1084">
        <v>600000000</v>
      </c>
      <c r="AR198" s="1084">
        <v>600000000</v>
      </c>
      <c r="AS198" s="1085">
        <v>0</v>
      </c>
      <c r="AT198" s="1085">
        <v>0</v>
      </c>
      <c r="AU198" s="1019"/>
      <c r="AV198" s="1084">
        <v>555413933</v>
      </c>
      <c r="AW198" s="1086">
        <v>44586067</v>
      </c>
      <c r="AX198" s="1084">
        <v>463704869</v>
      </c>
      <c r="AY198" s="1086">
        <v>91709064</v>
      </c>
      <c r="AZ198" s="1084">
        <v>461343752</v>
      </c>
      <c r="BA198" s="1086">
        <v>2361117</v>
      </c>
      <c r="BB198" s="1086">
        <v>461343752</v>
      </c>
      <c r="BC198" s="1085">
        <v>0</v>
      </c>
      <c r="BD198" s="1085">
        <v>0</v>
      </c>
      <c r="BG198" s="1080">
        <f t="shared" si="56"/>
        <v>600000000</v>
      </c>
      <c r="BH198" s="1080">
        <f t="shared" si="57"/>
        <v>600000000</v>
      </c>
      <c r="BI198" s="1080">
        <f t="shared" si="58"/>
        <v>0</v>
      </c>
      <c r="BJ198" s="1080">
        <f t="shared" si="59"/>
        <v>0</v>
      </c>
      <c r="BK198" s="1080">
        <f t="shared" si="60"/>
        <v>555413933</v>
      </c>
      <c r="BL198" s="1080">
        <f t="shared" si="61"/>
        <v>44586067</v>
      </c>
      <c r="BM198" s="1080">
        <f t="shared" si="62"/>
        <v>463704869</v>
      </c>
      <c r="BN198" s="1080">
        <f t="shared" si="63"/>
        <v>91709064</v>
      </c>
      <c r="BO198" s="1080">
        <f t="shared" si="64"/>
        <v>461343752</v>
      </c>
      <c r="BP198" s="1080">
        <f t="shared" si="65"/>
        <v>2361117</v>
      </c>
      <c r="BQ198" s="1080">
        <f t="shared" si="66"/>
        <v>461343752</v>
      </c>
      <c r="BR198" s="1080">
        <f t="shared" si="67"/>
        <v>0</v>
      </c>
      <c r="BS198" s="1080">
        <f t="shared" si="68"/>
        <v>0</v>
      </c>
    </row>
    <row r="199" spans="1:71" ht="26.25" customHeight="1" x14ac:dyDescent="0.2">
      <c r="A199" s="1049" t="str">
        <f t="shared" si="55"/>
        <v>C320150710210</v>
      </c>
      <c r="B199" s="1257" t="s">
        <v>453</v>
      </c>
      <c r="C199" s="1257"/>
      <c r="D199" s="1257" t="s">
        <v>799</v>
      </c>
      <c r="E199" s="1257"/>
      <c r="F199" s="1257" t="s">
        <v>795</v>
      </c>
      <c r="G199" s="1257"/>
      <c r="H199" s="1257" t="s">
        <v>738</v>
      </c>
      <c r="I199" s="1257"/>
      <c r="J199" s="1257" t="s">
        <v>739</v>
      </c>
      <c r="K199" s="1257"/>
      <c r="L199" s="1257"/>
      <c r="M199" s="1257" t="s">
        <v>741</v>
      </c>
      <c r="N199" s="1257"/>
      <c r="O199" s="1257"/>
      <c r="P199" s="1257" t="s">
        <v>685</v>
      </c>
      <c r="Q199" s="1257"/>
      <c r="R199" s="1257" t="s">
        <v>685</v>
      </c>
      <c r="S199" s="1257"/>
      <c r="T199" s="1258" t="s">
        <v>588</v>
      </c>
      <c r="U199" s="1258"/>
      <c r="V199" s="1258"/>
      <c r="W199" s="1258"/>
      <c r="X199" s="1258"/>
      <c r="Y199" s="1258"/>
      <c r="Z199" s="1258"/>
      <c r="AA199" s="1258"/>
      <c r="AB199" s="1257" t="s">
        <v>732</v>
      </c>
      <c r="AC199" s="1257"/>
      <c r="AD199" s="1257"/>
      <c r="AE199" s="1257"/>
      <c r="AF199" s="1257"/>
      <c r="AG199" s="1257" t="s">
        <v>733</v>
      </c>
      <c r="AH199" s="1257"/>
      <c r="AI199" s="1257"/>
      <c r="AJ199" s="1023" t="s">
        <v>417</v>
      </c>
      <c r="AK199" s="1259" t="s">
        <v>734</v>
      </c>
      <c r="AL199" s="1259"/>
      <c r="AM199" s="1259"/>
      <c r="AN199" s="1259"/>
      <c r="AO199" s="1259"/>
      <c r="AP199" s="1259"/>
      <c r="AQ199" s="1084">
        <v>600000000</v>
      </c>
      <c r="AR199" s="1084">
        <v>600000000</v>
      </c>
      <c r="AS199" s="1085">
        <v>0</v>
      </c>
      <c r="AT199" s="1085">
        <v>0</v>
      </c>
      <c r="AU199" s="1019"/>
      <c r="AV199" s="1084">
        <v>555413933</v>
      </c>
      <c r="AW199" s="1086">
        <v>44586067</v>
      </c>
      <c r="AX199" s="1084">
        <v>463704869</v>
      </c>
      <c r="AY199" s="1086">
        <v>91709064</v>
      </c>
      <c r="AZ199" s="1084">
        <v>461343752</v>
      </c>
      <c r="BA199" s="1086">
        <v>2361117</v>
      </c>
      <c r="BB199" s="1086">
        <v>461343752</v>
      </c>
      <c r="BC199" s="1085">
        <v>0</v>
      </c>
      <c r="BD199" s="1085">
        <v>0</v>
      </c>
      <c r="BG199" s="1080">
        <f t="shared" si="56"/>
        <v>600000000</v>
      </c>
      <c r="BH199" s="1080">
        <f t="shared" si="57"/>
        <v>600000000</v>
      </c>
      <c r="BI199" s="1080">
        <f t="shared" si="58"/>
        <v>0</v>
      </c>
      <c r="BJ199" s="1080">
        <f t="shared" si="59"/>
        <v>0</v>
      </c>
      <c r="BK199" s="1080">
        <f t="shared" si="60"/>
        <v>555413933</v>
      </c>
      <c r="BL199" s="1080">
        <f t="shared" si="61"/>
        <v>44586067</v>
      </c>
      <c r="BM199" s="1080">
        <f t="shared" si="62"/>
        <v>463704869</v>
      </c>
      <c r="BN199" s="1080">
        <f t="shared" si="63"/>
        <v>91709064</v>
      </c>
      <c r="BO199" s="1080">
        <f t="shared" si="64"/>
        <v>461343752</v>
      </c>
      <c r="BP199" s="1080">
        <f t="shared" si="65"/>
        <v>2361117</v>
      </c>
      <c r="BQ199" s="1080">
        <f t="shared" si="66"/>
        <v>461343752</v>
      </c>
      <c r="BR199" s="1080">
        <f t="shared" si="67"/>
        <v>0</v>
      </c>
      <c r="BS199" s="1080">
        <f t="shared" si="68"/>
        <v>0</v>
      </c>
    </row>
    <row r="200" spans="1:71" ht="12.75" x14ac:dyDescent="0.2">
      <c r="A200" s="1049" t="str">
        <f t="shared" si="55"/>
        <v>C3201507210</v>
      </c>
      <c r="B200" s="1257" t="s">
        <v>453</v>
      </c>
      <c r="C200" s="1257"/>
      <c r="D200" s="1257" t="s">
        <v>799</v>
      </c>
      <c r="E200" s="1257"/>
      <c r="F200" s="1257" t="s">
        <v>795</v>
      </c>
      <c r="G200" s="1257"/>
      <c r="H200" s="1257" t="s">
        <v>741</v>
      </c>
      <c r="I200" s="1257"/>
      <c r="J200" s="1257" t="s">
        <v>685</v>
      </c>
      <c r="K200" s="1257"/>
      <c r="L200" s="1257"/>
      <c r="M200" s="1257" t="s">
        <v>685</v>
      </c>
      <c r="N200" s="1257"/>
      <c r="O200" s="1257"/>
      <c r="P200" s="1257" t="s">
        <v>685</v>
      </c>
      <c r="Q200" s="1257"/>
      <c r="R200" s="1257" t="s">
        <v>685</v>
      </c>
      <c r="S200" s="1257"/>
      <c r="T200" s="1258" t="s">
        <v>589</v>
      </c>
      <c r="U200" s="1258"/>
      <c r="V200" s="1258"/>
      <c r="W200" s="1258"/>
      <c r="X200" s="1258"/>
      <c r="Y200" s="1258"/>
      <c r="Z200" s="1258"/>
      <c r="AA200" s="1258"/>
      <c r="AB200" s="1257" t="s">
        <v>732</v>
      </c>
      <c r="AC200" s="1257"/>
      <c r="AD200" s="1257"/>
      <c r="AE200" s="1257"/>
      <c r="AF200" s="1257"/>
      <c r="AG200" s="1257" t="s">
        <v>733</v>
      </c>
      <c r="AH200" s="1257"/>
      <c r="AI200" s="1257"/>
      <c r="AJ200" s="1023" t="s">
        <v>417</v>
      </c>
      <c r="AK200" s="1259" t="s">
        <v>734</v>
      </c>
      <c r="AL200" s="1259"/>
      <c r="AM200" s="1259"/>
      <c r="AN200" s="1259"/>
      <c r="AO200" s="1259"/>
      <c r="AP200" s="1259"/>
      <c r="AQ200" s="1084">
        <v>2850000000</v>
      </c>
      <c r="AR200" s="1084">
        <v>2850000000</v>
      </c>
      <c r="AS200" s="1085">
        <v>0</v>
      </c>
      <c r="AT200" s="1085">
        <v>0</v>
      </c>
      <c r="AU200" s="1019"/>
      <c r="AV200" s="1084">
        <v>2746846795</v>
      </c>
      <c r="AW200" s="1086">
        <v>103153205</v>
      </c>
      <c r="AX200" s="1084">
        <v>2111026670</v>
      </c>
      <c r="AY200" s="1086">
        <v>635820125</v>
      </c>
      <c r="AZ200" s="1084">
        <v>2108332545</v>
      </c>
      <c r="BA200" s="1086">
        <v>2694125</v>
      </c>
      <c r="BB200" s="1086">
        <v>2108332545</v>
      </c>
      <c r="BC200" s="1085">
        <v>0</v>
      </c>
      <c r="BD200" s="1085">
        <v>0</v>
      </c>
      <c r="BG200" s="1080">
        <f t="shared" si="56"/>
        <v>2850000000</v>
      </c>
      <c r="BH200" s="1080">
        <f t="shared" si="57"/>
        <v>2850000000</v>
      </c>
      <c r="BI200" s="1080">
        <f t="shared" si="58"/>
        <v>0</v>
      </c>
      <c r="BJ200" s="1080">
        <f t="shared" si="59"/>
        <v>0</v>
      </c>
      <c r="BK200" s="1080">
        <f t="shared" si="60"/>
        <v>2746846795</v>
      </c>
      <c r="BL200" s="1080">
        <f t="shared" si="61"/>
        <v>103153205</v>
      </c>
      <c r="BM200" s="1080">
        <f t="shared" si="62"/>
        <v>2111026670</v>
      </c>
      <c r="BN200" s="1080">
        <f t="shared" si="63"/>
        <v>635820125</v>
      </c>
      <c r="BO200" s="1080">
        <f t="shared" si="64"/>
        <v>2108332545</v>
      </c>
      <c r="BP200" s="1080">
        <f t="shared" si="65"/>
        <v>2694125</v>
      </c>
      <c r="BQ200" s="1080">
        <f t="shared" si="66"/>
        <v>2108332545</v>
      </c>
      <c r="BR200" s="1080">
        <f t="shared" si="67"/>
        <v>0</v>
      </c>
      <c r="BS200" s="1080">
        <f t="shared" si="68"/>
        <v>0</v>
      </c>
    </row>
    <row r="201" spans="1:71" ht="12.75" x14ac:dyDescent="0.2">
      <c r="A201" s="1049" t="str">
        <f t="shared" si="55"/>
        <v>C3201507310</v>
      </c>
      <c r="B201" s="1257" t="s">
        <v>453</v>
      </c>
      <c r="C201" s="1257"/>
      <c r="D201" s="1257" t="s">
        <v>799</v>
      </c>
      <c r="E201" s="1257"/>
      <c r="F201" s="1257" t="s">
        <v>795</v>
      </c>
      <c r="G201" s="1257"/>
      <c r="H201" s="1257" t="s">
        <v>748</v>
      </c>
      <c r="I201" s="1257"/>
      <c r="J201" s="1257" t="s">
        <v>685</v>
      </c>
      <c r="K201" s="1257"/>
      <c r="L201" s="1257"/>
      <c r="M201" s="1257" t="s">
        <v>685</v>
      </c>
      <c r="N201" s="1257"/>
      <c r="O201" s="1257"/>
      <c r="P201" s="1257" t="s">
        <v>685</v>
      </c>
      <c r="Q201" s="1257"/>
      <c r="R201" s="1257" t="s">
        <v>685</v>
      </c>
      <c r="S201" s="1257"/>
      <c r="T201" s="1258" t="s">
        <v>590</v>
      </c>
      <c r="U201" s="1258"/>
      <c r="V201" s="1258"/>
      <c r="W201" s="1258"/>
      <c r="X201" s="1258"/>
      <c r="Y201" s="1258"/>
      <c r="Z201" s="1258"/>
      <c r="AA201" s="1258"/>
      <c r="AB201" s="1257" t="s">
        <v>732</v>
      </c>
      <c r="AC201" s="1257"/>
      <c r="AD201" s="1257"/>
      <c r="AE201" s="1257"/>
      <c r="AF201" s="1257"/>
      <c r="AG201" s="1257" t="s">
        <v>733</v>
      </c>
      <c r="AH201" s="1257"/>
      <c r="AI201" s="1257"/>
      <c r="AJ201" s="1023" t="s">
        <v>417</v>
      </c>
      <c r="AK201" s="1259" t="s">
        <v>734</v>
      </c>
      <c r="AL201" s="1259"/>
      <c r="AM201" s="1259"/>
      <c r="AN201" s="1259"/>
      <c r="AO201" s="1259"/>
      <c r="AP201" s="1259"/>
      <c r="AQ201" s="1084">
        <v>3455000000</v>
      </c>
      <c r="AR201" s="1084">
        <v>3332596348</v>
      </c>
      <c r="AS201" s="1086">
        <v>122403652</v>
      </c>
      <c r="AT201" s="1085">
        <v>0</v>
      </c>
      <c r="AU201" s="1019"/>
      <c r="AV201" s="1084">
        <v>3228727952</v>
      </c>
      <c r="AW201" s="1086">
        <v>103868396</v>
      </c>
      <c r="AX201" s="1084">
        <v>2540392347</v>
      </c>
      <c r="AY201" s="1086">
        <v>688335605</v>
      </c>
      <c r="AZ201" s="1084">
        <v>2528837772</v>
      </c>
      <c r="BA201" s="1086">
        <v>11554575</v>
      </c>
      <c r="BB201" s="1086">
        <v>2528837772</v>
      </c>
      <c r="BC201" s="1085">
        <v>0</v>
      </c>
      <c r="BD201" s="1086">
        <v>77000</v>
      </c>
      <c r="BG201" s="1080">
        <f t="shared" si="56"/>
        <v>3455000000</v>
      </c>
      <c r="BH201" s="1080">
        <f t="shared" si="57"/>
        <v>3332596348</v>
      </c>
      <c r="BI201" s="1080">
        <f t="shared" si="58"/>
        <v>122403652</v>
      </c>
      <c r="BJ201" s="1080">
        <f t="shared" si="59"/>
        <v>0</v>
      </c>
      <c r="BK201" s="1080">
        <f t="shared" si="60"/>
        <v>3228727952</v>
      </c>
      <c r="BL201" s="1080">
        <f t="shared" si="61"/>
        <v>103868396</v>
      </c>
      <c r="BM201" s="1080">
        <f t="shared" si="62"/>
        <v>2540392347</v>
      </c>
      <c r="BN201" s="1080">
        <f t="shared" si="63"/>
        <v>688335605</v>
      </c>
      <c r="BO201" s="1080">
        <f t="shared" si="64"/>
        <v>2528837772</v>
      </c>
      <c r="BP201" s="1080">
        <f t="shared" si="65"/>
        <v>11554575</v>
      </c>
      <c r="BQ201" s="1080">
        <f t="shared" si="66"/>
        <v>2528837772</v>
      </c>
      <c r="BR201" s="1080">
        <f t="shared" si="67"/>
        <v>0</v>
      </c>
      <c r="BS201" s="1080">
        <f t="shared" si="68"/>
        <v>77000</v>
      </c>
    </row>
    <row r="202" spans="1:71" ht="12.75" x14ac:dyDescent="0.2">
      <c r="A202" s="1049" t="str">
        <f t="shared" si="55"/>
        <v>C51010</v>
      </c>
      <c r="B202" s="1261" t="s">
        <v>453</v>
      </c>
      <c r="C202" s="1261"/>
      <c r="D202" s="1261" t="s">
        <v>808</v>
      </c>
      <c r="E202" s="1261"/>
      <c r="F202" s="1261"/>
      <c r="G202" s="1261"/>
      <c r="H202" s="1261"/>
      <c r="I202" s="1261"/>
      <c r="J202" s="1261"/>
      <c r="K202" s="1261"/>
      <c r="L202" s="1261"/>
      <c r="M202" s="1261"/>
      <c r="N202" s="1261"/>
      <c r="O202" s="1261"/>
      <c r="P202" s="1261"/>
      <c r="Q202" s="1261"/>
      <c r="R202" s="1261"/>
      <c r="S202" s="1261"/>
      <c r="T202" s="1260" t="s">
        <v>809</v>
      </c>
      <c r="U202" s="1260"/>
      <c r="V202" s="1260"/>
      <c r="W202" s="1260"/>
      <c r="X202" s="1260"/>
      <c r="Y202" s="1260"/>
      <c r="Z202" s="1260"/>
      <c r="AA202" s="1260"/>
      <c r="AB202" s="1261" t="s">
        <v>732</v>
      </c>
      <c r="AC202" s="1261"/>
      <c r="AD202" s="1261"/>
      <c r="AE202" s="1261"/>
      <c r="AF202" s="1261"/>
      <c r="AG202" s="1261" t="s">
        <v>733</v>
      </c>
      <c r="AH202" s="1261"/>
      <c r="AI202" s="1261"/>
      <c r="AJ202" s="1018" t="s">
        <v>417</v>
      </c>
      <c r="AK202" s="1262" t="s">
        <v>734</v>
      </c>
      <c r="AL202" s="1262"/>
      <c r="AM202" s="1262"/>
      <c r="AN202" s="1262"/>
      <c r="AO202" s="1262"/>
      <c r="AP202" s="1262"/>
      <c r="AQ202" s="1084">
        <v>2078000000</v>
      </c>
      <c r="AR202" s="1084">
        <v>2078000000</v>
      </c>
      <c r="AS202" s="1085">
        <v>0</v>
      </c>
      <c r="AT202" s="1085">
        <v>0</v>
      </c>
      <c r="AU202" s="1019"/>
      <c r="AV202" s="1084">
        <v>1946806322</v>
      </c>
      <c r="AW202" s="1086">
        <v>131193678</v>
      </c>
      <c r="AX202" s="1084">
        <v>1252338190</v>
      </c>
      <c r="AY202" s="1086">
        <v>694468132</v>
      </c>
      <c r="AZ202" s="1084">
        <v>1252338190</v>
      </c>
      <c r="BA202" s="1085">
        <v>0</v>
      </c>
      <c r="BB202" s="1086">
        <v>1252338190</v>
      </c>
      <c r="BC202" s="1085">
        <v>0</v>
      </c>
      <c r="BD202" s="1085">
        <v>0</v>
      </c>
      <c r="BG202" s="1080">
        <f t="shared" si="56"/>
        <v>2078000000</v>
      </c>
      <c r="BH202" s="1080">
        <f t="shared" si="57"/>
        <v>2078000000</v>
      </c>
      <c r="BI202" s="1080">
        <f t="shared" si="58"/>
        <v>0</v>
      </c>
      <c r="BJ202" s="1080">
        <f t="shared" si="59"/>
        <v>0</v>
      </c>
      <c r="BK202" s="1080">
        <f t="shared" si="60"/>
        <v>1946806322</v>
      </c>
      <c r="BL202" s="1080">
        <f t="shared" si="61"/>
        <v>131193678</v>
      </c>
      <c r="BM202" s="1080">
        <f t="shared" si="62"/>
        <v>1252338190</v>
      </c>
      <c r="BN202" s="1080">
        <f t="shared" si="63"/>
        <v>694468132</v>
      </c>
      <c r="BO202" s="1080">
        <f t="shared" si="64"/>
        <v>1252338190</v>
      </c>
      <c r="BP202" s="1080">
        <f t="shared" si="65"/>
        <v>0</v>
      </c>
      <c r="BQ202" s="1080">
        <f t="shared" si="66"/>
        <v>1252338190</v>
      </c>
      <c r="BR202" s="1080">
        <f t="shared" si="67"/>
        <v>0</v>
      </c>
      <c r="BS202" s="1080">
        <f t="shared" si="68"/>
        <v>0</v>
      </c>
    </row>
    <row r="203" spans="1:71" ht="12.75" x14ac:dyDescent="0.2">
      <c r="A203" s="1049" t="str">
        <f t="shared" si="55"/>
        <v>C51015</v>
      </c>
      <c r="B203" s="1261" t="s">
        <v>453</v>
      </c>
      <c r="C203" s="1261"/>
      <c r="D203" s="1261" t="s">
        <v>808</v>
      </c>
      <c r="E203" s="1261"/>
      <c r="F203" s="1261"/>
      <c r="G203" s="1261"/>
      <c r="H203" s="1261"/>
      <c r="I203" s="1261"/>
      <c r="J203" s="1261"/>
      <c r="K203" s="1261"/>
      <c r="L203" s="1261"/>
      <c r="M203" s="1261"/>
      <c r="N203" s="1261"/>
      <c r="O203" s="1261"/>
      <c r="P203" s="1261"/>
      <c r="Q203" s="1261"/>
      <c r="R203" s="1261"/>
      <c r="S203" s="1261"/>
      <c r="T203" s="1260" t="s">
        <v>809</v>
      </c>
      <c r="U203" s="1260"/>
      <c r="V203" s="1260"/>
      <c r="W203" s="1260"/>
      <c r="X203" s="1260"/>
      <c r="Y203" s="1260"/>
      <c r="Z203" s="1260"/>
      <c r="AA203" s="1260"/>
      <c r="AB203" s="1261" t="s">
        <v>732</v>
      </c>
      <c r="AC203" s="1261"/>
      <c r="AD203" s="1261"/>
      <c r="AE203" s="1261"/>
      <c r="AF203" s="1261"/>
      <c r="AG203" s="1261" t="s">
        <v>733</v>
      </c>
      <c r="AH203" s="1261"/>
      <c r="AI203" s="1261"/>
      <c r="AJ203" s="1018" t="s">
        <v>745</v>
      </c>
      <c r="AK203" s="1262" t="s">
        <v>781</v>
      </c>
      <c r="AL203" s="1262"/>
      <c r="AM203" s="1262"/>
      <c r="AN203" s="1262"/>
      <c r="AO203" s="1262"/>
      <c r="AP203" s="1262"/>
      <c r="AQ203" s="1084">
        <v>1140000000</v>
      </c>
      <c r="AR203" s="1083">
        <v>0</v>
      </c>
      <c r="AS203" s="1086">
        <v>1140000000</v>
      </c>
      <c r="AT203" s="1085">
        <v>0</v>
      </c>
      <c r="AU203" s="1019"/>
      <c r="AV203" s="1083">
        <v>0</v>
      </c>
      <c r="AW203" s="1085">
        <v>0</v>
      </c>
      <c r="AX203" s="1083">
        <v>0</v>
      </c>
      <c r="AY203" s="1085">
        <v>0</v>
      </c>
      <c r="AZ203" s="1083">
        <v>0</v>
      </c>
      <c r="BA203" s="1085">
        <v>0</v>
      </c>
      <c r="BB203" s="1085">
        <v>0</v>
      </c>
      <c r="BC203" s="1085">
        <v>0</v>
      </c>
      <c r="BD203" s="1085">
        <v>0</v>
      </c>
      <c r="BG203" s="1080">
        <f t="shared" si="56"/>
        <v>1140000000</v>
      </c>
      <c r="BH203" s="1080">
        <f t="shared" si="57"/>
        <v>0</v>
      </c>
      <c r="BI203" s="1080">
        <f t="shared" si="58"/>
        <v>1140000000</v>
      </c>
      <c r="BJ203" s="1080">
        <f t="shared" si="59"/>
        <v>0</v>
      </c>
      <c r="BK203" s="1080">
        <f t="shared" si="60"/>
        <v>0</v>
      </c>
      <c r="BL203" s="1080">
        <f t="shared" si="61"/>
        <v>0</v>
      </c>
      <c r="BM203" s="1080">
        <f t="shared" si="62"/>
        <v>0</v>
      </c>
      <c r="BN203" s="1080">
        <f t="shared" si="63"/>
        <v>0</v>
      </c>
      <c r="BO203" s="1080">
        <f t="shared" si="64"/>
        <v>0</v>
      </c>
      <c r="BP203" s="1080">
        <f t="shared" si="65"/>
        <v>0</v>
      </c>
      <c r="BQ203" s="1080">
        <f t="shared" si="66"/>
        <v>0</v>
      </c>
      <c r="BR203" s="1080">
        <f t="shared" si="67"/>
        <v>0</v>
      </c>
      <c r="BS203" s="1080">
        <f t="shared" si="68"/>
        <v>0</v>
      </c>
    </row>
    <row r="204" spans="1:71" ht="12.75" x14ac:dyDescent="0.2">
      <c r="A204" s="1049" t="str">
        <f t="shared" si="55"/>
        <v>C51070410</v>
      </c>
      <c r="B204" s="1261" t="s">
        <v>453</v>
      </c>
      <c r="C204" s="1261"/>
      <c r="D204" s="1261" t="s">
        <v>808</v>
      </c>
      <c r="E204" s="1261"/>
      <c r="F204" s="1261" t="s">
        <v>810</v>
      </c>
      <c r="G204" s="1261"/>
      <c r="H204" s="1261"/>
      <c r="I204" s="1261"/>
      <c r="J204" s="1261"/>
      <c r="K204" s="1261"/>
      <c r="L204" s="1261"/>
      <c r="M204" s="1261"/>
      <c r="N204" s="1261"/>
      <c r="O204" s="1261"/>
      <c r="P204" s="1261"/>
      <c r="Q204" s="1261"/>
      <c r="R204" s="1261"/>
      <c r="S204" s="1261"/>
      <c r="T204" s="1260" t="s">
        <v>811</v>
      </c>
      <c r="U204" s="1260"/>
      <c r="V204" s="1260"/>
      <c r="W204" s="1260"/>
      <c r="X204" s="1260"/>
      <c r="Y204" s="1260"/>
      <c r="Z204" s="1260"/>
      <c r="AA204" s="1260"/>
      <c r="AB204" s="1261" t="s">
        <v>732</v>
      </c>
      <c r="AC204" s="1261"/>
      <c r="AD204" s="1261"/>
      <c r="AE204" s="1261"/>
      <c r="AF204" s="1261"/>
      <c r="AG204" s="1261" t="s">
        <v>733</v>
      </c>
      <c r="AH204" s="1261"/>
      <c r="AI204" s="1261"/>
      <c r="AJ204" s="1018" t="s">
        <v>417</v>
      </c>
      <c r="AK204" s="1262" t="s">
        <v>734</v>
      </c>
      <c r="AL204" s="1262"/>
      <c r="AM204" s="1262"/>
      <c r="AN204" s="1262"/>
      <c r="AO204" s="1262"/>
      <c r="AP204" s="1262"/>
      <c r="AQ204" s="1084">
        <v>400000000</v>
      </c>
      <c r="AR204" s="1084">
        <v>400000000</v>
      </c>
      <c r="AS204" s="1085">
        <v>0</v>
      </c>
      <c r="AT204" s="1085">
        <v>0</v>
      </c>
      <c r="AU204" s="1019"/>
      <c r="AV204" s="1084">
        <v>391247612</v>
      </c>
      <c r="AW204" s="1086">
        <v>8752388</v>
      </c>
      <c r="AX204" s="1084">
        <v>102000000</v>
      </c>
      <c r="AY204" s="1086">
        <v>289247612</v>
      </c>
      <c r="AZ204" s="1084">
        <v>102000000</v>
      </c>
      <c r="BA204" s="1085">
        <v>0</v>
      </c>
      <c r="BB204" s="1086">
        <v>102000000</v>
      </c>
      <c r="BC204" s="1085">
        <v>0</v>
      </c>
      <c r="BD204" s="1085">
        <v>0</v>
      </c>
      <c r="BG204" s="1080">
        <f t="shared" si="56"/>
        <v>400000000</v>
      </c>
      <c r="BH204" s="1080">
        <f t="shared" si="57"/>
        <v>400000000</v>
      </c>
      <c r="BI204" s="1080">
        <f t="shared" si="58"/>
        <v>0</v>
      </c>
      <c r="BJ204" s="1080">
        <f t="shared" si="59"/>
        <v>0</v>
      </c>
      <c r="BK204" s="1080">
        <f t="shared" si="60"/>
        <v>391247612</v>
      </c>
      <c r="BL204" s="1080">
        <f t="shared" si="61"/>
        <v>8752388</v>
      </c>
      <c r="BM204" s="1080">
        <f t="shared" si="62"/>
        <v>102000000</v>
      </c>
      <c r="BN204" s="1080">
        <f t="shared" si="63"/>
        <v>289247612</v>
      </c>
      <c r="BO204" s="1080">
        <f t="shared" si="64"/>
        <v>102000000</v>
      </c>
      <c r="BP204" s="1080">
        <f t="shared" si="65"/>
        <v>0</v>
      </c>
      <c r="BQ204" s="1080">
        <f t="shared" si="66"/>
        <v>102000000</v>
      </c>
      <c r="BR204" s="1080">
        <f t="shared" si="67"/>
        <v>0</v>
      </c>
      <c r="BS204" s="1080">
        <f t="shared" si="68"/>
        <v>0</v>
      </c>
    </row>
    <row r="205" spans="1:71" ht="12.75" x14ac:dyDescent="0.2">
      <c r="A205" s="1049" t="str">
        <f t="shared" si="55"/>
        <v>C510704110</v>
      </c>
      <c r="B205" s="1257" t="s">
        <v>453</v>
      </c>
      <c r="C205" s="1257"/>
      <c r="D205" s="1257" t="s">
        <v>808</v>
      </c>
      <c r="E205" s="1257"/>
      <c r="F205" s="1257" t="s">
        <v>810</v>
      </c>
      <c r="G205" s="1257"/>
      <c r="H205" s="1257" t="s">
        <v>738</v>
      </c>
      <c r="I205" s="1257"/>
      <c r="J205" s="1257" t="s">
        <v>685</v>
      </c>
      <c r="K205" s="1257"/>
      <c r="L205" s="1257"/>
      <c r="M205" s="1257" t="s">
        <v>685</v>
      </c>
      <c r="N205" s="1257"/>
      <c r="O205" s="1257"/>
      <c r="P205" s="1257" t="s">
        <v>685</v>
      </c>
      <c r="Q205" s="1257"/>
      <c r="R205" s="1257" t="s">
        <v>685</v>
      </c>
      <c r="S205" s="1257"/>
      <c r="T205" s="1258" t="s">
        <v>591</v>
      </c>
      <c r="U205" s="1258"/>
      <c r="V205" s="1258"/>
      <c r="W205" s="1258"/>
      <c r="X205" s="1258"/>
      <c r="Y205" s="1258"/>
      <c r="Z205" s="1258"/>
      <c r="AA205" s="1258"/>
      <c r="AB205" s="1257" t="s">
        <v>732</v>
      </c>
      <c r="AC205" s="1257"/>
      <c r="AD205" s="1257"/>
      <c r="AE205" s="1257"/>
      <c r="AF205" s="1257"/>
      <c r="AG205" s="1257" t="s">
        <v>733</v>
      </c>
      <c r="AH205" s="1257"/>
      <c r="AI205" s="1257"/>
      <c r="AJ205" s="1023" t="s">
        <v>417</v>
      </c>
      <c r="AK205" s="1259" t="s">
        <v>734</v>
      </c>
      <c r="AL205" s="1259"/>
      <c r="AM205" s="1259"/>
      <c r="AN205" s="1259"/>
      <c r="AO205" s="1259"/>
      <c r="AP205" s="1259"/>
      <c r="AQ205" s="1084">
        <v>400000000</v>
      </c>
      <c r="AR205" s="1084">
        <v>400000000</v>
      </c>
      <c r="AS205" s="1085">
        <v>0</v>
      </c>
      <c r="AT205" s="1085">
        <v>0</v>
      </c>
      <c r="AU205" s="1019"/>
      <c r="AV205" s="1084">
        <v>391247612</v>
      </c>
      <c r="AW205" s="1086">
        <v>8752388</v>
      </c>
      <c r="AX205" s="1084">
        <v>102000000</v>
      </c>
      <c r="AY205" s="1086">
        <v>289247612</v>
      </c>
      <c r="AZ205" s="1084">
        <v>102000000</v>
      </c>
      <c r="BA205" s="1085">
        <v>0</v>
      </c>
      <c r="BB205" s="1086">
        <v>102000000</v>
      </c>
      <c r="BC205" s="1085">
        <v>0</v>
      </c>
      <c r="BD205" s="1085">
        <v>0</v>
      </c>
      <c r="BG205" s="1080">
        <f t="shared" si="56"/>
        <v>400000000</v>
      </c>
      <c r="BH205" s="1080">
        <f t="shared" si="57"/>
        <v>400000000</v>
      </c>
      <c r="BI205" s="1080">
        <f t="shared" si="58"/>
        <v>0</v>
      </c>
      <c r="BJ205" s="1080">
        <f t="shared" si="59"/>
        <v>0</v>
      </c>
      <c r="BK205" s="1080">
        <f t="shared" si="60"/>
        <v>391247612</v>
      </c>
      <c r="BL205" s="1080">
        <f t="shared" si="61"/>
        <v>8752388</v>
      </c>
      <c r="BM205" s="1080">
        <f t="shared" si="62"/>
        <v>102000000</v>
      </c>
      <c r="BN205" s="1080">
        <f t="shared" si="63"/>
        <v>289247612</v>
      </c>
      <c r="BO205" s="1080">
        <f t="shared" si="64"/>
        <v>102000000</v>
      </c>
      <c r="BP205" s="1080">
        <f t="shared" si="65"/>
        <v>0</v>
      </c>
      <c r="BQ205" s="1080">
        <f t="shared" si="66"/>
        <v>102000000</v>
      </c>
      <c r="BR205" s="1080">
        <f t="shared" si="67"/>
        <v>0</v>
      </c>
      <c r="BS205" s="1080">
        <f t="shared" si="68"/>
        <v>0</v>
      </c>
    </row>
    <row r="206" spans="1:71" ht="12.75" x14ac:dyDescent="0.2">
      <c r="A206" s="1049" t="str">
        <f t="shared" si="55"/>
        <v>C51080010</v>
      </c>
      <c r="B206" s="1261" t="s">
        <v>453</v>
      </c>
      <c r="C206" s="1261"/>
      <c r="D206" s="1261" t="s">
        <v>808</v>
      </c>
      <c r="E206" s="1261"/>
      <c r="F206" s="1261" t="s">
        <v>784</v>
      </c>
      <c r="G206" s="1261"/>
      <c r="H206" s="1261"/>
      <c r="I206" s="1261"/>
      <c r="J206" s="1261"/>
      <c r="K206" s="1261"/>
      <c r="L206" s="1261"/>
      <c r="M206" s="1261"/>
      <c r="N206" s="1261"/>
      <c r="O206" s="1261"/>
      <c r="P206" s="1261"/>
      <c r="Q206" s="1261"/>
      <c r="R206" s="1261"/>
      <c r="S206" s="1261"/>
      <c r="T206" s="1260" t="s">
        <v>785</v>
      </c>
      <c r="U206" s="1260"/>
      <c r="V206" s="1260"/>
      <c r="W206" s="1260"/>
      <c r="X206" s="1260"/>
      <c r="Y206" s="1260"/>
      <c r="Z206" s="1260"/>
      <c r="AA206" s="1260"/>
      <c r="AB206" s="1261" t="s">
        <v>732</v>
      </c>
      <c r="AC206" s="1261"/>
      <c r="AD206" s="1261"/>
      <c r="AE206" s="1261"/>
      <c r="AF206" s="1261"/>
      <c r="AG206" s="1261" t="s">
        <v>733</v>
      </c>
      <c r="AH206" s="1261"/>
      <c r="AI206" s="1261"/>
      <c r="AJ206" s="1018" t="s">
        <v>417</v>
      </c>
      <c r="AK206" s="1262" t="s">
        <v>734</v>
      </c>
      <c r="AL206" s="1262"/>
      <c r="AM206" s="1262"/>
      <c r="AN206" s="1262"/>
      <c r="AO206" s="1262"/>
      <c r="AP206" s="1262"/>
      <c r="AQ206" s="1084">
        <v>1678000000</v>
      </c>
      <c r="AR206" s="1084">
        <v>1678000000</v>
      </c>
      <c r="AS206" s="1085">
        <v>0</v>
      </c>
      <c r="AT206" s="1085">
        <v>0</v>
      </c>
      <c r="AU206" s="1019"/>
      <c r="AV206" s="1084">
        <v>1555558710</v>
      </c>
      <c r="AW206" s="1086">
        <v>122441290</v>
      </c>
      <c r="AX206" s="1084">
        <v>1150338190</v>
      </c>
      <c r="AY206" s="1086">
        <v>405220520</v>
      </c>
      <c r="AZ206" s="1084">
        <v>1150338190</v>
      </c>
      <c r="BA206" s="1085">
        <v>0</v>
      </c>
      <c r="BB206" s="1086">
        <v>1150338190</v>
      </c>
      <c r="BC206" s="1085">
        <v>0</v>
      </c>
      <c r="BD206" s="1085">
        <v>0</v>
      </c>
      <c r="BG206" s="1080">
        <f t="shared" si="56"/>
        <v>1678000000</v>
      </c>
      <c r="BH206" s="1080">
        <f t="shared" si="57"/>
        <v>1678000000</v>
      </c>
      <c r="BI206" s="1080">
        <f t="shared" si="58"/>
        <v>0</v>
      </c>
      <c r="BJ206" s="1080">
        <f t="shared" si="59"/>
        <v>0</v>
      </c>
      <c r="BK206" s="1080">
        <f t="shared" si="60"/>
        <v>1555558710</v>
      </c>
      <c r="BL206" s="1080">
        <f t="shared" si="61"/>
        <v>122441290</v>
      </c>
      <c r="BM206" s="1080">
        <f t="shared" si="62"/>
        <v>1150338190</v>
      </c>
      <c r="BN206" s="1080">
        <f t="shared" si="63"/>
        <v>405220520</v>
      </c>
      <c r="BO206" s="1080">
        <f t="shared" si="64"/>
        <v>1150338190</v>
      </c>
      <c r="BP206" s="1080">
        <f t="shared" si="65"/>
        <v>0</v>
      </c>
      <c r="BQ206" s="1080">
        <f t="shared" si="66"/>
        <v>1150338190</v>
      </c>
      <c r="BR206" s="1080">
        <f t="shared" si="67"/>
        <v>0</v>
      </c>
      <c r="BS206" s="1080">
        <f t="shared" si="68"/>
        <v>0</v>
      </c>
    </row>
    <row r="207" spans="1:71" ht="12.75" x14ac:dyDescent="0.2">
      <c r="A207" s="1049" t="str">
        <f t="shared" si="55"/>
        <v>C51080015</v>
      </c>
      <c r="B207" s="1261" t="s">
        <v>453</v>
      </c>
      <c r="C207" s="1261"/>
      <c r="D207" s="1261" t="s">
        <v>808</v>
      </c>
      <c r="E207" s="1261"/>
      <c r="F207" s="1261" t="s">
        <v>784</v>
      </c>
      <c r="G207" s="1261"/>
      <c r="H207" s="1261"/>
      <c r="I207" s="1261"/>
      <c r="J207" s="1261"/>
      <c r="K207" s="1261"/>
      <c r="L207" s="1261"/>
      <c r="M207" s="1261"/>
      <c r="N207" s="1261"/>
      <c r="O207" s="1261"/>
      <c r="P207" s="1261"/>
      <c r="Q207" s="1261"/>
      <c r="R207" s="1261"/>
      <c r="S207" s="1261"/>
      <c r="T207" s="1260" t="s">
        <v>785</v>
      </c>
      <c r="U207" s="1260"/>
      <c r="V207" s="1260"/>
      <c r="W207" s="1260"/>
      <c r="X207" s="1260"/>
      <c r="Y207" s="1260"/>
      <c r="Z207" s="1260"/>
      <c r="AA207" s="1260"/>
      <c r="AB207" s="1261" t="s">
        <v>732</v>
      </c>
      <c r="AC207" s="1261"/>
      <c r="AD207" s="1261"/>
      <c r="AE207" s="1261"/>
      <c r="AF207" s="1261"/>
      <c r="AG207" s="1261" t="s">
        <v>733</v>
      </c>
      <c r="AH207" s="1261"/>
      <c r="AI207" s="1261"/>
      <c r="AJ207" s="1018" t="s">
        <v>745</v>
      </c>
      <c r="AK207" s="1262" t="s">
        <v>781</v>
      </c>
      <c r="AL207" s="1262"/>
      <c r="AM207" s="1262"/>
      <c r="AN207" s="1262"/>
      <c r="AO207" s="1262"/>
      <c r="AP207" s="1262"/>
      <c r="AQ207" s="1084">
        <v>1140000000</v>
      </c>
      <c r="AR207" s="1083">
        <v>0</v>
      </c>
      <c r="AS207" s="1086">
        <v>1140000000</v>
      </c>
      <c r="AT207" s="1085">
        <v>0</v>
      </c>
      <c r="AU207" s="1019"/>
      <c r="AV207" s="1083">
        <v>0</v>
      </c>
      <c r="AW207" s="1085">
        <v>0</v>
      </c>
      <c r="AX207" s="1083">
        <v>0</v>
      </c>
      <c r="AY207" s="1085">
        <v>0</v>
      </c>
      <c r="AZ207" s="1083">
        <v>0</v>
      </c>
      <c r="BA207" s="1085">
        <v>0</v>
      </c>
      <c r="BB207" s="1085">
        <v>0</v>
      </c>
      <c r="BC207" s="1085">
        <v>0</v>
      </c>
      <c r="BD207" s="1085">
        <v>0</v>
      </c>
      <c r="BG207" s="1080">
        <f t="shared" si="56"/>
        <v>1140000000</v>
      </c>
      <c r="BH207" s="1080">
        <f t="shared" si="57"/>
        <v>0</v>
      </c>
      <c r="BI207" s="1080">
        <f t="shared" si="58"/>
        <v>1140000000</v>
      </c>
      <c r="BJ207" s="1080">
        <f t="shared" si="59"/>
        <v>0</v>
      </c>
      <c r="BK207" s="1080">
        <f t="shared" si="60"/>
        <v>0</v>
      </c>
      <c r="BL207" s="1080">
        <f t="shared" si="61"/>
        <v>0</v>
      </c>
      <c r="BM207" s="1080">
        <f t="shared" si="62"/>
        <v>0</v>
      </c>
      <c r="BN207" s="1080">
        <f t="shared" si="63"/>
        <v>0</v>
      </c>
      <c r="BO207" s="1080">
        <f t="shared" si="64"/>
        <v>0</v>
      </c>
      <c r="BP207" s="1080">
        <f t="shared" si="65"/>
        <v>0</v>
      </c>
      <c r="BQ207" s="1080">
        <f t="shared" si="66"/>
        <v>0</v>
      </c>
      <c r="BR207" s="1080">
        <f t="shared" si="67"/>
        <v>0</v>
      </c>
      <c r="BS207" s="1080">
        <f t="shared" si="68"/>
        <v>0</v>
      </c>
    </row>
    <row r="208" spans="1:71" ht="12.75" x14ac:dyDescent="0.2">
      <c r="A208" s="1049" t="str">
        <f t="shared" si="55"/>
        <v>C5108002010</v>
      </c>
      <c r="B208" s="1261" t="s">
        <v>453</v>
      </c>
      <c r="C208" s="1261"/>
      <c r="D208" s="1261" t="s">
        <v>808</v>
      </c>
      <c r="E208" s="1261"/>
      <c r="F208" s="1261" t="s">
        <v>784</v>
      </c>
      <c r="G208" s="1261"/>
      <c r="H208" s="1261" t="s">
        <v>741</v>
      </c>
      <c r="I208" s="1261"/>
      <c r="J208" s="1261" t="s">
        <v>739</v>
      </c>
      <c r="K208" s="1261"/>
      <c r="L208" s="1261"/>
      <c r="M208" s="1261" t="s">
        <v>685</v>
      </c>
      <c r="N208" s="1261"/>
      <c r="O208" s="1261"/>
      <c r="P208" s="1261" t="s">
        <v>685</v>
      </c>
      <c r="Q208" s="1261"/>
      <c r="R208" s="1261" t="s">
        <v>685</v>
      </c>
      <c r="S208" s="1261"/>
      <c r="T208" s="1260" t="s">
        <v>687</v>
      </c>
      <c r="U208" s="1260"/>
      <c r="V208" s="1260"/>
      <c r="W208" s="1260"/>
      <c r="X208" s="1260"/>
      <c r="Y208" s="1260"/>
      <c r="Z208" s="1260"/>
      <c r="AA208" s="1260"/>
      <c r="AB208" s="1261" t="s">
        <v>732</v>
      </c>
      <c r="AC208" s="1261"/>
      <c r="AD208" s="1261"/>
      <c r="AE208" s="1261"/>
      <c r="AF208" s="1261"/>
      <c r="AG208" s="1261" t="s">
        <v>733</v>
      </c>
      <c r="AH208" s="1261"/>
      <c r="AI208" s="1261"/>
      <c r="AJ208" s="1018" t="s">
        <v>417</v>
      </c>
      <c r="AK208" s="1262" t="s">
        <v>734</v>
      </c>
      <c r="AL208" s="1262"/>
      <c r="AM208" s="1262"/>
      <c r="AN208" s="1262"/>
      <c r="AO208" s="1262"/>
      <c r="AP208" s="1262"/>
      <c r="AQ208" s="1084">
        <v>1678000000</v>
      </c>
      <c r="AR208" s="1084">
        <v>1678000000</v>
      </c>
      <c r="AS208" s="1085">
        <v>0</v>
      </c>
      <c r="AT208" s="1085">
        <v>0</v>
      </c>
      <c r="AU208" s="1019"/>
      <c r="AV208" s="1084">
        <v>1555558710</v>
      </c>
      <c r="AW208" s="1086">
        <v>122441290</v>
      </c>
      <c r="AX208" s="1084">
        <v>1150338190</v>
      </c>
      <c r="AY208" s="1086">
        <v>405220520</v>
      </c>
      <c r="AZ208" s="1084">
        <v>1150338190</v>
      </c>
      <c r="BA208" s="1085">
        <v>0</v>
      </c>
      <c r="BB208" s="1086">
        <v>1150338190</v>
      </c>
      <c r="BC208" s="1085">
        <v>0</v>
      </c>
      <c r="BD208" s="1085">
        <v>0</v>
      </c>
      <c r="BG208" s="1080">
        <f t="shared" si="56"/>
        <v>1678000000</v>
      </c>
      <c r="BH208" s="1080">
        <f t="shared" si="57"/>
        <v>1678000000</v>
      </c>
      <c r="BI208" s="1080">
        <f t="shared" si="58"/>
        <v>0</v>
      </c>
      <c r="BJ208" s="1080">
        <f t="shared" si="59"/>
        <v>0</v>
      </c>
      <c r="BK208" s="1080">
        <f t="shared" si="60"/>
        <v>1555558710</v>
      </c>
      <c r="BL208" s="1080">
        <f t="shared" si="61"/>
        <v>122441290</v>
      </c>
      <c r="BM208" s="1080">
        <f t="shared" si="62"/>
        <v>1150338190</v>
      </c>
      <c r="BN208" s="1080">
        <f t="shared" si="63"/>
        <v>405220520</v>
      </c>
      <c r="BO208" s="1080">
        <f t="shared" si="64"/>
        <v>1150338190</v>
      </c>
      <c r="BP208" s="1080">
        <f t="shared" si="65"/>
        <v>0</v>
      </c>
      <c r="BQ208" s="1080">
        <f t="shared" si="66"/>
        <v>1150338190</v>
      </c>
      <c r="BR208" s="1080">
        <f t="shared" si="67"/>
        <v>0</v>
      </c>
      <c r="BS208" s="1080">
        <f t="shared" si="68"/>
        <v>0</v>
      </c>
    </row>
    <row r="209" spans="1:71" ht="12.75" x14ac:dyDescent="0.2">
      <c r="A209" s="1049" t="str">
        <f t="shared" si="55"/>
        <v>C510800210</v>
      </c>
      <c r="B209" s="1261" t="s">
        <v>453</v>
      </c>
      <c r="C209" s="1261"/>
      <c r="D209" s="1261" t="s">
        <v>808</v>
      </c>
      <c r="E209" s="1261"/>
      <c r="F209" s="1261" t="s">
        <v>784</v>
      </c>
      <c r="G209" s="1261"/>
      <c r="H209" s="1261" t="s">
        <v>741</v>
      </c>
      <c r="I209" s="1261"/>
      <c r="J209" s="1261" t="s">
        <v>685</v>
      </c>
      <c r="K209" s="1261"/>
      <c r="L209" s="1261"/>
      <c r="M209" s="1261" t="s">
        <v>685</v>
      </c>
      <c r="N209" s="1261"/>
      <c r="O209" s="1261"/>
      <c r="P209" s="1261" t="s">
        <v>685</v>
      </c>
      <c r="Q209" s="1261"/>
      <c r="R209" s="1261" t="s">
        <v>685</v>
      </c>
      <c r="S209" s="1261"/>
      <c r="T209" s="1260" t="s">
        <v>687</v>
      </c>
      <c r="U209" s="1260"/>
      <c r="V209" s="1260"/>
      <c r="W209" s="1260"/>
      <c r="X209" s="1260"/>
      <c r="Y209" s="1260"/>
      <c r="Z209" s="1260"/>
      <c r="AA209" s="1260"/>
      <c r="AB209" s="1261" t="s">
        <v>732</v>
      </c>
      <c r="AC209" s="1261"/>
      <c r="AD209" s="1261"/>
      <c r="AE209" s="1261"/>
      <c r="AF209" s="1261"/>
      <c r="AG209" s="1261" t="s">
        <v>733</v>
      </c>
      <c r="AH209" s="1261"/>
      <c r="AI209" s="1261"/>
      <c r="AJ209" s="1018" t="s">
        <v>417</v>
      </c>
      <c r="AK209" s="1262" t="s">
        <v>734</v>
      </c>
      <c r="AL209" s="1262"/>
      <c r="AM209" s="1262"/>
      <c r="AN209" s="1262"/>
      <c r="AO209" s="1262"/>
      <c r="AP209" s="1262"/>
      <c r="AQ209" s="1084">
        <v>1678000000</v>
      </c>
      <c r="AR209" s="1084">
        <v>1678000000</v>
      </c>
      <c r="AS209" s="1085">
        <v>0</v>
      </c>
      <c r="AT209" s="1085">
        <v>0</v>
      </c>
      <c r="AU209" s="1019"/>
      <c r="AV209" s="1084">
        <v>1555558710</v>
      </c>
      <c r="AW209" s="1086">
        <v>122441290</v>
      </c>
      <c r="AX209" s="1084">
        <v>1150338190</v>
      </c>
      <c r="AY209" s="1086">
        <v>405220520</v>
      </c>
      <c r="AZ209" s="1084">
        <v>1150338190</v>
      </c>
      <c r="BA209" s="1085">
        <v>0</v>
      </c>
      <c r="BB209" s="1086">
        <v>1150338190</v>
      </c>
      <c r="BC209" s="1085">
        <v>0</v>
      </c>
      <c r="BD209" s="1085">
        <v>0</v>
      </c>
      <c r="BG209" s="1080">
        <f t="shared" si="56"/>
        <v>1678000000</v>
      </c>
      <c r="BH209" s="1080">
        <f t="shared" si="57"/>
        <v>1678000000</v>
      </c>
      <c r="BI209" s="1080">
        <f t="shared" si="58"/>
        <v>0</v>
      </c>
      <c r="BJ209" s="1080">
        <f t="shared" si="59"/>
        <v>0</v>
      </c>
      <c r="BK209" s="1080">
        <f t="shared" si="60"/>
        <v>1555558710</v>
      </c>
      <c r="BL209" s="1080">
        <f t="shared" si="61"/>
        <v>122441290</v>
      </c>
      <c r="BM209" s="1080">
        <f t="shared" si="62"/>
        <v>1150338190</v>
      </c>
      <c r="BN209" s="1080">
        <f t="shared" si="63"/>
        <v>405220520</v>
      </c>
      <c r="BO209" s="1080">
        <f t="shared" si="64"/>
        <v>1150338190</v>
      </c>
      <c r="BP209" s="1080">
        <f t="shared" si="65"/>
        <v>0</v>
      </c>
      <c r="BQ209" s="1080">
        <f t="shared" si="66"/>
        <v>1150338190</v>
      </c>
      <c r="BR209" s="1080">
        <f t="shared" si="67"/>
        <v>0</v>
      </c>
      <c r="BS209" s="1080">
        <f t="shared" si="68"/>
        <v>0</v>
      </c>
    </row>
    <row r="210" spans="1:71" ht="12.75" x14ac:dyDescent="0.2">
      <c r="A210" s="1049" t="str">
        <f t="shared" si="55"/>
        <v>C510800215</v>
      </c>
      <c r="B210" s="1257" t="s">
        <v>453</v>
      </c>
      <c r="C210" s="1257"/>
      <c r="D210" s="1257" t="s">
        <v>808</v>
      </c>
      <c r="E210" s="1257"/>
      <c r="F210" s="1257" t="s">
        <v>784</v>
      </c>
      <c r="G210" s="1257"/>
      <c r="H210" s="1257" t="s">
        <v>741</v>
      </c>
      <c r="I210" s="1257"/>
      <c r="J210" s="1257" t="s">
        <v>685</v>
      </c>
      <c r="K210" s="1257"/>
      <c r="L210" s="1257"/>
      <c r="M210" s="1257" t="s">
        <v>685</v>
      </c>
      <c r="N210" s="1257"/>
      <c r="O210" s="1257"/>
      <c r="P210" s="1257" t="s">
        <v>685</v>
      </c>
      <c r="Q210" s="1257"/>
      <c r="R210" s="1257" t="s">
        <v>685</v>
      </c>
      <c r="S210" s="1257"/>
      <c r="T210" s="1258" t="s">
        <v>687</v>
      </c>
      <c r="U210" s="1258"/>
      <c r="V210" s="1258"/>
      <c r="W210" s="1258"/>
      <c r="X210" s="1258"/>
      <c r="Y210" s="1258"/>
      <c r="Z210" s="1258"/>
      <c r="AA210" s="1258"/>
      <c r="AB210" s="1257" t="s">
        <v>732</v>
      </c>
      <c r="AC210" s="1257"/>
      <c r="AD210" s="1257"/>
      <c r="AE210" s="1257"/>
      <c r="AF210" s="1257"/>
      <c r="AG210" s="1257" t="s">
        <v>733</v>
      </c>
      <c r="AH210" s="1257"/>
      <c r="AI210" s="1257"/>
      <c r="AJ210" s="1023" t="s">
        <v>745</v>
      </c>
      <c r="AK210" s="1259" t="s">
        <v>781</v>
      </c>
      <c r="AL210" s="1259"/>
      <c r="AM210" s="1259"/>
      <c r="AN210" s="1259"/>
      <c r="AO210" s="1259"/>
      <c r="AP210" s="1259"/>
      <c r="AQ210" s="1084">
        <v>1140000000</v>
      </c>
      <c r="AR210" s="1083">
        <v>0</v>
      </c>
      <c r="AS210" s="1086">
        <v>1140000000</v>
      </c>
      <c r="AT210" s="1085">
        <v>0</v>
      </c>
      <c r="AU210" s="1019"/>
      <c r="AV210" s="1083">
        <v>0</v>
      </c>
      <c r="AW210" s="1085">
        <v>0</v>
      </c>
      <c r="AX210" s="1083">
        <v>0</v>
      </c>
      <c r="AY210" s="1085">
        <v>0</v>
      </c>
      <c r="AZ210" s="1083">
        <v>0</v>
      </c>
      <c r="BA210" s="1085">
        <v>0</v>
      </c>
      <c r="BB210" s="1085">
        <v>0</v>
      </c>
      <c r="BC210" s="1085">
        <v>0</v>
      </c>
      <c r="BD210" s="1085">
        <v>0</v>
      </c>
      <c r="BG210" s="1080">
        <f t="shared" si="56"/>
        <v>1140000000</v>
      </c>
      <c r="BH210" s="1080">
        <f t="shared" si="57"/>
        <v>0</v>
      </c>
      <c r="BI210" s="1080">
        <f t="shared" si="58"/>
        <v>1140000000</v>
      </c>
      <c r="BJ210" s="1080">
        <f t="shared" si="59"/>
        <v>0</v>
      </c>
      <c r="BK210" s="1080">
        <f t="shared" si="60"/>
        <v>0</v>
      </c>
      <c r="BL210" s="1080">
        <f t="shared" si="61"/>
        <v>0</v>
      </c>
      <c r="BM210" s="1080">
        <f t="shared" si="62"/>
        <v>0</v>
      </c>
      <c r="BN210" s="1080">
        <f t="shared" si="63"/>
        <v>0</v>
      </c>
      <c r="BO210" s="1080">
        <f t="shared" si="64"/>
        <v>0</v>
      </c>
      <c r="BP210" s="1080">
        <f t="shared" si="65"/>
        <v>0</v>
      </c>
      <c r="BQ210" s="1080">
        <f t="shared" si="66"/>
        <v>0</v>
      </c>
      <c r="BR210" s="1080">
        <f t="shared" si="67"/>
        <v>0</v>
      </c>
      <c r="BS210" s="1080">
        <f t="shared" si="68"/>
        <v>0</v>
      </c>
    </row>
    <row r="211" spans="1:71" ht="25.5" customHeight="1" x14ac:dyDescent="0.2">
      <c r="A211" s="1049" t="str">
        <f t="shared" si="55"/>
        <v>C51080020210</v>
      </c>
      <c r="B211" s="1257" t="s">
        <v>453</v>
      </c>
      <c r="C211" s="1257"/>
      <c r="D211" s="1257" t="s">
        <v>808</v>
      </c>
      <c r="E211" s="1257"/>
      <c r="F211" s="1257" t="s">
        <v>784</v>
      </c>
      <c r="G211" s="1257"/>
      <c r="H211" s="1257" t="s">
        <v>741</v>
      </c>
      <c r="I211" s="1257"/>
      <c r="J211" s="1257" t="s">
        <v>739</v>
      </c>
      <c r="K211" s="1257"/>
      <c r="L211" s="1257"/>
      <c r="M211" s="1257" t="s">
        <v>741</v>
      </c>
      <c r="N211" s="1257"/>
      <c r="O211" s="1257"/>
      <c r="P211" s="1257" t="s">
        <v>685</v>
      </c>
      <c r="Q211" s="1257"/>
      <c r="R211" s="1257" t="s">
        <v>685</v>
      </c>
      <c r="S211" s="1257"/>
      <c r="T211" s="1258" t="s">
        <v>592</v>
      </c>
      <c r="U211" s="1258"/>
      <c r="V211" s="1258"/>
      <c r="W211" s="1258"/>
      <c r="X211" s="1258"/>
      <c r="Y211" s="1258"/>
      <c r="Z211" s="1258"/>
      <c r="AA211" s="1258"/>
      <c r="AB211" s="1257" t="s">
        <v>732</v>
      </c>
      <c r="AC211" s="1257"/>
      <c r="AD211" s="1257"/>
      <c r="AE211" s="1257"/>
      <c r="AF211" s="1257"/>
      <c r="AG211" s="1257" t="s">
        <v>733</v>
      </c>
      <c r="AH211" s="1257"/>
      <c r="AI211" s="1257"/>
      <c r="AJ211" s="1023" t="s">
        <v>417</v>
      </c>
      <c r="AK211" s="1259" t="s">
        <v>734</v>
      </c>
      <c r="AL211" s="1259"/>
      <c r="AM211" s="1259"/>
      <c r="AN211" s="1259"/>
      <c r="AO211" s="1259"/>
      <c r="AP211" s="1259"/>
      <c r="AQ211" s="1084">
        <v>427828730</v>
      </c>
      <c r="AR211" s="1084">
        <v>427828730</v>
      </c>
      <c r="AS211" s="1085">
        <v>0</v>
      </c>
      <c r="AT211" s="1085">
        <v>0</v>
      </c>
      <c r="AU211" s="1019"/>
      <c r="AV211" s="1084">
        <v>361276872</v>
      </c>
      <c r="AW211" s="1086">
        <v>66551858</v>
      </c>
      <c r="AX211" s="1084">
        <v>329243129</v>
      </c>
      <c r="AY211" s="1086">
        <v>32033743</v>
      </c>
      <c r="AZ211" s="1084">
        <v>329243129</v>
      </c>
      <c r="BA211" s="1085">
        <v>0</v>
      </c>
      <c r="BB211" s="1086">
        <v>329243129</v>
      </c>
      <c r="BC211" s="1085">
        <v>0</v>
      </c>
      <c r="BD211" s="1085">
        <v>0</v>
      </c>
      <c r="BG211" s="1080">
        <f t="shared" si="56"/>
        <v>427828730</v>
      </c>
      <c r="BH211" s="1080">
        <f t="shared" si="57"/>
        <v>427828730</v>
      </c>
      <c r="BI211" s="1080">
        <f t="shared" si="58"/>
        <v>0</v>
      </c>
      <c r="BJ211" s="1080">
        <f t="shared" si="59"/>
        <v>0</v>
      </c>
      <c r="BK211" s="1080">
        <f t="shared" si="60"/>
        <v>361276872</v>
      </c>
      <c r="BL211" s="1080">
        <f t="shared" si="61"/>
        <v>66551858</v>
      </c>
      <c r="BM211" s="1080">
        <f t="shared" si="62"/>
        <v>329243129</v>
      </c>
      <c r="BN211" s="1080">
        <f t="shared" si="63"/>
        <v>32033743</v>
      </c>
      <c r="BO211" s="1080">
        <f t="shared" si="64"/>
        <v>329243129</v>
      </c>
      <c r="BP211" s="1080">
        <f t="shared" si="65"/>
        <v>0</v>
      </c>
      <c r="BQ211" s="1080">
        <f t="shared" si="66"/>
        <v>329243129</v>
      </c>
      <c r="BR211" s="1080">
        <f t="shared" si="67"/>
        <v>0</v>
      </c>
      <c r="BS211" s="1080">
        <f t="shared" si="68"/>
        <v>0</v>
      </c>
    </row>
    <row r="212" spans="1:71" ht="12.75" x14ac:dyDescent="0.2">
      <c r="A212" s="1049" t="str">
        <f t="shared" si="55"/>
        <v>C51080020310</v>
      </c>
      <c r="B212" s="1257" t="s">
        <v>453</v>
      </c>
      <c r="C212" s="1257"/>
      <c r="D212" s="1257" t="s">
        <v>808</v>
      </c>
      <c r="E212" s="1257"/>
      <c r="F212" s="1257" t="s">
        <v>784</v>
      </c>
      <c r="G212" s="1257"/>
      <c r="H212" s="1257" t="s">
        <v>741</v>
      </c>
      <c r="I212" s="1257"/>
      <c r="J212" s="1257" t="s">
        <v>739</v>
      </c>
      <c r="K212" s="1257"/>
      <c r="L212" s="1257"/>
      <c r="M212" s="1257" t="s">
        <v>748</v>
      </c>
      <c r="N212" s="1257"/>
      <c r="O212" s="1257"/>
      <c r="P212" s="1257" t="s">
        <v>685</v>
      </c>
      <c r="Q212" s="1257"/>
      <c r="R212" s="1257" t="s">
        <v>685</v>
      </c>
      <c r="S212" s="1257"/>
      <c r="T212" s="1258" t="s">
        <v>593</v>
      </c>
      <c r="U212" s="1258"/>
      <c r="V212" s="1258"/>
      <c r="W212" s="1258"/>
      <c r="X212" s="1258"/>
      <c r="Y212" s="1258"/>
      <c r="Z212" s="1258"/>
      <c r="AA212" s="1258"/>
      <c r="AB212" s="1257" t="s">
        <v>732</v>
      </c>
      <c r="AC212" s="1257"/>
      <c r="AD212" s="1257"/>
      <c r="AE212" s="1257"/>
      <c r="AF212" s="1257"/>
      <c r="AG212" s="1257" t="s">
        <v>733</v>
      </c>
      <c r="AH212" s="1257"/>
      <c r="AI212" s="1257"/>
      <c r="AJ212" s="1023" t="s">
        <v>417</v>
      </c>
      <c r="AK212" s="1259" t="s">
        <v>734</v>
      </c>
      <c r="AL212" s="1259"/>
      <c r="AM212" s="1259"/>
      <c r="AN212" s="1259"/>
      <c r="AO212" s="1259"/>
      <c r="AP212" s="1259"/>
      <c r="AQ212" s="1084">
        <v>1250171270</v>
      </c>
      <c r="AR212" s="1084">
        <v>1250171270</v>
      </c>
      <c r="AS212" s="1085">
        <v>0</v>
      </c>
      <c r="AT212" s="1085">
        <v>0</v>
      </c>
      <c r="AU212" s="1019"/>
      <c r="AV212" s="1084">
        <v>1194281838</v>
      </c>
      <c r="AW212" s="1086">
        <v>55889432</v>
      </c>
      <c r="AX212" s="1084">
        <v>821095061</v>
      </c>
      <c r="AY212" s="1086">
        <v>373186777</v>
      </c>
      <c r="AZ212" s="1084">
        <v>821095061</v>
      </c>
      <c r="BA212" s="1085">
        <v>0</v>
      </c>
      <c r="BB212" s="1086">
        <v>821095061</v>
      </c>
      <c r="BC212" s="1085">
        <v>0</v>
      </c>
      <c r="BD212" s="1085">
        <v>0</v>
      </c>
      <c r="BG212" s="1080">
        <f t="shared" si="56"/>
        <v>1250171270</v>
      </c>
      <c r="BH212" s="1080">
        <f t="shared" si="57"/>
        <v>1250171270</v>
      </c>
      <c r="BI212" s="1080">
        <f t="shared" si="58"/>
        <v>0</v>
      </c>
      <c r="BJ212" s="1080">
        <f t="shared" si="59"/>
        <v>0</v>
      </c>
      <c r="BK212" s="1080">
        <f t="shared" si="60"/>
        <v>1194281838</v>
      </c>
      <c r="BL212" s="1080">
        <f t="shared" si="61"/>
        <v>55889432</v>
      </c>
      <c r="BM212" s="1080">
        <f t="shared" si="62"/>
        <v>821095061</v>
      </c>
      <c r="BN212" s="1080">
        <f t="shared" si="63"/>
        <v>373186777</v>
      </c>
      <c r="BO212" s="1080">
        <f t="shared" si="64"/>
        <v>821095061</v>
      </c>
      <c r="BP212" s="1080">
        <f t="shared" si="65"/>
        <v>0</v>
      </c>
      <c r="BQ212" s="1080">
        <f t="shared" si="66"/>
        <v>821095061</v>
      </c>
      <c r="BR212" s="1080">
        <f t="shared" si="67"/>
        <v>0</v>
      </c>
      <c r="BS212" s="1080">
        <f t="shared" si="68"/>
        <v>0</v>
      </c>
    </row>
    <row r="213" spans="1:71" ht="12.75" x14ac:dyDescent="0.2">
      <c r="A213" s="1049" t="str">
        <f t="shared" si="55"/>
        <v>C52010</v>
      </c>
      <c r="B213" s="1261" t="s">
        <v>453</v>
      </c>
      <c r="C213" s="1261"/>
      <c r="D213" s="1261" t="s">
        <v>812</v>
      </c>
      <c r="E213" s="1261"/>
      <c r="F213" s="1261"/>
      <c r="G213" s="1261"/>
      <c r="H213" s="1261"/>
      <c r="I213" s="1261"/>
      <c r="J213" s="1261"/>
      <c r="K213" s="1261"/>
      <c r="L213" s="1261"/>
      <c r="M213" s="1261"/>
      <c r="N213" s="1261"/>
      <c r="O213" s="1261"/>
      <c r="P213" s="1261"/>
      <c r="Q213" s="1261"/>
      <c r="R213" s="1261"/>
      <c r="S213" s="1261"/>
      <c r="T213" s="1260" t="s">
        <v>813</v>
      </c>
      <c r="U213" s="1260"/>
      <c r="V213" s="1260"/>
      <c r="W213" s="1260"/>
      <c r="X213" s="1260"/>
      <c r="Y213" s="1260"/>
      <c r="Z213" s="1260"/>
      <c r="AA213" s="1260"/>
      <c r="AB213" s="1261" t="s">
        <v>732</v>
      </c>
      <c r="AC213" s="1261"/>
      <c r="AD213" s="1261"/>
      <c r="AE213" s="1261"/>
      <c r="AF213" s="1261"/>
      <c r="AG213" s="1261" t="s">
        <v>733</v>
      </c>
      <c r="AH213" s="1261"/>
      <c r="AI213" s="1261"/>
      <c r="AJ213" s="1018" t="s">
        <v>417</v>
      </c>
      <c r="AK213" s="1262" t="s">
        <v>734</v>
      </c>
      <c r="AL213" s="1262"/>
      <c r="AM213" s="1262"/>
      <c r="AN213" s="1262"/>
      <c r="AO213" s="1262"/>
      <c r="AP213" s="1262"/>
      <c r="AQ213" s="1084">
        <v>450000000</v>
      </c>
      <c r="AR213" s="1084">
        <v>449271899</v>
      </c>
      <c r="AS213" s="1086">
        <v>728101</v>
      </c>
      <c r="AT213" s="1085">
        <v>0</v>
      </c>
      <c r="AU213" s="1019"/>
      <c r="AV213" s="1084">
        <v>337471567</v>
      </c>
      <c r="AW213" s="1086">
        <v>111800332</v>
      </c>
      <c r="AX213" s="1084">
        <v>323899568</v>
      </c>
      <c r="AY213" s="1086">
        <v>13571999</v>
      </c>
      <c r="AZ213" s="1084">
        <v>323899568</v>
      </c>
      <c r="BA213" s="1085">
        <v>0</v>
      </c>
      <c r="BB213" s="1086">
        <v>323899568</v>
      </c>
      <c r="BC213" s="1085">
        <v>0</v>
      </c>
      <c r="BD213" s="1085">
        <v>0</v>
      </c>
      <c r="BG213" s="1080">
        <f t="shared" si="56"/>
        <v>450000000</v>
      </c>
      <c r="BH213" s="1080">
        <f t="shared" si="57"/>
        <v>449271899</v>
      </c>
      <c r="BI213" s="1080">
        <f t="shared" si="58"/>
        <v>728101</v>
      </c>
      <c r="BJ213" s="1080">
        <f t="shared" si="59"/>
        <v>0</v>
      </c>
      <c r="BK213" s="1080">
        <f t="shared" si="60"/>
        <v>337471567</v>
      </c>
      <c r="BL213" s="1080">
        <f t="shared" si="61"/>
        <v>111800332</v>
      </c>
      <c r="BM213" s="1080">
        <f t="shared" si="62"/>
        <v>323899568</v>
      </c>
      <c r="BN213" s="1080">
        <f t="shared" si="63"/>
        <v>13571999</v>
      </c>
      <c r="BO213" s="1080">
        <f t="shared" si="64"/>
        <v>323899568</v>
      </c>
      <c r="BP213" s="1080">
        <f t="shared" si="65"/>
        <v>0</v>
      </c>
      <c r="BQ213" s="1080">
        <f t="shared" si="66"/>
        <v>323899568</v>
      </c>
      <c r="BR213" s="1080">
        <f t="shared" si="67"/>
        <v>0</v>
      </c>
      <c r="BS213" s="1080">
        <f t="shared" si="68"/>
        <v>0</v>
      </c>
    </row>
    <row r="214" spans="1:71" ht="12.75" x14ac:dyDescent="0.2">
      <c r="A214" s="1049" t="str">
        <f t="shared" si="55"/>
        <v>C52080010</v>
      </c>
      <c r="B214" s="1261" t="s">
        <v>453</v>
      </c>
      <c r="C214" s="1261"/>
      <c r="D214" s="1261" t="s">
        <v>812</v>
      </c>
      <c r="E214" s="1261"/>
      <c r="F214" s="1261" t="s">
        <v>784</v>
      </c>
      <c r="G214" s="1261"/>
      <c r="H214" s="1261"/>
      <c r="I214" s="1261"/>
      <c r="J214" s="1261"/>
      <c r="K214" s="1261"/>
      <c r="L214" s="1261"/>
      <c r="M214" s="1261"/>
      <c r="N214" s="1261"/>
      <c r="O214" s="1261"/>
      <c r="P214" s="1261"/>
      <c r="Q214" s="1261"/>
      <c r="R214" s="1261"/>
      <c r="S214" s="1261"/>
      <c r="T214" s="1260" t="s">
        <v>785</v>
      </c>
      <c r="U214" s="1260"/>
      <c r="V214" s="1260"/>
      <c r="W214" s="1260"/>
      <c r="X214" s="1260"/>
      <c r="Y214" s="1260"/>
      <c r="Z214" s="1260"/>
      <c r="AA214" s="1260"/>
      <c r="AB214" s="1261" t="s">
        <v>732</v>
      </c>
      <c r="AC214" s="1261"/>
      <c r="AD214" s="1261"/>
      <c r="AE214" s="1261"/>
      <c r="AF214" s="1261"/>
      <c r="AG214" s="1261" t="s">
        <v>733</v>
      </c>
      <c r="AH214" s="1261"/>
      <c r="AI214" s="1261"/>
      <c r="AJ214" s="1018" t="s">
        <v>417</v>
      </c>
      <c r="AK214" s="1262" t="s">
        <v>734</v>
      </c>
      <c r="AL214" s="1262"/>
      <c r="AM214" s="1262"/>
      <c r="AN214" s="1262"/>
      <c r="AO214" s="1262"/>
      <c r="AP214" s="1262"/>
      <c r="AQ214" s="1084">
        <v>450000000</v>
      </c>
      <c r="AR214" s="1084">
        <v>449271899</v>
      </c>
      <c r="AS214" s="1086">
        <v>728101</v>
      </c>
      <c r="AT214" s="1085">
        <v>0</v>
      </c>
      <c r="AU214" s="1019"/>
      <c r="AV214" s="1084">
        <v>337471567</v>
      </c>
      <c r="AW214" s="1086">
        <v>111800332</v>
      </c>
      <c r="AX214" s="1084">
        <v>323899568</v>
      </c>
      <c r="AY214" s="1086">
        <v>13571999</v>
      </c>
      <c r="AZ214" s="1084">
        <v>323899568</v>
      </c>
      <c r="BA214" s="1085">
        <v>0</v>
      </c>
      <c r="BB214" s="1086">
        <v>323899568</v>
      </c>
      <c r="BC214" s="1085">
        <v>0</v>
      </c>
      <c r="BD214" s="1085">
        <v>0</v>
      </c>
      <c r="BG214" s="1080">
        <f t="shared" si="56"/>
        <v>450000000</v>
      </c>
      <c r="BH214" s="1080">
        <f t="shared" si="57"/>
        <v>449271899</v>
      </c>
      <c r="BI214" s="1080">
        <f t="shared" si="58"/>
        <v>728101</v>
      </c>
      <c r="BJ214" s="1080">
        <f t="shared" si="59"/>
        <v>0</v>
      </c>
      <c r="BK214" s="1080">
        <f t="shared" si="60"/>
        <v>337471567</v>
      </c>
      <c r="BL214" s="1080">
        <f t="shared" si="61"/>
        <v>111800332</v>
      </c>
      <c r="BM214" s="1080">
        <f t="shared" si="62"/>
        <v>323899568</v>
      </c>
      <c r="BN214" s="1080">
        <f t="shared" si="63"/>
        <v>13571999</v>
      </c>
      <c r="BO214" s="1080">
        <f t="shared" si="64"/>
        <v>323899568</v>
      </c>
      <c r="BP214" s="1080">
        <f t="shared" si="65"/>
        <v>0</v>
      </c>
      <c r="BQ214" s="1080">
        <f t="shared" si="66"/>
        <v>323899568</v>
      </c>
      <c r="BR214" s="1080">
        <f t="shared" si="67"/>
        <v>0</v>
      </c>
      <c r="BS214" s="1080">
        <f t="shared" si="68"/>
        <v>0</v>
      </c>
    </row>
    <row r="215" spans="1:71" ht="12.75" x14ac:dyDescent="0.2">
      <c r="A215" s="1049" t="str">
        <f t="shared" si="55"/>
        <v>C520800310</v>
      </c>
      <c r="B215" s="1257" t="s">
        <v>453</v>
      </c>
      <c r="C215" s="1257"/>
      <c r="D215" s="1257" t="s">
        <v>812</v>
      </c>
      <c r="E215" s="1257"/>
      <c r="F215" s="1257" t="s">
        <v>784</v>
      </c>
      <c r="G215" s="1257"/>
      <c r="H215" s="1257" t="s">
        <v>748</v>
      </c>
      <c r="I215" s="1257"/>
      <c r="J215" s="1257"/>
      <c r="K215" s="1257"/>
      <c r="L215" s="1257"/>
      <c r="M215" s="1257"/>
      <c r="N215" s="1257"/>
      <c r="O215" s="1257"/>
      <c r="P215" s="1257"/>
      <c r="Q215" s="1257"/>
      <c r="R215" s="1257"/>
      <c r="S215" s="1257"/>
      <c r="T215" s="1258" t="s">
        <v>594</v>
      </c>
      <c r="U215" s="1258"/>
      <c r="V215" s="1258"/>
      <c r="W215" s="1258"/>
      <c r="X215" s="1258"/>
      <c r="Y215" s="1258"/>
      <c r="Z215" s="1258"/>
      <c r="AA215" s="1258"/>
      <c r="AB215" s="1257" t="s">
        <v>732</v>
      </c>
      <c r="AC215" s="1257"/>
      <c r="AD215" s="1257"/>
      <c r="AE215" s="1257"/>
      <c r="AF215" s="1257"/>
      <c r="AG215" s="1257" t="s">
        <v>733</v>
      </c>
      <c r="AH215" s="1257"/>
      <c r="AI215" s="1257"/>
      <c r="AJ215" s="1023" t="s">
        <v>417</v>
      </c>
      <c r="AK215" s="1259" t="s">
        <v>734</v>
      </c>
      <c r="AL215" s="1259"/>
      <c r="AM215" s="1259"/>
      <c r="AN215" s="1259"/>
      <c r="AO215" s="1259"/>
      <c r="AP215" s="1259"/>
      <c r="AQ215" s="1084">
        <v>450000000</v>
      </c>
      <c r="AR215" s="1084">
        <v>449271899</v>
      </c>
      <c r="AS215" s="1086">
        <v>728101</v>
      </c>
      <c r="AT215" s="1085">
        <v>0</v>
      </c>
      <c r="AU215" s="1019"/>
      <c r="AV215" s="1084">
        <v>337471567</v>
      </c>
      <c r="AW215" s="1086">
        <v>111800332</v>
      </c>
      <c r="AX215" s="1084">
        <v>323899568</v>
      </c>
      <c r="AY215" s="1086">
        <v>13571999</v>
      </c>
      <c r="AZ215" s="1084">
        <v>323899568</v>
      </c>
      <c r="BA215" s="1085">
        <v>0</v>
      </c>
      <c r="BB215" s="1086">
        <v>323899568</v>
      </c>
      <c r="BC215" s="1085">
        <v>0</v>
      </c>
      <c r="BD215" s="1085">
        <v>0</v>
      </c>
      <c r="BG215" s="1080">
        <f t="shared" si="56"/>
        <v>450000000</v>
      </c>
      <c r="BH215" s="1080">
        <f t="shared" si="57"/>
        <v>449271899</v>
      </c>
      <c r="BI215" s="1080">
        <f t="shared" si="58"/>
        <v>728101</v>
      </c>
      <c r="BJ215" s="1080">
        <f t="shared" si="59"/>
        <v>0</v>
      </c>
      <c r="BK215" s="1080">
        <f t="shared" si="60"/>
        <v>337471567</v>
      </c>
      <c r="BL215" s="1080">
        <f t="shared" si="61"/>
        <v>111800332</v>
      </c>
      <c r="BM215" s="1080">
        <f t="shared" si="62"/>
        <v>323899568</v>
      </c>
      <c r="BN215" s="1080">
        <f t="shared" si="63"/>
        <v>13571999</v>
      </c>
      <c r="BO215" s="1080">
        <f t="shared" si="64"/>
        <v>323899568</v>
      </c>
      <c r="BP215" s="1080">
        <f t="shared" si="65"/>
        <v>0</v>
      </c>
      <c r="BQ215" s="1080">
        <f t="shared" si="66"/>
        <v>323899568</v>
      </c>
      <c r="BR215" s="1080">
        <f t="shared" si="67"/>
        <v>0</v>
      </c>
      <c r="BS215" s="1080">
        <f t="shared" si="68"/>
        <v>0</v>
      </c>
    </row>
    <row r="216" spans="1:71" ht="12.75" x14ac:dyDescent="0.2">
      <c r="A216" s="1049" t="str">
        <f t="shared" si="55"/>
        <v>C67010</v>
      </c>
      <c r="B216" s="1261" t="s">
        <v>453</v>
      </c>
      <c r="C216" s="1261"/>
      <c r="D216" s="1261" t="s">
        <v>814</v>
      </c>
      <c r="E216" s="1261"/>
      <c r="F216" s="1261"/>
      <c r="G216" s="1261"/>
      <c r="H216" s="1261"/>
      <c r="I216" s="1261"/>
      <c r="J216" s="1261"/>
      <c r="K216" s="1261"/>
      <c r="L216" s="1261"/>
      <c r="M216" s="1261"/>
      <c r="N216" s="1261"/>
      <c r="O216" s="1261"/>
      <c r="P216" s="1261"/>
      <c r="Q216" s="1261"/>
      <c r="R216" s="1261"/>
      <c r="S216" s="1261"/>
      <c r="T216" s="1260" t="s">
        <v>815</v>
      </c>
      <c r="U216" s="1260"/>
      <c r="V216" s="1260"/>
      <c r="W216" s="1260"/>
      <c r="X216" s="1260"/>
      <c r="Y216" s="1260"/>
      <c r="Z216" s="1260"/>
      <c r="AA216" s="1260"/>
      <c r="AB216" s="1261" t="s">
        <v>732</v>
      </c>
      <c r="AC216" s="1261"/>
      <c r="AD216" s="1261"/>
      <c r="AE216" s="1261"/>
      <c r="AF216" s="1261"/>
      <c r="AG216" s="1261" t="s">
        <v>733</v>
      </c>
      <c r="AH216" s="1261"/>
      <c r="AI216" s="1261"/>
      <c r="AJ216" s="1018" t="s">
        <v>417</v>
      </c>
      <c r="AK216" s="1262" t="s">
        <v>734</v>
      </c>
      <c r="AL216" s="1262"/>
      <c r="AM216" s="1262"/>
      <c r="AN216" s="1262"/>
      <c r="AO216" s="1262"/>
      <c r="AP216" s="1262"/>
      <c r="AQ216" s="1084">
        <v>3150000000</v>
      </c>
      <c r="AR216" s="1084">
        <v>3150000000</v>
      </c>
      <c r="AS216" s="1085">
        <v>0</v>
      </c>
      <c r="AT216" s="1085">
        <v>0</v>
      </c>
      <c r="AU216" s="1019"/>
      <c r="AV216" s="1084">
        <v>2913163406</v>
      </c>
      <c r="AW216" s="1086">
        <v>236836594</v>
      </c>
      <c r="AX216" s="1084">
        <v>2474504460</v>
      </c>
      <c r="AY216" s="1086">
        <v>438658946</v>
      </c>
      <c r="AZ216" s="1084">
        <v>2465445292</v>
      </c>
      <c r="BA216" s="1086">
        <v>9059168</v>
      </c>
      <c r="BB216" s="1086">
        <v>2465445292</v>
      </c>
      <c r="BC216" s="1085">
        <v>0</v>
      </c>
      <c r="BD216" s="1085">
        <v>0</v>
      </c>
      <c r="BG216" s="1080">
        <f t="shared" si="56"/>
        <v>3150000000</v>
      </c>
      <c r="BH216" s="1080">
        <f t="shared" si="57"/>
        <v>3150000000</v>
      </c>
      <c r="BI216" s="1080">
        <f t="shared" si="58"/>
        <v>0</v>
      </c>
      <c r="BJ216" s="1080">
        <f t="shared" si="59"/>
        <v>0</v>
      </c>
      <c r="BK216" s="1080">
        <f t="shared" si="60"/>
        <v>2913163406</v>
      </c>
      <c r="BL216" s="1080">
        <f t="shared" si="61"/>
        <v>236836594</v>
      </c>
      <c r="BM216" s="1080">
        <f t="shared" si="62"/>
        <v>2474504460</v>
      </c>
      <c r="BN216" s="1080">
        <f t="shared" si="63"/>
        <v>438658946</v>
      </c>
      <c r="BO216" s="1080">
        <f t="shared" si="64"/>
        <v>2465445292</v>
      </c>
      <c r="BP216" s="1080">
        <f t="shared" si="65"/>
        <v>9059168</v>
      </c>
      <c r="BQ216" s="1080">
        <f t="shared" si="66"/>
        <v>2465445292</v>
      </c>
      <c r="BR216" s="1080">
        <f t="shared" si="67"/>
        <v>0</v>
      </c>
      <c r="BS216" s="1080">
        <f t="shared" si="68"/>
        <v>0</v>
      </c>
    </row>
    <row r="217" spans="1:71" ht="12.75" x14ac:dyDescent="0.2">
      <c r="A217" s="1049" t="str">
        <f t="shared" si="55"/>
        <v>C670150710</v>
      </c>
      <c r="B217" s="1261" t="s">
        <v>453</v>
      </c>
      <c r="C217" s="1261"/>
      <c r="D217" s="1261" t="s">
        <v>814</v>
      </c>
      <c r="E217" s="1261"/>
      <c r="F217" s="1261" t="s">
        <v>795</v>
      </c>
      <c r="G217" s="1261"/>
      <c r="H217" s="1261"/>
      <c r="I217" s="1261"/>
      <c r="J217" s="1261"/>
      <c r="K217" s="1261"/>
      <c r="L217" s="1261"/>
      <c r="M217" s="1261"/>
      <c r="N217" s="1261"/>
      <c r="O217" s="1261"/>
      <c r="P217" s="1261"/>
      <c r="Q217" s="1261"/>
      <c r="R217" s="1261"/>
      <c r="S217" s="1261"/>
      <c r="T217" s="1260" t="s">
        <v>796</v>
      </c>
      <c r="U217" s="1260"/>
      <c r="V217" s="1260"/>
      <c r="W217" s="1260"/>
      <c r="X217" s="1260"/>
      <c r="Y217" s="1260"/>
      <c r="Z217" s="1260"/>
      <c r="AA217" s="1260"/>
      <c r="AB217" s="1261" t="s">
        <v>732</v>
      </c>
      <c r="AC217" s="1261"/>
      <c r="AD217" s="1261"/>
      <c r="AE217" s="1261"/>
      <c r="AF217" s="1261"/>
      <c r="AG217" s="1261" t="s">
        <v>733</v>
      </c>
      <c r="AH217" s="1261"/>
      <c r="AI217" s="1261"/>
      <c r="AJ217" s="1018" t="s">
        <v>417</v>
      </c>
      <c r="AK217" s="1262" t="s">
        <v>734</v>
      </c>
      <c r="AL217" s="1262"/>
      <c r="AM217" s="1262"/>
      <c r="AN217" s="1262"/>
      <c r="AO217" s="1262"/>
      <c r="AP217" s="1262"/>
      <c r="AQ217" s="1084">
        <v>2300000000</v>
      </c>
      <c r="AR217" s="1084">
        <v>2300000000</v>
      </c>
      <c r="AS217" s="1085">
        <v>0</v>
      </c>
      <c r="AT217" s="1085">
        <v>0</v>
      </c>
      <c r="AU217" s="1019"/>
      <c r="AV217" s="1084">
        <v>2229050060</v>
      </c>
      <c r="AW217" s="1086">
        <v>70949940</v>
      </c>
      <c r="AX217" s="1084">
        <v>1898260506</v>
      </c>
      <c r="AY217" s="1086">
        <v>330789554</v>
      </c>
      <c r="AZ217" s="1084">
        <v>1889522514</v>
      </c>
      <c r="BA217" s="1086">
        <v>8737992</v>
      </c>
      <c r="BB217" s="1086">
        <v>1889522514</v>
      </c>
      <c r="BC217" s="1085">
        <v>0</v>
      </c>
      <c r="BD217" s="1085">
        <v>0</v>
      </c>
      <c r="BG217" s="1080">
        <f t="shared" si="56"/>
        <v>2300000000</v>
      </c>
      <c r="BH217" s="1080">
        <f t="shared" si="57"/>
        <v>2300000000</v>
      </c>
      <c r="BI217" s="1080">
        <f t="shared" si="58"/>
        <v>0</v>
      </c>
      <c r="BJ217" s="1080">
        <f t="shared" si="59"/>
        <v>0</v>
      </c>
      <c r="BK217" s="1080">
        <f t="shared" si="60"/>
        <v>2229050060</v>
      </c>
      <c r="BL217" s="1080">
        <f t="shared" si="61"/>
        <v>70949940</v>
      </c>
      <c r="BM217" s="1080">
        <f t="shared" si="62"/>
        <v>1898260506</v>
      </c>
      <c r="BN217" s="1080">
        <f t="shared" si="63"/>
        <v>330789554</v>
      </c>
      <c r="BO217" s="1080">
        <f t="shared" si="64"/>
        <v>1889522514</v>
      </c>
      <c r="BP217" s="1080">
        <f t="shared" si="65"/>
        <v>8737992</v>
      </c>
      <c r="BQ217" s="1080">
        <f t="shared" si="66"/>
        <v>1889522514</v>
      </c>
      <c r="BR217" s="1080">
        <f t="shared" si="67"/>
        <v>0</v>
      </c>
      <c r="BS217" s="1080">
        <f t="shared" si="68"/>
        <v>0</v>
      </c>
    </row>
    <row r="218" spans="1:71" ht="12.75" x14ac:dyDescent="0.2">
      <c r="A218" s="1049" t="str">
        <f t="shared" si="55"/>
        <v>C6701507310</v>
      </c>
      <c r="B218" s="1261" t="s">
        <v>453</v>
      </c>
      <c r="C218" s="1261"/>
      <c r="D218" s="1261" t="s">
        <v>814</v>
      </c>
      <c r="E218" s="1261"/>
      <c r="F218" s="1261" t="s">
        <v>795</v>
      </c>
      <c r="G218" s="1261"/>
      <c r="H218" s="1261" t="s">
        <v>748</v>
      </c>
      <c r="I218" s="1261"/>
      <c r="J218" s="1261" t="s">
        <v>685</v>
      </c>
      <c r="K218" s="1261"/>
      <c r="L218" s="1261"/>
      <c r="M218" s="1261" t="s">
        <v>685</v>
      </c>
      <c r="N218" s="1261"/>
      <c r="O218" s="1261"/>
      <c r="P218" s="1261" t="s">
        <v>685</v>
      </c>
      <c r="Q218" s="1261"/>
      <c r="R218" s="1261" t="s">
        <v>685</v>
      </c>
      <c r="S218" s="1261"/>
      <c r="T218" s="1260" t="s">
        <v>816</v>
      </c>
      <c r="U218" s="1260"/>
      <c r="V218" s="1260"/>
      <c r="W218" s="1260"/>
      <c r="X218" s="1260"/>
      <c r="Y218" s="1260"/>
      <c r="Z218" s="1260"/>
      <c r="AA218" s="1260"/>
      <c r="AB218" s="1261" t="s">
        <v>732</v>
      </c>
      <c r="AC218" s="1261"/>
      <c r="AD218" s="1261"/>
      <c r="AE218" s="1261"/>
      <c r="AF218" s="1261"/>
      <c r="AG218" s="1261" t="s">
        <v>733</v>
      </c>
      <c r="AH218" s="1261"/>
      <c r="AI218" s="1261"/>
      <c r="AJ218" s="1018" t="s">
        <v>417</v>
      </c>
      <c r="AK218" s="1262" t="s">
        <v>734</v>
      </c>
      <c r="AL218" s="1262"/>
      <c r="AM218" s="1262"/>
      <c r="AN218" s="1262"/>
      <c r="AO218" s="1262"/>
      <c r="AP218" s="1262"/>
      <c r="AQ218" s="1084">
        <v>2300000000</v>
      </c>
      <c r="AR218" s="1084">
        <v>2300000000</v>
      </c>
      <c r="AS218" s="1085">
        <v>0</v>
      </c>
      <c r="AT218" s="1085">
        <v>0</v>
      </c>
      <c r="AU218" s="1019"/>
      <c r="AV218" s="1084">
        <v>2229050060</v>
      </c>
      <c r="AW218" s="1086">
        <v>70949940</v>
      </c>
      <c r="AX218" s="1084">
        <v>1898260506</v>
      </c>
      <c r="AY218" s="1086">
        <v>330789554</v>
      </c>
      <c r="AZ218" s="1084">
        <v>1889522514</v>
      </c>
      <c r="BA218" s="1086">
        <v>8737992</v>
      </c>
      <c r="BB218" s="1086">
        <v>1889522514</v>
      </c>
      <c r="BC218" s="1085">
        <v>0</v>
      </c>
      <c r="BD218" s="1085">
        <v>0</v>
      </c>
      <c r="BG218" s="1080">
        <f t="shared" si="56"/>
        <v>2300000000</v>
      </c>
      <c r="BH218" s="1080">
        <f t="shared" si="57"/>
        <v>2300000000</v>
      </c>
      <c r="BI218" s="1080">
        <f t="shared" si="58"/>
        <v>0</v>
      </c>
      <c r="BJ218" s="1080">
        <f t="shared" si="59"/>
        <v>0</v>
      </c>
      <c r="BK218" s="1080">
        <f t="shared" si="60"/>
        <v>2229050060</v>
      </c>
      <c r="BL218" s="1080">
        <f t="shared" si="61"/>
        <v>70949940</v>
      </c>
      <c r="BM218" s="1080">
        <f t="shared" si="62"/>
        <v>1898260506</v>
      </c>
      <c r="BN218" s="1080">
        <f t="shared" si="63"/>
        <v>330789554</v>
      </c>
      <c r="BO218" s="1080">
        <f t="shared" si="64"/>
        <v>1889522514</v>
      </c>
      <c r="BP218" s="1080">
        <f t="shared" si="65"/>
        <v>8737992</v>
      </c>
      <c r="BQ218" s="1080">
        <f t="shared" si="66"/>
        <v>1889522514</v>
      </c>
      <c r="BR218" s="1080">
        <f t="shared" si="67"/>
        <v>0</v>
      </c>
      <c r="BS218" s="1080">
        <f t="shared" si="68"/>
        <v>0</v>
      </c>
    </row>
    <row r="219" spans="1:71" ht="12.75" x14ac:dyDescent="0.2">
      <c r="A219" s="1049" t="str">
        <f>+B219&amp;D219&amp;F219&amp;H219&amp;J219&amp;M219&amp;AJ219</f>
        <v>C67015073010</v>
      </c>
      <c r="B219" s="1261" t="s">
        <v>453</v>
      </c>
      <c r="C219" s="1261"/>
      <c r="D219" s="1261" t="s">
        <v>814</v>
      </c>
      <c r="E219" s="1261"/>
      <c r="F219" s="1261" t="s">
        <v>795</v>
      </c>
      <c r="G219" s="1261"/>
      <c r="H219" s="1261" t="s">
        <v>748</v>
      </c>
      <c r="I219" s="1261"/>
      <c r="J219" s="1261" t="s">
        <v>739</v>
      </c>
      <c r="K219" s="1261"/>
      <c r="L219" s="1261"/>
      <c r="M219" s="1261" t="s">
        <v>685</v>
      </c>
      <c r="N219" s="1261"/>
      <c r="O219" s="1261"/>
      <c r="P219" s="1261" t="s">
        <v>685</v>
      </c>
      <c r="Q219" s="1261"/>
      <c r="R219" s="1261" t="s">
        <v>685</v>
      </c>
      <c r="S219" s="1261"/>
      <c r="T219" s="1260" t="s">
        <v>816</v>
      </c>
      <c r="U219" s="1260"/>
      <c r="V219" s="1260"/>
      <c r="W219" s="1260"/>
      <c r="X219" s="1260"/>
      <c r="Y219" s="1260"/>
      <c r="Z219" s="1260"/>
      <c r="AA219" s="1260"/>
      <c r="AB219" s="1261" t="s">
        <v>732</v>
      </c>
      <c r="AC219" s="1261"/>
      <c r="AD219" s="1261"/>
      <c r="AE219" s="1261"/>
      <c r="AF219" s="1261"/>
      <c r="AG219" s="1261" t="s">
        <v>733</v>
      </c>
      <c r="AH219" s="1261"/>
      <c r="AI219" s="1261"/>
      <c r="AJ219" s="1018" t="s">
        <v>417</v>
      </c>
      <c r="AK219" s="1262" t="s">
        <v>734</v>
      </c>
      <c r="AL219" s="1262"/>
      <c r="AM219" s="1262"/>
      <c r="AN219" s="1262"/>
      <c r="AO219" s="1262"/>
      <c r="AP219" s="1262"/>
      <c r="AQ219" s="1084">
        <v>2300000000</v>
      </c>
      <c r="AR219" s="1084">
        <v>2300000000</v>
      </c>
      <c r="AS219" s="1085">
        <v>0</v>
      </c>
      <c r="AT219" s="1085">
        <v>0</v>
      </c>
      <c r="AU219" s="1019"/>
      <c r="AV219" s="1084">
        <v>2229050060</v>
      </c>
      <c r="AW219" s="1086">
        <v>70949940</v>
      </c>
      <c r="AX219" s="1084">
        <v>1898260506</v>
      </c>
      <c r="AY219" s="1086">
        <v>330789554</v>
      </c>
      <c r="AZ219" s="1084">
        <v>1889522514</v>
      </c>
      <c r="BA219" s="1086">
        <v>8737992</v>
      </c>
      <c r="BB219" s="1086">
        <v>1889522514</v>
      </c>
      <c r="BC219" s="1085">
        <v>0</v>
      </c>
      <c r="BD219" s="1085">
        <v>0</v>
      </c>
      <c r="BG219" s="1080">
        <f t="shared" si="56"/>
        <v>2300000000</v>
      </c>
      <c r="BH219" s="1080">
        <f t="shared" si="57"/>
        <v>2300000000</v>
      </c>
      <c r="BI219" s="1080">
        <f t="shared" si="58"/>
        <v>0</v>
      </c>
      <c r="BJ219" s="1080">
        <f t="shared" si="59"/>
        <v>0</v>
      </c>
      <c r="BK219" s="1080">
        <f t="shared" si="60"/>
        <v>2229050060</v>
      </c>
      <c r="BL219" s="1080">
        <f t="shared" si="61"/>
        <v>70949940</v>
      </c>
      <c r="BM219" s="1080">
        <f t="shared" si="62"/>
        <v>1898260506</v>
      </c>
      <c r="BN219" s="1080">
        <f t="shared" si="63"/>
        <v>330789554</v>
      </c>
      <c r="BO219" s="1080">
        <f t="shared" si="64"/>
        <v>1889522514</v>
      </c>
      <c r="BP219" s="1080">
        <f t="shared" si="65"/>
        <v>8737992</v>
      </c>
      <c r="BQ219" s="1080">
        <f t="shared" si="66"/>
        <v>1889522514</v>
      </c>
      <c r="BR219" s="1080">
        <f t="shared" si="67"/>
        <v>0</v>
      </c>
      <c r="BS219" s="1080">
        <f t="shared" si="68"/>
        <v>0</v>
      </c>
    </row>
    <row r="220" spans="1:71" ht="25.5" customHeight="1" x14ac:dyDescent="0.2">
      <c r="A220" s="1049" t="str">
        <f>+B220&amp;D220&amp;F220&amp;H220&amp;J220&amp;M220&amp;AJ220</f>
        <v>C670150730210</v>
      </c>
      <c r="B220" s="1257" t="s">
        <v>453</v>
      </c>
      <c r="C220" s="1257"/>
      <c r="D220" s="1257" t="s">
        <v>814</v>
      </c>
      <c r="E220" s="1257"/>
      <c r="F220" s="1257" t="s">
        <v>795</v>
      </c>
      <c r="G220" s="1257"/>
      <c r="H220" s="1257" t="s">
        <v>748</v>
      </c>
      <c r="I220" s="1257"/>
      <c r="J220" s="1257" t="s">
        <v>739</v>
      </c>
      <c r="K220" s="1257"/>
      <c r="L220" s="1257"/>
      <c r="M220" s="1257" t="s">
        <v>741</v>
      </c>
      <c r="N220" s="1257"/>
      <c r="O220" s="1257"/>
      <c r="P220" s="1257" t="s">
        <v>685</v>
      </c>
      <c r="Q220" s="1257"/>
      <c r="R220" s="1257" t="s">
        <v>685</v>
      </c>
      <c r="S220" s="1257"/>
      <c r="T220" s="1258" t="s">
        <v>595</v>
      </c>
      <c r="U220" s="1258"/>
      <c r="V220" s="1258"/>
      <c r="W220" s="1258"/>
      <c r="X220" s="1258"/>
      <c r="Y220" s="1258"/>
      <c r="Z220" s="1258"/>
      <c r="AA220" s="1258"/>
      <c r="AB220" s="1257" t="s">
        <v>732</v>
      </c>
      <c r="AC220" s="1257"/>
      <c r="AD220" s="1257"/>
      <c r="AE220" s="1257"/>
      <c r="AF220" s="1257"/>
      <c r="AG220" s="1257" t="s">
        <v>733</v>
      </c>
      <c r="AH220" s="1257"/>
      <c r="AI220" s="1257"/>
      <c r="AJ220" s="1023" t="s">
        <v>417</v>
      </c>
      <c r="AK220" s="1259" t="s">
        <v>734</v>
      </c>
      <c r="AL220" s="1259"/>
      <c r="AM220" s="1259"/>
      <c r="AN220" s="1259"/>
      <c r="AO220" s="1259"/>
      <c r="AP220" s="1259"/>
      <c r="AQ220" s="1084">
        <v>1500000000</v>
      </c>
      <c r="AR220" s="1084">
        <v>1500000000</v>
      </c>
      <c r="AS220" s="1085">
        <v>0</v>
      </c>
      <c r="AT220" s="1085">
        <v>0</v>
      </c>
      <c r="AU220" s="1019"/>
      <c r="AV220" s="1084">
        <v>1499797332</v>
      </c>
      <c r="AW220" s="1086">
        <v>202668</v>
      </c>
      <c r="AX220" s="1084">
        <v>1289816903</v>
      </c>
      <c r="AY220" s="1086">
        <v>209980429</v>
      </c>
      <c r="AZ220" s="1084">
        <v>1289816903</v>
      </c>
      <c r="BA220" s="1085">
        <v>0</v>
      </c>
      <c r="BB220" s="1086">
        <v>1289816903</v>
      </c>
      <c r="BC220" s="1085">
        <v>0</v>
      </c>
      <c r="BD220" s="1085">
        <v>0</v>
      </c>
      <c r="BG220" s="1080">
        <f t="shared" si="56"/>
        <v>1500000000</v>
      </c>
      <c r="BH220" s="1080">
        <f t="shared" si="57"/>
        <v>1500000000</v>
      </c>
      <c r="BI220" s="1080">
        <f t="shared" si="58"/>
        <v>0</v>
      </c>
      <c r="BJ220" s="1080">
        <f t="shared" si="59"/>
        <v>0</v>
      </c>
      <c r="BK220" s="1080">
        <f t="shared" si="60"/>
        <v>1499797332</v>
      </c>
      <c r="BL220" s="1080">
        <f t="shared" si="61"/>
        <v>202668</v>
      </c>
      <c r="BM220" s="1080">
        <f t="shared" si="62"/>
        <v>1289816903</v>
      </c>
      <c r="BN220" s="1080">
        <f t="shared" si="63"/>
        <v>209980429</v>
      </c>
      <c r="BO220" s="1080">
        <f t="shared" si="64"/>
        <v>1289816903</v>
      </c>
      <c r="BP220" s="1080">
        <f t="shared" si="65"/>
        <v>0</v>
      </c>
      <c r="BQ220" s="1080">
        <f t="shared" si="66"/>
        <v>1289816903</v>
      </c>
      <c r="BR220" s="1080">
        <f t="shared" si="67"/>
        <v>0</v>
      </c>
      <c r="BS220" s="1080">
        <f t="shared" si="68"/>
        <v>0</v>
      </c>
    </row>
    <row r="221" spans="1:71" ht="12.75" x14ac:dyDescent="0.2">
      <c r="A221" s="1049" t="str">
        <f>+B221&amp;D221&amp;F221&amp;H221&amp;J221&amp;M221&amp;AJ221</f>
        <v>C670150730310</v>
      </c>
      <c r="B221" s="1257" t="s">
        <v>453</v>
      </c>
      <c r="C221" s="1257"/>
      <c r="D221" s="1257" t="s">
        <v>814</v>
      </c>
      <c r="E221" s="1257"/>
      <c r="F221" s="1257" t="s">
        <v>795</v>
      </c>
      <c r="G221" s="1257"/>
      <c r="H221" s="1257" t="s">
        <v>748</v>
      </c>
      <c r="I221" s="1257"/>
      <c r="J221" s="1257" t="s">
        <v>739</v>
      </c>
      <c r="K221" s="1257"/>
      <c r="L221" s="1257"/>
      <c r="M221" s="1257" t="s">
        <v>748</v>
      </c>
      <c r="N221" s="1257"/>
      <c r="O221" s="1257"/>
      <c r="P221" s="1257" t="s">
        <v>685</v>
      </c>
      <c r="Q221" s="1257"/>
      <c r="R221" s="1257" t="s">
        <v>685</v>
      </c>
      <c r="S221" s="1257"/>
      <c r="T221" s="1258" t="s">
        <v>596</v>
      </c>
      <c r="U221" s="1258"/>
      <c r="V221" s="1258"/>
      <c r="W221" s="1258"/>
      <c r="X221" s="1258"/>
      <c r="Y221" s="1258"/>
      <c r="Z221" s="1258"/>
      <c r="AA221" s="1258"/>
      <c r="AB221" s="1257" t="s">
        <v>732</v>
      </c>
      <c r="AC221" s="1257"/>
      <c r="AD221" s="1257"/>
      <c r="AE221" s="1257"/>
      <c r="AF221" s="1257"/>
      <c r="AG221" s="1257" t="s">
        <v>733</v>
      </c>
      <c r="AH221" s="1257"/>
      <c r="AI221" s="1257"/>
      <c r="AJ221" s="1023" t="s">
        <v>417</v>
      </c>
      <c r="AK221" s="1259" t="s">
        <v>734</v>
      </c>
      <c r="AL221" s="1259"/>
      <c r="AM221" s="1259"/>
      <c r="AN221" s="1259"/>
      <c r="AO221" s="1259"/>
      <c r="AP221" s="1259"/>
      <c r="AQ221" s="1084">
        <v>800000000</v>
      </c>
      <c r="AR221" s="1084">
        <v>800000000</v>
      </c>
      <c r="AS221" s="1085">
        <v>0</v>
      </c>
      <c r="AT221" s="1085">
        <v>0</v>
      </c>
      <c r="AU221" s="1019"/>
      <c r="AV221" s="1084">
        <v>729252728</v>
      </c>
      <c r="AW221" s="1086">
        <v>70747272</v>
      </c>
      <c r="AX221" s="1084">
        <v>608443603</v>
      </c>
      <c r="AY221" s="1086">
        <v>120809125</v>
      </c>
      <c r="AZ221" s="1084">
        <v>599705611</v>
      </c>
      <c r="BA221" s="1086">
        <v>8737992</v>
      </c>
      <c r="BB221" s="1086">
        <v>599705611</v>
      </c>
      <c r="BC221" s="1085">
        <v>0</v>
      </c>
      <c r="BD221" s="1085">
        <v>0</v>
      </c>
      <c r="BG221" s="1080">
        <f t="shared" si="56"/>
        <v>800000000</v>
      </c>
      <c r="BH221" s="1080">
        <f t="shared" si="57"/>
        <v>800000000</v>
      </c>
      <c r="BI221" s="1080">
        <f t="shared" si="58"/>
        <v>0</v>
      </c>
      <c r="BJ221" s="1080">
        <f t="shared" si="59"/>
        <v>0</v>
      </c>
      <c r="BK221" s="1080">
        <f t="shared" si="60"/>
        <v>729252728</v>
      </c>
      <c r="BL221" s="1080">
        <f t="shared" si="61"/>
        <v>70747272</v>
      </c>
      <c r="BM221" s="1080">
        <f t="shared" si="62"/>
        <v>608443603</v>
      </c>
      <c r="BN221" s="1080">
        <f t="shared" si="63"/>
        <v>120809125</v>
      </c>
      <c r="BO221" s="1080">
        <f t="shared" si="64"/>
        <v>599705611</v>
      </c>
      <c r="BP221" s="1080">
        <f t="shared" si="65"/>
        <v>8737992</v>
      </c>
      <c r="BQ221" s="1080">
        <f t="shared" si="66"/>
        <v>599705611</v>
      </c>
      <c r="BR221" s="1080">
        <f t="shared" si="67"/>
        <v>0</v>
      </c>
      <c r="BS221" s="1080">
        <f t="shared" si="68"/>
        <v>0</v>
      </c>
    </row>
    <row r="222" spans="1:71" ht="12.75" x14ac:dyDescent="0.2">
      <c r="A222" s="1049" t="str">
        <f>+B222&amp;D222&amp;F222&amp;H222&amp;J222&amp;M222&amp;AJ222</f>
        <v>C670150810</v>
      </c>
      <c r="B222" s="1261" t="s">
        <v>453</v>
      </c>
      <c r="C222" s="1261"/>
      <c r="D222" s="1261" t="s">
        <v>814</v>
      </c>
      <c r="E222" s="1261"/>
      <c r="F222" s="1261" t="s">
        <v>817</v>
      </c>
      <c r="G222" s="1261"/>
      <c r="H222" s="1261"/>
      <c r="I222" s="1261"/>
      <c r="J222" s="1261"/>
      <c r="K222" s="1261"/>
      <c r="L222" s="1261"/>
      <c r="M222" s="1261"/>
      <c r="N222" s="1261"/>
      <c r="O222" s="1261"/>
      <c r="P222" s="1261"/>
      <c r="Q222" s="1261"/>
      <c r="R222" s="1261"/>
      <c r="S222" s="1261"/>
      <c r="T222" s="1260" t="s">
        <v>818</v>
      </c>
      <c r="U222" s="1260"/>
      <c r="V222" s="1260"/>
      <c r="W222" s="1260"/>
      <c r="X222" s="1260"/>
      <c r="Y222" s="1260"/>
      <c r="Z222" s="1260"/>
      <c r="AA222" s="1260"/>
      <c r="AB222" s="1261" t="s">
        <v>732</v>
      </c>
      <c r="AC222" s="1261"/>
      <c r="AD222" s="1261"/>
      <c r="AE222" s="1261"/>
      <c r="AF222" s="1261"/>
      <c r="AG222" s="1261" t="s">
        <v>733</v>
      </c>
      <c r="AH222" s="1261"/>
      <c r="AI222" s="1261"/>
      <c r="AJ222" s="1018" t="s">
        <v>417</v>
      </c>
      <c r="AK222" s="1262" t="s">
        <v>734</v>
      </c>
      <c r="AL222" s="1262"/>
      <c r="AM222" s="1262"/>
      <c r="AN222" s="1262"/>
      <c r="AO222" s="1262"/>
      <c r="AP222" s="1262"/>
      <c r="AQ222" s="1084">
        <v>850000000</v>
      </c>
      <c r="AR222" s="1084">
        <v>850000000</v>
      </c>
      <c r="AS222" s="1085">
        <v>0</v>
      </c>
      <c r="AT222" s="1085">
        <v>0</v>
      </c>
      <c r="AU222" s="1019"/>
      <c r="AV222" s="1084">
        <v>684113346</v>
      </c>
      <c r="AW222" s="1086">
        <v>165886654</v>
      </c>
      <c r="AX222" s="1084">
        <v>576243954</v>
      </c>
      <c r="AY222" s="1086">
        <v>107869392</v>
      </c>
      <c r="AZ222" s="1084">
        <v>575922778</v>
      </c>
      <c r="BA222" s="1086">
        <v>321176</v>
      </c>
      <c r="BB222" s="1086">
        <v>575922778</v>
      </c>
      <c r="BC222" s="1085">
        <v>0</v>
      </c>
      <c r="BD222" s="1085">
        <v>0</v>
      </c>
      <c r="BG222" s="1080">
        <f t="shared" si="56"/>
        <v>850000000</v>
      </c>
      <c r="BH222" s="1080">
        <f t="shared" si="57"/>
        <v>850000000</v>
      </c>
      <c r="BI222" s="1080">
        <f t="shared" si="58"/>
        <v>0</v>
      </c>
      <c r="BJ222" s="1080">
        <f t="shared" si="59"/>
        <v>0</v>
      </c>
      <c r="BK222" s="1080">
        <f t="shared" si="60"/>
        <v>684113346</v>
      </c>
      <c r="BL222" s="1080">
        <f t="shared" si="61"/>
        <v>165886654</v>
      </c>
      <c r="BM222" s="1080">
        <f t="shared" si="62"/>
        <v>576243954</v>
      </c>
      <c r="BN222" s="1080">
        <f t="shared" si="63"/>
        <v>107869392</v>
      </c>
      <c r="BO222" s="1080">
        <f t="shared" si="64"/>
        <v>575922778</v>
      </c>
      <c r="BP222" s="1080">
        <f t="shared" si="65"/>
        <v>321176</v>
      </c>
      <c r="BQ222" s="1080">
        <f t="shared" si="66"/>
        <v>575922778</v>
      </c>
      <c r="BR222" s="1080">
        <f t="shared" si="67"/>
        <v>0</v>
      </c>
      <c r="BS222" s="1080">
        <f t="shared" si="68"/>
        <v>0</v>
      </c>
    </row>
    <row r="223" spans="1:71" ht="12.75" x14ac:dyDescent="0.2">
      <c r="A223" s="1049" t="str">
        <f>+B223&amp;D223&amp;F223&amp;H223&amp;J223&amp;M223&amp;AJ223</f>
        <v>C6701508110</v>
      </c>
      <c r="B223" s="1257" t="s">
        <v>453</v>
      </c>
      <c r="C223" s="1257"/>
      <c r="D223" s="1257" t="s">
        <v>814</v>
      </c>
      <c r="E223" s="1257"/>
      <c r="F223" s="1257" t="s">
        <v>817</v>
      </c>
      <c r="G223" s="1257"/>
      <c r="H223" s="1257" t="s">
        <v>738</v>
      </c>
      <c r="I223" s="1257"/>
      <c r="J223" s="1257" t="s">
        <v>685</v>
      </c>
      <c r="K223" s="1257"/>
      <c r="L223" s="1257"/>
      <c r="M223" s="1257" t="s">
        <v>685</v>
      </c>
      <c r="N223" s="1257"/>
      <c r="O223" s="1257"/>
      <c r="P223" s="1257" t="s">
        <v>685</v>
      </c>
      <c r="Q223" s="1257"/>
      <c r="R223" s="1257" t="s">
        <v>685</v>
      </c>
      <c r="S223" s="1257"/>
      <c r="T223" s="1258" t="s">
        <v>597</v>
      </c>
      <c r="U223" s="1258"/>
      <c r="V223" s="1258"/>
      <c r="W223" s="1258"/>
      <c r="X223" s="1258"/>
      <c r="Y223" s="1258"/>
      <c r="Z223" s="1258"/>
      <c r="AA223" s="1258"/>
      <c r="AB223" s="1257" t="s">
        <v>732</v>
      </c>
      <c r="AC223" s="1257"/>
      <c r="AD223" s="1257"/>
      <c r="AE223" s="1257"/>
      <c r="AF223" s="1257"/>
      <c r="AG223" s="1257" t="s">
        <v>733</v>
      </c>
      <c r="AH223" s="1257"/>
      <c r="AI223" s="1257"/>
      <c r="AJ223" s="1023" t="s">
        <v>417</v>
      </c>
      <c r="AK223" s="1259" t="s">
        <v>734</v>
      </c>
      <c r="AL223" s="1259"/>
      <c r="AM223" s="1259"/>
      <c r="AN223" s="1259"/>
      <c r="AO223" s="1259"/>
      <c r="AP223" s="1259"/>
      <c r="AQ223" s="1084">
        <v>850000000</v>
      </c>
      <c r="AR223" s="1084">
        <v>850000000</v>
      </c>
      <c r="AS223" s="1085">
        <v>0</v>
      </c>
      <c r="AT223" s="1085">
        <v>0</v>
      </c>
      <c r="AU223" s="1019"/>
      <c r="AV223" s="1084">
        <v>684113346</v>
      </c>
      <c r="AW223" s="1086">
        <v>165886654</v>
      </c>
      <c r="AX223" s="1084">
        <v>576243954</v>
      </c>
      <c r="AY223" s="1086">
        <v>107869392</v>
      </c>
      <c r="AZ223" s="1084">
        <v>575922778</v>
      </c>
      <c r="BA223" s="1086">
        <v>321176</v>
      </c>
      <c r="BB223" s="1086">
        <v>575922778</v>
      </c>
      <c r="BC223" s="1085">
        <v>0</v>
      </c>
      <c r="BD223" s="1085">
        <v>0</v>
      </c>
      <c r="BG223" s="1080">
        <f t="shared" si="56"/>
        <v>850000000</v>
      </c>
      <c r="BH223" s="1080">
        <f t="shared" si="57"/>
        <v>850000000</v>
      </c>
      <c r="BI223" s="1080">
        <f t="shared" si="58"/>
        <v>0</v>
      </c>
      <c r="BJ223" s="1080">
        <f t="shared" si="59"/>
        <v>0</v>
      </c>
      <c r="BK223" s="1080">
        <f t="shared" si="60"/>
        <v>684113346</v>
      </c>
      <c r="BL223" s="1080">
        <f t="shared" si="61"/>
        <v>165886654</v>
      </c>
      <c r="BM223" s="1080">
        <f t="shared" si="62"/>
        <v>576243954</v>
      </c>
      <c r="BN223" s="1080">
        <f t="shared" si="63"/>
        <v>107869392</v>
      </c>
      <c r="BO223" s="1080">
        <f t="shared" si="64"/>
        <v>575922778</v>
      </c>
      <c r="BP223" s="1080">
        <f t="shared" si="65"/>
        <v>321176</v>
      </c>
      <c r="BQ223" s="1080">
        <f t="shared" si="66"/>
        <v>575922778</v>
      </c>
      <c r="BR223" s="1080">
        <f t="shared" si="67"/>
        <v>0</v>
      </c>
      <c r="BS223" s="1080">
        <f t="shared" si="68"/>
        <v>0</v>
      </c>
    </row>
    <row r="224" spans="1:71" x14ac:dyDescent="0.2">
      <c r="B224" s="1013" t="s">
        <v>685</v>
      </c>
      <c r="C224" s="1013" t="s">
        <v>685</v>
      </c>
      <c r="D224" s="1013" t="s">
        <v>685</v>
      </c>
      <c r="E224" s="1013" t="s">
        <v>685</v>
      </c>
      <c r="F224" s="1013" t="s">
        <v>685</v>
      </c>
      <c r="G224" s="1013" t="s">
        <v>685</v>
      </c>
      <c r="H224" s="1013" t="s">
        <v>685</v>
      </c>
      <c r="I224" s="1013" t="s">
        <v>685</v>
      </c>
      <c r="J224" s="1013" t="s">
        <v>685</v>
      </c>
      <c r="K224" s="1256" t="s">
        <v>685</v>
      </c>
      <c r="L224" s="1256"/>
      <c r="M224" s="1256" t="s">
        <v>685</v>
      </c>
      <c r="N224" s="1256"/>
      <c r="O224" s="1013" t="s">
        <v>685</v>
      </c>
      <c r="P224" s="1013" t="s">
        <v>685</v>
      </c>
      <c r="Q224" s="1013" t="s">
        <v>685</v>
      </c>
      <c r="R224" s="1013" t="s">
        <v>685</v>
      </c>
      <c r="S224" s="1013" t="s">
        <v>685</v>
      </c>
      <c r="T224" s="1013" t="s">
        <v>685</v>
      </c>
      <c r="U224" s="1013" t="s">
        <v>685</v>
      </c>
      <c r="V224" s="1013" t="s">
        <v>685</v>
      </c>
      <c r="W224" s="1013" t="s">
        <v>685</v>
      </c>
      <c r="X224" s="1013" t="s">
        <v>685</v>
      </c>
      <c r="Y224" s="1013" t="s">
        <v>685</v>
      </c>
      <c r="Z224" s="1013" t="s">
        <v>685</v>
      </c>
      <c r="AA224" s="1013" t="s">
        <v>685</v>
      </c>
      <c r="AB224" s="1256" t="s">
        <v>685</v>
      </c>
      <c r="AC224" s="1256"/>
      <c r="AD224" s="1256" t="s">
        <v>685</v>
      </c>
      <c r="AE224" s="1256"/>
      <c r="AF224" s="1013" t="s">
        <v>685</v>
      </c>
      <c r="AG224" s="1013" t="s">
        <v>685</v>
      </c>
      <c r="AH224" s="1013" t="s">
        <v>685</v>
      </c>
      <c r="AI224" s="1013" t="s">
        <v>685</v>
      </c>
      <c r="AJ224" s="1013" t="s">
        <v>685</v>
      </c>
      <c r="AK224" s="1013" t="s">
        <v>685</v>
      </c>
      <c r="AL224" s="1013" t="s">
        <v>685</v>
      </c>
      <c r="AM224" s="1013" t="s">
        <v>685</v>
      </c>
      <c r="AN224" s="1256" t="s">
        <v>685</v>
      </c>
      <c r="AO224" s="1256"/>
      <c r="AP224" s="1256"/>
      <c r="AQ224" s="1076" t="s">
        <v>685</v>
      </c>
      <c r="AR224" s="1076" t="s">
        <v>685</v>
      </c>
      <c r="AS224" s="1013" t="s">
        <v>685</v>
      </c>
      <c r="AT224" s="1256" t="s">
        <v>685</v>
      </c>
      <c r="AU224" s="1256"/>
      <c r="AV224" s="1076" t="s">
        <v>685</v>
      </c>
      <c r="AW224" s="1013" t="s">
        <v>685</v>
      </c>
      <c r="AX224" s="1076" t="s">
        <v>685</v>
      </c>
      <c r="AY224" s="1013" t="s">
        <v>685</v>
      </c>
      <c r="AZ224" s="1076" t="s">
        <v>685</v>
      </c>
      <c r="BA224" s="1013" t="s">
        <v>685</v>
      </c>
      <c r="BB224" s="1013" t="s">
        <v>685</v>
      </c>
      <c r="BC224" s="1013" t="s">
        <v>685</v>
      </c>
      <c r="BD224" s="1013" t="s">
        <v>685</v>
      </c>
    </row>
  </sheetData>
  <autoFilter ref="A17:BE224" xr:uid="{00000000-0009-0000-0000-000003000000}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</sheetPr>
  <dimension ref="A1:BT226"/>
  <sheetViews>
    <sheetView showGridLines="0" zoomScale="80" zoomScaleNormal="80" zoomScalePageLayoutView="80" workbookViewId="0">
      <pane xSplit="42" topLeftCell="AQ1" activePane="topRight" state="frozen"/>
      <selection pane="topRight" activeCell="A26" sqref="A26"/>
    </sheetView>
  </sheetViews>
  <sheetFormatPr baseColWidth="10" defaultColWidth="10.85546875" defaultRowHeight="11.25" x14ac:dyDescent="0.2"/>
  <cols>
    <col min="1" max="1" width="10.85546875" style="1012"/>
    <col min="2" max="2" width="2.85546875" style="1012" customWidth="1"/>
    <col min="3" max="6" width="2.7109375" style="1012" customWidth="1"/>
    <col min="7" max="7" width="2.85546875" style="1012" customWidth="1"/>
    <col min="8" max="10" width="2.7109375" style="1012" customWidth="1"/>
    <col min="11" max="11" width="2.42578125" style="1012" customWidth="1"/>
    <col min="12" max="12" width="0.28515625" style="1012" customWidth="1"/>
    <col min="13" max="13" width="1" style="1012" customWidth="1"/>
    <col min="14" max="14" width="1.42578125" style="1012" customWidth="1"/>
    <col min="15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20.7109375" style="1012" customWidth="1"/>
    <col min="44" max="44" width="20.7109375" style="1057" customWidth="1"/>
    <col min="45" max="47" width="20.7109375" style="1012" customWidth="1"/>
    <col min="48" max="48" width="22.28515625" style="1057" customWidth="1"/>
    <col min="49" max="49" width="20.7109375" style="1012" customWidth="1"/>
    <col min="50" max="50" width="20.7109375" style="1057" customWidth="1"/>
    <col min="51" max="51" width="20.7109375" style="1012" customWidth="1"/>
    <col min="52" max="52" width="20.7109375" style="1057" customWidth="1"/>
    <col min="53" max="57" width="20.7109375" style="1012" customWidth="1"/>
    <col min="58" max="58" width="10.85546875" style="1012"/>
    <col min="59" max="59" width="19.42578125" style="1064" hidden="1" customWidth="1"/>
    <col min="60" max="60" width="14.28515625" style="1012" hidden="1" customWidth="1"/>
    <col min="61" max="84" width="0" style="1012" hidden="1" customWidth="1"/>
    <col min="85" max="16384" width="10.85546875" style="1012"/>
  </cols>
  <sheetData>
    <row r="1" spans="2:56" ht="4.3499999999999996" customHeight="1" x14ac:dyDescent="0.2"/>
    <row r="2" spans="2:56" ht="4.3499999999999996" customHeight="1" x14ac:dyDescent="0.2">
      <c r="B2" s="1287"/>
      <c r="C2" s="1287"/>
      <c r="D2" s="1287"/>
      <c r="E2" s="1287"/>
      <c r="F2" s="1287"/>
      <c r="G2" s="1287"/>
      <c r="H2" s="1287"/>
      <c r="I2" s="1287"/>
      <c r="J2" s="1287"/>
      <c r="K2" s="1287"/>
    </row>
    <row r="3" spans="2:56" ht="14.1" customHeight="1" x14ac:dyDescent="0.2">
      <c r="B3" s="1287"/>
      <c r="C3" s="1287"/>
      <c r="D3" s="1287"/>
      <c r="E3" s="1287"/>
      <c r="F3" s="1287"/>
      <c r="G3" s="1287"/>
      <c r="H3" s="1287"/>
      <c r="I3" s="1287"/>
      <c r="J3" s="1287"/>
      <c r="K3" s="1287"/>
      <c r="N3" s="1288" t="s">
        <v>693</v>
      </c>
      <c r="O3" s="1287"/>
      <c r="P3" s="1287"/>
      <c r="Q3" s="1287"/>
      <c r="R3" s="1287"/>
      <c r="S3" s="1287"/>
      <c r="T3" s="1287"/>
      <c r="U3" s="1287"/>
      <c r="V3" s="1287"/>
      <c r="W3" s="1287"/>
      <c r="X3" s="1287"/>
      <c r="Y3" s="1287"/>
      <c r="Z3" s="1287"/>
      <c r="AA3" s="1287"/>
      <c r="AB3" s="1287"/>
      <c r="AE3" s="1289" t="s">
        <v>694</v>
      </c>
      <c r="AF3" s="1287"/>
      <c r="AG3" s="1287"/>
      <c r="AH3" s="1287"/>
      <c r="AI3" s="1287"/>
      <c r="AJ3" s="1287"/>
      <c r="AK3" s="1287"/>
      <c r="AL3" s="1287"/>
      <c r="AM3" s="1287"/>
      <c r="AN3" s="1287"/>
      <c r="AP3" s="1290" t="s">
        <v>820</v>
      </c>
      <c r="AQ3" s="1287"/>
      <c r="AR3" s="1287"/>
      <c r="AS3" s="1287"/>
      <c r="AT3" s="1287"/>
    </row>
    <row r="4" spans="2:56" ht="7.35" customHeight="1" x14ac:dyDescent="0.2">
      <c r="B4" s="1287"/>
      <c r="C4" s="1287"/>
      <c r="D4" s="1287"/>
      <c r="E4" s="1287"/>
      <c r="F4" s="1287"/>
      <c r="G4" s="1287"/>
      <c r="H4" s="1287"/>
      <c r="I4" s="1287"/>
      <c r="J4" s="1287"/>
      <c r="K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</row>
    <row r="5" spans="2:56" ht="28.35" customHeight="1" x14ac:dyDescent="0.2"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E5" s="1289" t="s">
        <v>695</v>
      </c>
      <c r="AF5" s="1287"/>
      <c r="AG5" s="1287"/>
      <c r="AH5" s="1287"/>
      <c r="AI5" s="1287"/>
      <c r="AJ5" s="1287"/>
      <c r="AK5" s="1287"/>
      <c r="AL5" s="1287"/>
      <c r="AM5" s="1287"/>
      <c r="AN5" s="1287"/>
      <c r="AP5" s="1290" t="s">
        <v>696</v>
      </c>
      <c r="AQ5" s="1287"/>
      <c r="AR5" s="1287"/>
      <c r="AS5" s="1287"/>
      <c r="AT5" s="1287"/>
    </row>
    <row r="6" spans="2:56" ht="2.85" customHeight="1" x14ac:dyDescent="0.2">
      <c r="B6" s="1287"/>
      <c r="C6" s="1287"/>
      <c r="D6" s="1287"/>
      <c r="E6" s="1287"/>
      <c r="F6" s="1287"/>
      <c r="G6" s="1287"/>
      <c r="H6" s="1287"/>
      <c r="I6" s="1287"/>
      <c r="J6" s="1287"/>
      <c r="K6" s="1287"/>
      <c r="AE6" s="1287"/>
      <c r="AF6" s="1287"/>
      <c r="AG6" s="1287"/>
      <c r="AH6" s="1287"/>
      <c r="AI6" s="1287"/>
      <c r="AJ6" s="1287"/>
      <c r="AK6" s="1287"/>
      <c r="AL6" s="1287"/>
      <c r="AM6" s="1287"/>
      <c r="AN6" s="1287"/>
      <c r="AP6" s="1287"/>
      <c r="AQ6" s="1287"/>
      <c r="AR6" s="1287"/>
      <c r="AS6" s="1287"/>
      <c r="AT6" s="1287"/>
    </row>
    <row r="7" spans="2:56" x14ac:dyDescent="0.2">
      <c r="AE7" s="1287"/>
      <c r="AF7" s="1287"/>
      <c r="AG7" s="1287"/>
      <c r="AH7" s="1287"/>
      <c r="AI7" s="1287"/>
      <c r="AJ7" s="1287"/>
      <c r="AK7" s="1287"/>
      <c r="AL7" s="1287"/>
      <c r="AM7" s="1287"/>
      <c r="AN7" s="1287"/>
      <c r="AP7" s="1287"/>
      <c r="AQ7" s="1287"/>
      <c r="AR7" s="1287"/>
      <c r="AS7" s="1287"/>
      <c r="AT7" s="1287"/>
    </row>
    <row r="8" spans="2:56" ht="7.35" customHeight="1" x14ac:dyDescent="0.2"/>
    <row r="9" spans="2:56" ht="14.1" customHeight="1" x14ac:dyDescent="0.2">
      <c r="AE9" s="1289" t="s">
        <v>697</v>
      </c>
      <c r="AF9" s="1287"/>
      <c r="AG9" s="1287"/>
      <c r="AH9" s="1287"/>
      <c r="AI9" s="1287"/>
      <c r="AJ9" s="1287"/>
      <c r="AK9" s="1287"/>
      <c r="AL9" s="1287"/>
      <c r="AM9" s="1287"/>
      <c r="AN9" s="1287"/>
      <c r="AP9" s="1290" t="s">
        <v>831</v>
      </c>
      <c r="AQ9" s="1287"/>
      <c r="AR9" s="1287"/>
      <c r="AS9" s="1287"/>
      <c r="AT9" s="1287"/>
      <c r="AW9" s="1097">
        <f>+AW18+AW19+AW20+AW21</f>
        <v>45616982765.150002</v>
      </c>
    </row>
    <row r="10" spans="2:56" ht="0" hidden="1" customHeight="1" x14ac:dyDescent="0.2"/>
    <row r="11" spans="2:56" ht="20.100000000000001" customHeight="1" x14ac:dyDescent="0.2">
      <c r="AR11" s="1097">
        <f>+AR18+AR19+AR20+AR21+AR167+AR168</f>
        <v>11655562928.4</v>
      </c>
      <c r="AS11" s="1097">
        <f t="shared" ref="AS11:BD11" si="0">+AS18+AS19+AS20+AS21+AS167+AS168</f>
        <v>23614942694.52</v>
      </c>
      <c r="AT11" s="1097">
        <f t="shared" si="0"/>
        <v>41197892634</v>
      </c>
      <c r="AU11" s="1097">
        <f t="shared" si="0"/>
        <v>0</v>
      </c>
      <c r="AV11" s="1097">
        <f t="shared" si="0"/>
        <v>57413774758.550003</v>
      </c>
      <c r="AW11" s="1097">
        <f t="shared" si="0"/>
        <v>45758211830.150002</v>
      </c>
      <c r="AX11" s="1097">
        <f t="shared" si="0"/>
        <v>43547741349.5</v>
      </c>
      <c r="AY11" s="1097">
        <f t="shared" si="0"/>
        <v>17656959807.049999</v>
      </c>
      <c r="AZ11" s="1097">
        <f t="shared" si="0"/>
        <v>45234701516.5</v>
      </c>
      <c r="BA11" s="1097">
        <f t="shared" si="0"/>
        <v>2575167391</v>
      </c>
      <c r="BB11" s="1097">
        <f t="shared" si="0"/>
        <v>45227854741.5</v>
      </c>
      <c r="BC11" s="1097">
        <f t="shared" si="0"/>
        <v>6846775</v>
      </c>
      <c r="BD11" s="1097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318" t="s">
        <v>698</v>
      </c>
      <c r="C14" s="1315"/>
      <c r="D14" s="1315"/>
      <c r="E14" s="1315"/>
      <c r="F14" s="1314"/>
      <c r="G14" s="1304" t="s">
        <v>699</v>
      </c>
      <c r="H14" s="1315"/>
      <c r="I14" s="1314"/>
      <c r="J14" s="1318" t="s">
        <v>700</v>
      </c>
      <c r="K14" s="1315"/>
      <c r="L14" s="1315"/>
      <c r="M14" s="1315"/>
      <c r="N14" s="1315"/>
      <c r="O14" s="1315"/>
      <c r="P14" s="1315"/>
      <c r="Q14" s="1314"/>
      <c r="R14" s="1319" t="s">
        <v>701</v>
      </c>
      <c r="S14" s="1315"/>
      <c r="T14" s="1315"/>
      <c r="U14" s="1315"/>
      <c r="V14" s="1315"/>
      <c r="W14" s="1315"/>
      <c r="X14" s="1314"/>
      <c r="Y14" s="1318" t="s">
        <v>702</v>
      </c>
      <c r="Z14" s="1315"/>
      <c r="AA14" s="1315"/>
      <c r="AB14" s="1315"/>
      <c r="AC14" s="1315"/>
      <c r="AD14" s="1315"/>
      <c r="AE14" s="1314"/>
      <c r="AF14" s="1319" t="s">
        <v>830</v>
      </c>
      <c r="AG14" s="1315"/>
      <c r="AH14" s="1315"/>
      <c r="AI14" s="1315"/>
      <c r="AJ14" s="1315"/>
      <c r="AK14" s="1314"/>
      <c r="AL14" s="1014" t="s">
        <v>685</v>
      </c>
      <c r="AM14" s="1014" t="s">
        <v>685</v>
      </c>
      <c r="AN14" s="1256" t="s">
        <v>685</v>
      </c>
      <c r="AO14" s="1287"/>
      <c r="AP14" s="1287"/>
      <c r="AQ14" s="1014" t="s">
        <v>685</v>
      </c>
      <c r="AR14" s="1058" t="s">
        <v>685</v>
      </c>
      <c r="AS14" s="1014" t="s">
        <v>685</v>
      </c>
      <c r="AT14" s="1256" t="s">
        <v>685</v>
      </c>
      <c r="AU14" s="1287"/>
      <c r="AV14" s="1058">
        <v>48</v>
      </c>
      <c r="AW14" s="1014">
        <v>49</v>
      </c>
      <c r="AX14" s="1058">
        <v>50</v>
      </c>
      <c r="AY14" s="1014">
        <v>51</v>
      </c>
      <c r="AZ14" s="1058">
        <v>52</v>
      </c>
      <c r="BA14" s="1014">
        <v>53</v>
      </c>
      <c r="BB14" s="1014">
        <v>54</v>
      </c>
      <c r="BC14" s="1014">
        <v>55</v>
      </c>
      <c r="BD14" s="1014">
        <v>56</v>
      </c>
    </row>
    <row r="15" spans="2:56" x14ac:dyDescent="0.2">
      <c r="B15" s="1316" t="s">
        <v>703</v>
      </c>
      <c r="C15" s="1315"/>
      <c r="D15" s="1315"/>
      <c r="E15" s="1315"/>
      <c r="F15" s="1315"/>
      <c r="G15" s="1314"/>
      <c r="H15" s="1297" t="s">
        <v>696</v>
      </c>
      <c r="I15" s="1315"/>
      <c r="J15" s="1315"/>
      <c r="K15" s="1315"/>
      <c r="L15" s="1315"/>
      <c r="M15" s="1315"/>
      <c r="N15" s="1315"/>
      <c r="O15" s="1315"/>
      <c r="P15" s="1315"/>
      <c r="Q15" s="1315"/>
      <c r="R15" s="1315"/>
      <c r="S15" s="1315"/>
      <c r="T15" s="1315"/>
      <c r="U15" s="1315"/>
      <c r="V15" s="1315"/>
      <c r="W15" s="1315"/>
      <c r="X15" s="1315"/>
      <c r="Y15" s="1315"/>
      <c r="Z15" s="1315"/>
      <c r="AA15" s="1315"/>
      <c r="AB15" s="1315"/>
      <c r="AC15" s="1315"/>
      <c r="AD15" s="1315"/>
      <c r="AE15" s="1315"/>
      <c r="AF15" s="1315"/>
      <c r="AG15" s="1315"/>
      <c r="AH15" s="1314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298" t="s">
        <v>685</v>
      </c>
      <c r="AO15" s="1317"/>
      <c r="AP15" s="1317"/>
      <c r="AQ15" s="1014" t="s">
        <v>685</v>
      </c>
      <c r="AR15" s="1058" t="s">
        <v>685</v>
      </c>
      <c r="AS15" s="1014" t="s">
        <v>685</v>
      </c>
      <c r="AT15" s="1256" t="s">
        <v>685</v>
      </c>
      <c r="AU15" s="1287"/>
      <c r="AV15" s="1058" t="s">
        <v>685</v>
      </c>
      <c r="AW15" s="1014" t="s">
        <v>685</v>
      </c>
      <c r="AX15" s="1058" t="s">
        <v>685</v>
      </c>
      <c r="AY15" s="1014" t="s">
        <v>685</v>
      </c>
      <c r="AZ15" s="1058" t="s">
        <v>685</v>
      </c>
      <c r="BA15" s="1014" t="s">
        <v>685</v>
      </c>
      <c r="BB15" s="1014" t="s">
        <v>685</v>
      </c>
      <c r="BC15" s="1014" t="s">
        <v>685</v>
      </c>
      <c r="BD15" s="1014" t="s">
        <v>685</v>
      </c>
    </row>
    <row r="16" spans="2:56" x14ac:dyDescent="0.2">
      <c r="B16" s="1316" t="s">
        <v>704</v>
      </c>
      <c r="C16" s="1315"/>
      <c r="D16" s="1315"/>
      <c r="E16" s="1315"/>
      <c r="F16" s="1315"/>
      <c r="G16" s="1315"/>
      <c r="H16" s="1314"/>
      <c r="I16" s="1297" t="s">
        <v>705</v>
      </c>
      <c r="J16" s="1315"/>
      <c r="K16" s="1315"/>
      <c r="L16" s="1315"/>
      <c r="M16" s="1315"/>
      <c r="N16" s="1315"/>
      <c r="O16" s="1315"/>
      <c r="P16" s="1315"/>
      <c r="Q16" s="1315"/>
      <c r="R16" s="1315"/>
      <c r="S16" s="1315"/>
      <c r="T16" s="1315"/>
      <c r="U16" s="1315"/>
      <c r="V16" s="1315"/>
      <c r="W16" s="1315"/>
      <c r="X16" s="1315"/>
      <c r="Y16" s="1315"/>
      <c r="Z16" s="1315"/>
      <c r="AA16" s="1315"/>
      <c r="AB16" s="1315"/>
      <c r="AC16" s="1315"/>
      <c r="AD16" s="1315"/>
      <c r="AE16" s="1315"/>
      <c r="AF16" s="1315"/>
      <c r="AG16" s="1315"/>
      <c r="AH16" s="1315"/>
      <c r="AI16" s="1315"/>
      <c r="AJ16" s="1315"/>
      <c r="AK16" s="1315"/>
      <c r="AL16" s="1315"/>
      <c r="AM16" s="1315"/>
      <c r="AN16" s="1315"/>
      <c r="AO16" s="1315"/>
      <c r="AP16" s="1314"/>
      <c r="AQ16" s="1014" t="s">
        <v>685</v>
      </c>
      <c r="AR16" s="1058" t="s">
        <v>685</v>
      </c>
      <c r="AS16" s="1014" t="s">
        <v>685</v>
      </c>
      <c r="AT16" s="1256" t="s">
        <v>685</v>
      </c>
      <c r="AU16" s="1287"/>
      <c r="AV16" s="1058" t="s">
        <v>685</v>
      </c>
      <c r="AW16" s="1014" t="s">
        <v>685</v>
      </c>
      <c r="AX16" s="1058" t="s">
        <v>685</v>
      </c>
      <c r="AY16" s="1014" t="s">
        <v>685</v>
      </c>
      <c r="AZ16" s="1058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</row>
    <row r="17" spans="1:72" ht="63.75" x14ac:dyDescent="0.2">
      <c r="B17" s="1313" t="s">
        <v>706</v>
      </c>
      <c r="C17" s="1314"/>
      <c r="D17" s="1285" t="s">
        <v>707</v>
      </c>
      <c r="E17" s="1314"/>
      <c r="F17" s="1313" t="s">
        <v>708</v>
      </c>
      <c r="G17" s="1314"/>
      <c r="H17" s="1313" t="s">
        <v>709</v>
      </c>
      <c r="I17" s="1314"/>
      <c r="J17" s="1313" t="s">
        <v>710</v>
      </c>
      <c r="K17" s="1315"/>
      <c r="L17" s="1314"/>
      <c r="M17" s="1313" t="s">
        <v>711</v>
      </c>
      <c r="N17" s="1315"/>
      <c r="O17" s="1314"/>
      <c r="P17" s="1313" t="s">
        <v>712</v>
      </c>
      <c r="Q17" s="1314"/>
      <c r="R17" s="1313" t="s">
        <v>713</v>
      </c>
      <c r="S17" s="1314"/>
      <c r="T17" s="1313" t="s">
        <v>714</v>
      </c>
      <c r="U17" s="1315"/>
      <c r="V17" s="1315"/>
      <c r="W17" s="1315"/>
      <c r="X17" s="1315"/>
      <c r="Y17" s="1315"/>
      <c r="Z17" s="1315"/>
      <c r="AA17" s="1314"/>
      <c r="AB17" s="1313" t="s">
        <v>715</v>
      </c>
      <c r="AC17" s="1315"/>
      <c r="AD17" s="1315"/>
      <c r="AE17" s="1315"/>
      <c r="AF17" s="1314"/>
      <c r="AG17" s="1313" t="s">
        <v>716</v>
      </c>
      <c r="AH17" s="1315"/>
      <c r="AI17" s="1314"/>
      <c r="AJ17" s="1017" t="s">
        <v>717</v>
      </c>
      <c r="AK17" s="1313" t="s">
        <v>718</v>
      </c>
      <c r="AL17" s="1315"/>
      <c r="AM17" s="1315"/>
      <c r="AN17" s="1315"/>
      <c r="AO17" s="1315"/>
      <c r="AP17" s="1314"/>
      <c r="AQ17" s="1017" t="s">
        <v>719</v>
      </c>
      <c r="AR17" s="1059" t="s">
        <v>720</v>
      </c>
      <c r="AS17" s="1017" t="s">
        <v>721</v>
      </c>
      <c r="AT17" s="1313" t="s">
        <v>722</v>
      </c>
      <c r="AU17" s="1314"/>
      <c r="AV17" s="1059" t="s">
        <v>723</v>
      </c>
      <c r="AW17" s="1017" t="s">
        <v>724</v>
      </c>
      <c r="AX17" s="1059" t="s">
        <v>725</v>
      </c>
      <c r="AY17" s="1017" t="s">
        <v>726</v>
      </c>
      <c r="AZ17" s="1059" t="s">
        <v>727</v>
      </c>
      <c r="BA17" s="1017" t="s">
        <v>728</v>
      </c>
      <c r="BB17" s="1017" t="s">
        <v>729</v>
      </c>
      <c r="BC17" s="1017" t="s">
        <v>730</v>
      </c>
      <c r="BD17" s="1017" t="s">
        <v>731</v>
      </c>
      <c r="BG17" s="1065" t="s">
        <v>719</v>
      </c>
      <c r="BH17" s="1059" t="s">
        <v>720</v>
      </c>
      <c r="BI17" s="1017" t="s">
        <v>721</v>
      </c>
      <c r="BJ17" s="1313" t="s">
        <v>722</v>
      </c>
      <c r="BK17" s="1314"/>
      <c r="BL17" s="1059" t="s">
        <v>723</v>
      </c>
      <c r="BM17" s="1017" t="s">
        <v>724</v>
      </c>
      <c r="BN17" s="1059" t="s">
        <v>725</v>
      </c>
      <c r="BO17" s="1017" t="s">
        <v>726</v>
      </c>
      <c r="BP17" s="1059" t="s">
        <v>727</v>
      </c>
      <c r="BQ17" s="1017" t="s">
        <v>728</v>
      </c>
      <c r="BR17" s="1017" t="s">
        <v>729</v>
      </c>
      <c r="BS17" s="1017" t="s">
        <v>730</v>
      </c>
      <c r="BT17" s="1017" t="s">
        <v>731</v>
      </c>
    </row>
    <row r="18" spans="1:72" ht="21.95" customHeight="1" x14ac:dyDescent="0.2">
      <c r="B18" s="1261" t="s">
        <v>361</v>
      </c>
      <c r="C18" s="1287"/>
      <c r="D18" s="1261"/>
      <c r="E18" s="1287"/>
      <c r="F18" s="1261"/>
      <c r="G18" s="1287"/>
      <c r="H18" s="1261"/>
      <c r="I18" s="1287"/>
      <c r="J18" s="1261"/>
      <c r="K18" s="1287"/>
      <c r="L18" s="1287"/>
      <c r="M18" s="1261"/>
      <c r="N18" s="1287"/>
      <c r="O18" s="1287"/>
      <c r="P18" s="1261"/>
      <c r="Q18" s="1287"/>
      <c r="R18" s="1261"/>
      <c r="S18" s="1287"/>
      <c r="T18" s="1260" t="s">
        <v>58</v>
      </c>
      <c r="U18" s="1287"/>
      <c r="V18" s="1287"/>
      <c r="W18" s="1287"/>
      <c r="X18" s="1287"/>
      <c r="Y18" s="1287"/>
      <c r="Z18" s="1287"/>
      <c r="AA18" s="1287"/>
      <c r="AB18" s="1261" t="s">
        <v>732</v>
      </c>
      <c r="AC18" s="1287"/>
      <c r="AD18" s="1287"/>
      <c r="AE18" s="1287"/>
      <c r="AF18" s="1287"/>
      <c r="AG18" s="1261" t="s">
        <v>733</v>
      </c>
      <c r="AH18" s="1287"/>
      <c r="AI18" s="1287"/>
      <c r="AJ18" s="1020" t="s">
        <v>417</v>
      </c>
      <c r="AK18" s="1262" t="s">
        <v>734</v>
      </c>
      <c r="AL18" s="1287"/>
      <c r="AM18" s="1287"/>
      <c r="AN18" s="1287"/>
      <c r="AO18" s="1287"/>
      <c r="AP18" s="1287"/>
      <c r="AQ18" s="1019">
        <v>412402367610</v>
      </c>
      <c r="AR18" s="1060">
        <v>10197308829.4</v>
      </c>
      <c r="AS18" s="1019">
        <v>835274883.51999998</v>
      </c>
      <c r="AT18" s="1019">
        <v>40981840293</v>
      </c>
      <c r="AU18" s="1019">
        <v>0</v>
      </c>
      <c r="AV18" s="1060">
        <v>32454042985.549999</v>
      </c>
      <c r="AW18" s="1019">
        <v>22256734156.150002</v>
      </c>
      <c r="AX18" s="1060">
        <v>25711052725</v>
      </c>
      <c r="AY18" s="1019">
        <v>6742990260.5500002</v>
      </c>
      <c r="AZ18" s="1060">
        <v>27801023422</v>
      </c>
      <c r="BA18" s="1019">
        <v>2089970697</v>
      </c>
      <c r="BB18" s="1019">
        <v>27794176647</v>
      </c>
      <c r="BC18" s="1019">
        <v>6846775</v>
      </c>
      <c r="BD18" s="1019">
        <v>95806071</v>
      </c>
      <c r="BG18" s="1064">
        <v>412402367610</v>
      </c>
      <c r="BH18" s="1064">
        <v>10197308829.4</v>
      </c>
      <c r="BI18" s="1064">
        <v>835274883.51999998</v>
      </c>
      <c r="BJ18" s="1064">
        <v>40981840293</v>
      </c>
      <c r="BK18" s="1064">
        <v>0</v>
      </c>
      <c r="BL18" s="1064">
        <v>32454042985.549999</v>
      </c>
      <c r="BM18" s="1064">
        <v>22256734156.150002</v>
      </c>
      <c r="BN18" s="1064">
        <v>25711052725</v>
      </c>
      <c r="BO18" s="1064">
        <v>6742990260.5500002</v>
      </c>
      <c r="BP18" s="1064">
        <v>27801023422</v>
      </c>
      <c r="BQ18" s="1064">
        <v>2089970697</v>
      </c>
      <c r="BR18" s="1064">
        <v>27794176647</v>
      </c>
      <c r="BS18" s="1064">
        <v>6846775</v>
      </c>
      <c r="BT18" s="1064">
        <v>95806071</v>
      </c>
    </row>
    <row r="19" spans="1:72" ht="21.95" customHeight="1" x14ac:dyDescent="0.2">
      <c r="B19" s="1261" t="s">
        <v>361</v>
      </c>
      <c r="C19" s="1287"/>
      <c r="D19" s="1261"/>
      <c r="E19" s="1287"/>
      <c r="F19" s="1261"/>
      <c r="G19" s="1287"/>
      <c r="H19" s="1261"/>
      <c r="I19" s="1287"/>
      <c r="J19" s="1261"/>
      <c r="K19" s="1287"/>
      <c r="L19" s="1287"/>
      <c r="M19" s="1261"/>
      <c r="N19" s="1287"/>
      <c r="O19" s="1287"/>
      <c r="P19" s="1261"/>
      <c r="Q19" s="1287"/>
      <c r="R19" s="1261"/>
      <c r="S19" s="1287"/>
      <c r="T19" s="1260" t="s">
        <v>58</v>
      </c>
      <c r="U19" s="1287"/>
      <c r="V19" s="1287"/>
      <c r="W19" s="1287"/>
      <c r="X19" s="1287"/>
      <c r="Y19" s="1287"/>
      <c r="Z19" s="1287"/>
      <c r="AA19" s="1287"/>
      <c r="AB19" s="1261" t="s">
        <v>732</v>
      </c>
      <c r="AC19" s="1287"/>
      <c r="AD19" s="1287"/>
      <c r="AE19" s="1287"/>
      <c r="AF19" s="1287"/>
      <c r="AG19" s="1261" t="s">
        <v>735</v>
      </c>
      <c r="AH19" s="1287"/>
      <c r="AI19" s="1287"/>
      <c r="AJ19" s="1020" t="s">
        <v>417</v>
      </c>
      <c r="AK19" s="1262" t="s">
        <v>734</v>
      </c>
      <c r="AL19" s="1287"/>
      <c r="AM19" s="1287"/>
      <c r="AN19" s="1287"/>
      <c r="AO19" s="1287"/>
      <c r="AP19" s="1287"/>
      <c r="AQ19" s="1019">
        <v>129817132</v>
      </c>
      <c r="AR19" s="1060">
        <v>0</v>
      </c>
      <c r="AS19" s="1019">
        <v>0</v>
      </c>
      <c r="AT19" s="1019">
        <v>0</v>
      </c>
      <c r="AU19" s="1019">
        <v>0</v>
      </c>
      <c r="AV19" s="1060">
        <v>0</v>
      </c>
      <c r="AW19" s="1019">
        <v>0</v>
      </c>
      <c r="AX19" s="1060">
        <v>0</v>
      </c>
      <c r="AY19" s="1019">
        <v>0</v>
      </c>
      <c r="AZ19" s="1060">
        <v>0</v>
      </c>
      <c r="BA19" s="1019">
        <v>0</v>
      </c>
      <c r="BB19" s="1019">
        <v>0</v>
      </c>
      <c r="BC19" s="1019">
        <v>0</v>
      </c>
      <c r="BD19" s="1019">
        <v>0</v>
      </c>
      <c r="BG19" s="1064">
        <v>129817132</v>
      </c>
      <c r="BH19" s="1064">
        <v>0</v>
      </c>
      <c r="BI19" s="1064">
        <v>0</v>
      </c>
      <c r="BJ19" s="1064">
        <v>0</v>
      </c>
      <c r="BK19" s="1064">
        <v>0</v>
      </c>
      <c r="BL19" s="1064">
        <v>0</v>
      </c>
      <c r="BM19" s="1064">
        <v>0</v>
      </c>
      <c r="BN19" s="1064">
        <v>0</v>
      </c>
      <c r="BO19" s="1064">
        <v>0</v>
      </c>
      <c r="BP19" s="1064">
        <v>0</v>
      </c>
      <c r="BQ19" s="1064">
        <v>0</v>
      </c>
      <c r="BR19" s="1064">
        <v>0</v>
      </c>
      <c r="BS19" s="1064">
        <v>0</v>
      </c>
      <c r="BT19" s="1064">
        <v>0</v>
      </c>
    </row>
    <row r="20" spans="1:72" ht="21.95" customHeight="1" x14ac:dyDescent="0.2">
      <c r="B20" s="1261" t="s">
        <v>361</v>
      </c>
      <c r="C20" s="1287"/>
      <c r="D20" s="1261"/>
      <c r="E20" s="1287"/>
      <c r="F20" s="1261"/>
      <c r="G20" s="1287"/>
      <c r="H20" s="1261"/>
      <c r="I20" s="1287"/>
      <c r="J20" s="1261"/>
      <c r="K20" s="1287"/>
      <c r="L20" s="1287"/>
      <c r="M20" s="1261"/>
      <c r="N20" s="1287"/>
      <c r="O20" s="1287"/>
      <c r="P20" s="1261"/>
      <c r="Q20" s="1287"/>
      <c r="R20" s="1261"/>
      <c r="S20" s="1287"/>
      <c r="T20" s="1260" t="s">
        <v>58</v>
      </c>
      <c r="U20" s="1287"/>
      <c r="V20" s="1287"/>
      <c r="W20" s="1287"/>
      <c r="X20" s="1287"/>
      <c r="Y20" s="1287"/>
      <c r="Z20" s="1287"/>
      <c r="AA20" s="1287"/>
      <c r="AB20" s="1261" t="s">
        <v>732</v>
      </c>
      <c r="AC20" s="1287"/>
      <c r="AD20" s="1287"/>
      <c r="AE20" s="1287"/>
      <c r="AF20" s="1287"/>
      <c r="AG20" s="1261" t="s">
        <v>735</v>
      </c>
      <c r="AH20" s="1287"/>
      <c r="AI20" s="1287"/>
      <c r="AJ20" s="1020" t="s">
        <v>433</v>
      </c>
      <c r="AK20" s="1262" t="s">
        <v>736</v>
      </c>
      <c r="AL20" s="1287"/>
      <c r="AM20" s="1287"/>
      <c r="AN20" s="1287"/>
      <c r="AO20" s="1287"/>
      <c r="AP20" s="1287"/>
      <c r="AQ20" s="1019">
        <v>519000000</v>
      </c>
      <c r="AR20" s="1060">
        <v>0</v>
      </c>
      <c r="AS20" s="1019">
        <v>0</v>
      </c>
      <c r="AT20" s="1019">
        <v>0</v>
      </c>
      <c r="AU20" s="1019">
        <v>0</v>
      </c>
      <c r="AV20" s="1060">
        <v>0</v>
      </c>
      <c r="AW20" s="1019">
        <v>0</v>
      </c>
      <c r="AX20" s="1060">
        <v>0</v>
      </c>
      <c r="AY20" s="1019">
        <v>0</v>
      </c>
      <c r="AZ20" s="1060">
        <v>0</v>
      </c>
      <c r="BA20" s="1019">
        <v>0</v>
      </c>
      <c r="BB20" s="1019">
        <v>0</v>
      </c>
      <c r="BC20" s="1019">
        <v>0</v>
      </c>
      <c r="BD20" s="1019">
        <v>0</v>
      </c>
      <c r="BG20" s="1064">
        <v>519000000</v>
      </c>
      <c r="BH20" s="1064">
        <v>0</v>
      </c>
      <c r="BI20" s="1064">
        <v>0</v>
      </c>
      <c r="BJ20" s="1064">
        <v>0</v>
      </c>
      <c r="BK20" s="1064">
        <v>0</v>
      </c>
      <c r="BL20" s="1064">
        <v>0</v>
      </c>
      <c r="BM20" s="1064">
        <v>0</v>
      </c>
      <c r="BN20" s="1064">
        <v>0</v>
      </c>
      <c r="BO20" s="1064">
        <v>0</v>
      </c>
      <c r="BP20" s="1064">
        <v>0</v>
      </c>
      <c r="BQ20" s="1064">
        <v>0</v>
      </c>
      <c r="BR20" s="1064">
        <v>0</v>
      </c>
      <c r="BS20" s="1064">
        <v>0</v>
      </c>
      <c r="BT20" s="1064">
        <v>0</v>
      </c>
    </row>
    <row r="21" spans="1:72" ht="21.95" customHeight="1" x14ac:dyDescent="0.2">
      <c r="B21" s="1261" t="s">
        <v>361</v>
      </c>
      <c r="C21" s="1287"/>
      <c r="D21" s="1261"/>
      <c r="E21" s="1287"/>
      <c r="F21" s="1261"/>
      <c r="G21" s="1287"/>
      <c r="H21" s="1261"/>
      <c r="I21" s="1287"/>
      <c r="J21" s="1261"/>
      <c r="K21" s="1287"/>
      <c r="L21" s="1287"/>
      <c r="M21" s="1261"/>
      <c r="N21" s="1287"/>
      <c r="O21" s="1287"/>
      <c r="P21" s="1261"/>
      <c r="Q21" s="1287"/>
      <c r="R21" s="1261"/>
      <c r="S21" s="1287"/>
      <c r="T21" s="1260" t="s">
        <v>58</v>
      </c>
      <c r="U21" s="1287"/>
      <c r="V21" s="1287"/>
      <c r="W21" s="1287"/>
      <c r="X21" s="1287"/>
      <c r="Y21" s="1287"/>
      <c r="Z21" s="1287"/>
      <c r="AA21" s="1287"/>
      <c r="AB21" s="1261" t="s">
        <v>732</v>
      </c>
      <c r="AC21" s="1287"/>
      <c r="AD21" s="1287"/>
      <c r="AE21" s="1287"/>
      <c r="AF21" s="1287"/>
      <c r="AG21" s="1261" t="s">
        <v>735</v>
      </c>
      <c r="AH21" s="1287"/>
      <c r="AI21" s="1287"/>
      <c r="AJ21" s="1020" t="s">
        <v>370</v>
      </c>
      <c r="AK21" s="1262" t="s">
        <v>737</v>
      </c>
      <c r="AL21" s="1287"/>
      <c r="AM21" s="1287"/>
      <c r="AN21" s="1287"/>
      <c r="AO21" s="1287"/>
      <c r="AP21" s="1287"/>
      <c r="AQ21" s="1019">
        <v>64533630000</v>
      </c>
      <c r="AR21" s="1060">
        <v>1044682567</v>
      </c>
      <c r="AS21" s="1019">
        <v>21330501344</v>
      </c>
      <c r="AT21" s="1019">
        <v>0</v>
      </c>
      <c r="AU21" s="1019">
        <v>0</v>
      </c>
      <c r="AV21" s="1060">
        <v>24404931176</v>
      </c>
      <c r="AW21" s="1019">
        <v>23360248609</v>
      </c>
      <c r="AX21" s="1060">
        <v>15386424828.5</v>
      </c>
      <c r="AY21" s="1019">
        <v>9018506347.5</v>
      </c>
      <c r="AZ21" s="1060">
        <v>14942321216.5</v>
      </c>
      <c r="BA21" s="1019">
        <v>444103612</v>
      </c>
      <c r="BB21" s="1019">
        <v>14942321216.5</v>
      </c>
      <c r="BC21" s="1019">
        <v>0</v>
      </c>
      <c r="BD21" s="1019">
        <v>0</v>
      </c>
      <c r="BG21" s="1064">
        <v>64533630000</v>
      </c>
      <c r="BH21" s="1064">
        <v>1044682567</v>
      </c>
      <c r="BI21" s="1064">
        <v>21330501344</v>
      </c>
      <c r="BJ21" s="1064">
        <v>0</v>
      </c>
      <c r="BK21" s="1064">
        <v>0</v>
      </c>
      <c r="BL21" s="1064">
        <v>24404931176</v>
      </c>
      <c r="BM21" s="1064">
        <v>23360248609</v>
      </c>
      <c r="BN21" s="1064">
        <v>15386424828.5</v>
      </c>
      <c r="BO21" s="1064">
        <v>9018506347.5</v>
      </c>
      <c r="BP21" s="1064">
        <v>14942321216.5</v>
      </c>
      <c r="BQ21" s="1064">
        <v>444103612</v>
      </c>
      <c r="BR21" s="1064">
        <v>14942321216.5</v>
      </c>
      <c r="BS21" s="1064">
        <v>0</v>
      </c>
      <c r="BT21" s="1064">
        <v>0</v>
      </c>
    </row>
    <row r="22" spans="1:72" ht="21.95" customHeight="1" x14ac:dyDescent="0.2">
      <c r="B22" s="1261" t="s">
        <v>361</v>
      </c>
      <c r="C22" s="1287"/>
      <c r="D22" s="1261" t="s">
        <v>738</v>
      </c>
      <c r="E22" s="1287"/>
      <c r="F22" s="1261"/>
      <c r="G22" s="1287"/>
      <c r="H22" s="1261"/>
      <c r="I22" s="1287"/>
      <c r="J22" s="1261"/>
      <c r="K22" s="1287"/>
      <c r="L22" s="1287"/>
      <c r="M22" s="1261"/>
      <c r="N22" s="1287"/>
      <c r="O22" s="1287"/>
      <c r="P22" s="1261"/>
      <c r="Q22" s="1287"/>
      <c r="R22" s="1261"/>
      <c r="S22" s="1287"/>
      <c r="T22" s="1260" t="s">
        <v>57</v>
      </c>
      <c r="U22" s="1287"/>
      <c r="V22" s="1287"/>
      <c r="W22" s="1287"/>
      <c r="X22" s="1287"/>
      <c r="Y22" s="1287"/>
      <c r="Z22" s="1287"/>
      <c r="AA22" s="1287"/>
      <c r="AB22" s="1261" t="s">
        <v>732</v>
      </c>
      <c r="AC22" s="1287"/>
      <c r="AD22" s="1287"/>
      <c r="AE22" s="1287"/>
      <c r="AF22" s="1287"/>
      <c r="AG22" s="1261" t="s">
        <v>733</v>
      </c>
      <c r="AH22" s="1287"/>
      <c r="AI22" s="1287"/>
      <c r="AJ22" s="1020" t="s">
        <v>417</v>
      </c>
      <c r="AK22" s="1262" t="s">
        <v>734</v>
      </c>
      <c r="AL22" s="1287"/>
      <c r="AM22" s="1287"/>
      <c r="AN22" s="1287"/>
      <c r="AO22" s="1287"/>
      <c r="AP22" s="1287"/>
      <c r="AQ22" s="1019">
        <v>169113990302</v>
      </c>
      <c r="AR22" s="1060">
        <v>32831202</v>
      </c>
      <c r="AS22" s="1019">
        <v>112960770</v>
      </c>
      <c r="AT22" s="1019">
        <v>7337757934</v>
      </c>
      <c r="AU22" s="1019">
        <v>0</v>
      </c>
      <c r="AV22" s="1060">
        <v>12204391323</v>
      </c>
      <c r="AW22" s="1019">
        <v>12171560121</v>
      </c>
      <c r="AX22" s="1060">
        <v>12321467576</v>
      </c>
      <c r="AY22" s="1019">
        <v>117076253</v>
      </c>
      <c r="AZ22" s="1060">
        <v>12316317542</v>
      </c>
      <c r="BA22" s="1019">
        <v>5150034</v>
      </c>
      <c r="BB22" s="1019">
        <v>12316317542</v>
      </c>
      <c r="BC22" s="1019">
        <v>0</v>
      </c>
      <c r="BD22" s="1019">
        <v>95797571</v>
      </c>
      <c r="BG22" s="1064">
        <v>169113990302</v>
      </c>
      <c r="BH22" s="1064">
        <v>32831202</v>
      </c>
      <c r="BI22" s="1064">
        <v>112960770</v>
      </c>
      <c r="BJ22" s="1064">
        <v>7337757934</v>
      </c>
      <c r="BK22" s="1064">
        <v>0</v>
      </c>
      <c r="BL22" s="1064">
        <v>12204391323</v>
      </c>
      <c r="BM22" s="1064">
        <v>12171560121</v>
      </c>
      <c r="BN22" s="1064">
        <v>12321467576</v>
      </c>
      <c r="BO22" s="1064">
        <v>117076253</v>
      </c>
      <c r="BP22" s="1064">
        <v>12316317542</v>
      </c>
      <c r="BQ22" s="1064">
        <v>5150034</v>
      </c>
      <c r="BR22" s="1064">
        <v>12316317542</v>
      </c>
      <c r="BS22" s="1064">
        <v>0</v>
      </c>
      <c r="BT22" s="1064">
        <v>95797571</v>
      </c>
    </row>
    <row r="23" spans="1:72" ht="21.95" customHeight="1" x14ac:dyDescent="0.2">
      <c r="B23" s="1261" t="s">
        <v>361</v>
      </c>
      <c r="C23" s="1287"/>
      <c r="D23" s="1261" t="s">
        <v>738</v>
      </c>
      <c r="E23" s="1287"/>
      <c r="F23" s="1261" t="s">
        <v>739</v>
      </c>
      <c r="G23" s="1287"/>
      <c r="H23" s="1261"/>
      <c r="I23" s="1287"/>
      <c r="J23" s="1261"/>
      <c r="K23" s="1287"/>
      <c r="L23" s="1287"/>
      <c r="M23" s="1261"/>
      <c r="N23" s="1287"/>
      <c r="O23" s="1287"/>
      <c r="P23" s="1261"/>
      <c r="Q23" s="1287"/>
      <c r="R23" s="1261"/>
      <c r="S23" s="1287"/>
      <c r="T23" s="1260" t="s">
        <v>57</v>
      </c>
      <c r="U23" s="1287"/>
      <c r="V23" s="1287"/>
      <c r="W23" s="1287"/>
      <c r="X23" s="1287"/>
      <c r="Y23" s="1287"/>
      <c r="Z23" s="1287"/>
      <c r="AA23" s="1287"/>
      <c r="AB23" s="1261" t="s">
        <v>732</v>
      </c>
      <c r="AC23" s="1287"/>
      <c r="AD23" s="1287"/>
      <c r="AE23" s="1287"/>
      <c r="AF23" s="1287"/>
      <c r="AG23" s="1261" t="s">
        <v>733</v>
      </c>
      <c r="AH23" s="1287"/>
      <c r="AI23" s="1287"/>
      <c r="AJ23" s="1020" t="s">
        <v>417</v>
      </c>
      <c r="AK23" s="1262" t="s">
        <v>734</v>
      </c>
      <c r="AL23" s="1287"/>
      <c r="AM23" s="1287"/>
      <c r="AN23" s="1287"/>
      <c r="AO23" s="1287"/>
      <c r="AP23" s="1287"/>
      <c r="AQ23" s="1019">
        <v>169113990302</v>
      </c>
      <c r="AR23" s="1060">
        <v>32831202</v>
      </c>
      <c r="AS23" s="1019">
        <v>112960770</v>
      </c>
      <c r="AT23" s="1019">
        <v>7337757934</v>
      </c>
      <c r="AU23" s="1019">
        <v>0</v>
      </c>
      <c r="AV23" s="1060">
        <v>12204391323</v>
      </c>
      <c r="AW23" s="1019">
        <v>12171560121</v>
      </c>
      <c r="AX23" s="1060">
        <v>12321467576</v>
      </c>
      <c r="AY23" s="1019">
        <v>117076253</v>
      </c>
      <c r="AZ23" s="1060">
        <v>12316317542</v>
      </c>
      <c r="BA23" s="1019">
        <v>5150034</v>
      </c>
      <c r="BB23" s="1019">
        <v>12316317542</v>
      </c>
      <c r="BC23" s="1019">
        <v>0</v>
      </c>
      <c r="BD23" s="1019">
        <v>95797571</v>
      </c>
      <c r="BG23" s="1064">
        <v>169113990302</v>
      </c>
      <c r="BH23" s="1064">
        <v>32831202</v>
      </c>
      <c r="BI23" s="1064">
        <v>112960770</v>
      </c>
      <c r="BJ23" s="1064">
        <v>7337757934</v>
      </c>
      <c r="BK23" s="1064">
        <v>0</v>
      </c>
      <c r="BL23" s="1064">
        <v>12204391323</v>
      </c>
      <c r="BM23" s="1064">
        <v>12171560121</v>
      </c>
      <c r="BN23" s="1064">
        <v>12321467576</v>
      </c>
      <c r="BO23" s="1064">
        <v>117076253</v>
      </c>
      <c r="BP23" s="1064">
        <v>12316317542</v>
      </c>
      <c r="BQ23" s="1064">
        <v>5150034</v>
      </c>
      <c r="BR23" s="1064">
        <v>12316317542</v>
      </c>
      <c r="BS23" s="1064">
        <v>0</v>
      </c>
      <c r="BT23" s="1064">
        <v>95797571</v>
      </c>
    </row>
    <row r="24" spans="1:72" ht="21.95" customHeight="1" x14ac:dyDescent="0.2">
      <c r="B24" s="1261" t="s">
        <v>361</v>
      </c>
      <c r="C24" s="1287"/>
      <c r="D24" s="1261" t="s">
        <v>738</v>
      </c>
      <c r="E24" s="1287"/>
      <c r="F24" s="1261" t="s">
        <v>739</v>
      </c>
      <c r="G24" s="1287"/>
      <c r="H24" s="1261" t="s">
        <v>738</v>
      </c>
      <c r="I24" s="1287"/>
      <c r="J24" s="1261"/>
      <c r="K24" s="1287"/>
      <c r="L24" s="1287"/>
      <c r="M24" s="1261"/>
      <c r="N24" s="1287"/>
      <c r="O24" s="1287"/>
      <c r="P24" s="1261"/>
      <c r="Q24" s="1287"/>
      <c r="R24" s="1261"/>
      <c r="S24" s="1287"/>
      <c r="T24" s="1260" t="s">
        <v>740</v>
      </c>
      <c r="U24" s="1287"/>
      <c r="V24" s="1287"/>
      <c r="W24" s="1287"/>
      <c r="X24" s="1287"/>
      <c r="Y24" s="1287"/>
      <c r="Z24" s="1287"/>
      <c r="AA24" s="1287"/>
      <c r="AB24" s="1261" t="s">
        <v>732</v>
      </c>
      <c r="AC24" s="1287"/>
      <c r="AD24" s="1287"/>
      <c r="AE24" s="1287"/>
      <c r="AF24" s="1287"/>
      <c r="AG24" s="1261" t="s">
        <v>733</v>
      </c>
      <c r="AH24" s="1287"/>
      <c r="AI24" s="1287"/>
      <c r="AJ24" s="1020" t="s">
        <v>417</v>
      </c>
      <c r="AK24" s="1262" t="s">
        <v>734</v>
      </c>
      <c r="AL24" s="1287"/>
      <c r="AM24" s="1287"/>
      <c r="AN24" s="1287"/>
      <c r="AO24" s="1287"/>
      <c r="AP24" s="1287"/>
      <c r="AQ24" s="1019">
        <v>124041940802</v>
      </c>
      <c r="AR24" s="1060">
        <v>2831202</v>
      </c>
      <c r="AS24" s="1019">
        <v>19654000</v>
      </c>
      <c r="AT24" s="1019">
        <v>5852012334</v>
      </c>
      <c r="AU24" s="1019">
        <v>0</v>
      </c>
      <c r="AV24" s="1060">
        <v>9090677697</v>
      </c>
      <c r="AW24" s="1019">
        <v>9087846495</v>
      </c>
      <c r="AX24" s="1060">
        <v>9090677697</v>
      </c>
      <c r="AY24" s="1019">
        <v>0</v>
      </c>
      <c r="AZ24" s="1060">
        <v>9087846495</v>
      </c>
      <c r="BA24" s="1019">
        <v>2831202</v>
      </c>
      <c r="BB24" s="1019">
        <v>9087846495</v>
      </c>
      <c r="BC24" s="1019">
        <v>0</v>
      </c>
      <c r="BD24" s="1019">
        <v>63363263</v>
      </c>
      <c r="BG24" s="1064">
        <v>124041940802</v>
      </c>
      <c r="BH24" s="1064">
        <v>2831202</v>
      </c>
      <c r="BI24" s="1064">
        <v>19654000</v>
      </c>
      <c r="BJ24" s="1064">
        <v>5852012334</v>
      </c>
      <c r="BK24" s="1064">
        <v>0</v>
      </c>
      <c r="BL24" s="1064">
        <v>9090677697</v>
      </c>
      <c r="BM24" s="1064">
        <v>9087846495</v>
      </c>
      <c r="BN24" s="1064">
        <v>9090677697</v>
      </c>
      <c r="BO24" s="1064">
        <v>0</v>
      </c>
      <c r="BP24" s="1064">
        <v>9087846495</v>
      </c>
      <c r="BQ24" s="1064">
        <v>2831202</v>
      </c>
      <c r="BR24" s="1064">
        <v>9087846495</v>
      </c>
      <c r="BS24" s="1064">
        <v>0</v>
      </c>
      <c r="BT24" s="1064">
        <v>63363263</v>
      </c>
    </row>
    <row r="25" spans="1:72" ht="21.95" customHeight="1" x14ac:dyDescent="0.2">
      <c r="B25" s="1257" t="s">
        <v>361</v>
      </c>
      <c r="C25" s="1287"/>
      <c r="D25" s="1257" t="s">
        <v>738</v>
      </c>
      <c r="E25" s="1287"/>
      <c r="F25" s="1257" t="s">
        <v>739</v>
      </c>
      <c r="G25" s="1287"/>
      <c r="H25" s="1257" t="s">
        <v>738</v>
      </c>
      <c r="I25" s="1287"/>
      <c r="J25" s="1257" t="s">
        <v>738</v>
      </c>
      <c r="K25" s="1287"/>
      <c r="L25" s="1287"/>
      <c r="M25" s="1257"/>
      <c r="N25" s="1287"/>
      <c r="O25" s="1287"/>
      <c r="P25" s="1257"/>
      <c r="Q25" s="1287"/>
      <c r="R25" s="1257"/>
      <c r="S25" s="1287"/>
      <c r="T25" s="1258" t="s">
        <v>608</v>
      </c>
      <c r="U25" s="1287"/>
      <c r="V25" s="1287"/>
      <c r="W25" s="1287"/>
      <c r="X25" s="1287"/>
      <c r="Y25" s="1287"/>
      <c r="Z25" s="1287"/>
      <c r="AA25" s="1287"/>
      <c r="AB25" s="1257" t="s">
        <v>732</v>
      </c>
      <c r="AC25" s="1287"/>
      <c r="AD25" s="1287"/>
      <c r="AE25" s="1287"/>
      <c r="AF25" s="1287"/>
      <c r="AG25" s="1257" t="s">
        <v>733</v>
      </c>
      <c r="AH25" s="1287"/>
      <c r="AI25" s="1287"/>
      <c r="AJ25" s="1023" t="s">
        <v>417</v>
      </c>
      <c r="AK25" s="1259" t="s">
        <v>734</v>
      </c>
      <c r="AL25" s="1287"/>
      <c r="AM25" s="1287"/>
      <c r="AN25" s="1287"/>
      <c r="AO25" s="1287"/>
      <c r="AP25" s="1287"/>
      <c r="AQ25" s="1019">
        <v>95112000000</v>
      </c>
      <c r="AR25" s="1060">
        <v>0</v>
      </c>
      <c r="AS25" s="1019">
        <v>0</v>
      </c>
      <c r="AT25" s="1019">
        <v>4539817132</v>
      </c>
      <c r="AU25" s="1019">
        <v>0</v>
      </c>
      <c r="AV25" s="1060">
        <v>7707630021</v>
      </c>
      <c r="AW25" s="1019">
        <v>7707630021</v>
      </c>
      <c r="AX25" s="1060">
        <v>7707630021</v>
      </c>
      <c r="AY25" s="1019">
        <v>0</v>
      </c>
      <c r="AZ25" s="1060">
        <v>7707630021</v>
      </c>
      <c r="BA25" s="1019">
        <v>0</v>
      </c>
      <c r="BB25" s="1019">
        <v>7707630021</v>
      </c>
      <c r="BC25" s="1019">
        <v>0</v>
      </c>
      <c r="BD25" s="1019">
        <v>62328735</v>
      </c>
      <c r="BG25" s="1064">
        <v>95112000000</v>
      </c>
      <c r="BH25" s="1064">
        <v>0</v>
      </c>
      <c r="BI25" s="1064">
        <v>0</v>
      </c>
      <c r="BJ25" s="1064">
        <v>4539817132</v>
      </c>
      <c r="BK25" s="1064">
        <v>0</v>
      </c>
      <c r="BL25" s="1064">
        <v>7707630021</v>
      </c>
      <c r="BM25" s="1064">
        <v>7707630021</v>
      </c>
      <c r="BN25" s="1064">
        <v>7707630021</v>
      </c>
      <c r="BO25" s="1064">
        <v>0</v>
      </c>
      <c r="BP25" s="1064">
        <v>7707630021</v>
      </c>
      <c r="BQ25" s="1064">
        <v>0</v>
      </c>
      <c r="BR25" s="1064">
        <v>7707630021</v>
      </c>
      <c r="BS25" s="1064">
        <v>0</v>
      </c>
      <c r="BT25" s="1064">
        <v>62328735</v>
      </c>
    </row>
    <row r="26" spans="1:72" s="1061" customFormat="1" ht="21.95" customHeight="1" x14ac:dyDescent="0.2">
      <c r="A26" s="1061" t="str">
        <f>+B26&amp;D26&amp;F26&amp;H26&amp;J26&amp;M26&amp;AJ26</f>
        <v>A1011110</v>
      </c>
      <c r="B26" s="1309" t="s">
        <v>361</v>
      </c>
      <c r="C26" s="1310"/>
      <c r="D26" s="1309" t="s">
        <v>738</v>
      </c>
      <c r="E26" s="1310"/>
      <c r="F26" s="1309" t="s">
        <v>739</v>
      </c>
      <c r="G26" s="1310"/>
      <c r="H26" s="1309" t="s">
        <v>738</v>
      </c>
      <c r="I26" s="1310"/>
      <c r="J26" s="1309" t="s">
        <v>738</v>
      </c>
      <c r="K26" s="1310"/>
      <c r="L26" s="1310"/>
      <c r="M26" s="1309" t="s">
        <v>738</v>
      </c>
      <c r="N26" s="1310"/>
      <c r="O26" s="1310"/>
      <c r="P26" s="1309"/>
      <c r="Q26" s="1310"/>
      <c r="R26" s="1309"/>
      <c r="S26" s="1310"/>
      <c r="T26" s="1311" t="s">
        <v>362</v>
      </c>
      <c r="U26" s="1310"/>
      <c r="V26" s="1310"/>
      <c r="W26" s="1310"/>
      <c r="X26" s="1310"/>
      <c r="Y26" s="1310"/>
      <c r="Z26" s="1310"/>
      <c r="AA26" s="1310"/>
      <c r="AB26" s="1309" t="s">
        <v>732</v>
      </c>
      <c r="AC26" s="1310"/>
      <c r="AD26" s="1310"/>
      <c r="AE26" s="1310"/>
      <c r="AF26" s="1310"/>
      <c r="AG26" s="1309" t="s">
        <v>733</v>
      </c>
      <c r="AH26" s="1310"/>
      <c r="AI26" s="1310"/>
      <c r="AJ26" s="1062" t="s">
        <v>417</v>
      </c>
      <c r="AK26" s="1312" t="s">
        <v>734</v>
      </c>
      <c r="AL26" s="1310"/>
      <c r="AM26" s="1310"/>
      <c r="AN26" s="1310"/>
      <c r="AO26" s="1310"/>
      <c r="AP26" s="1310"/>
      <c r="AQ26" s="1063">
        <v>83798251029</v>
      </c>
      <c r="AR26" s="1063">
        <v>0</v>
      </c>
      <c r="AS26" s="1063">
        <v>0</v>
      </c>
      <c r="AT26" s="1063">
        <v>0</v>
      </c>
      <c r="AU26" s="1063">
        <v>0</v>
      </c>
      <c r="AV26" s="1063">
        <v>7209714789</v>
      </c>
      <c r="AW26" s="1063">
        <v>7209714789</v>
      </c>
      <c r="AX26" s="1063">
        <v>7209714789</v>
      </c>
      <c r="AY26" s="1063">
        <v>0</v>
      </c>
      <c r="AZ26" s="1063">
        <v>7209714789</v>
      </c>
      <c r="BA26" s="1063">
        <v>0</v>
      </c>
      <c r="BB26" s="1063">
        <v>7209714789</v>
      </c>
      <c r="BC26" s="1063">
        <v>0</v>
      </c>
      <c r="BD26" s="1063">
        <v>0</v>
      </c>
      <c r="BG26" s="1064">
        <v>83798251029</v>
      </c>
      <c r="BH26" s="1064">
        <v>0</v>
      </c>
      <c r="BI26" s="1064">
        <v>0</v>
      </c>
      <c r="BJ26" s="1064">
        <v>0</v>
      </c>
      <c r="BK26" s="1064">
        <v>0</v>
      </c>
      <c r="BL26" s="1064">
        <v>7209714789</v>
      </c>
      <c r="BM26" s="1064">
        <v>7209714789</v>
      </c>
      <c r="BN26" s="1064">
        <v>7209714789</v>
      </c>
      <c r="BO26" s="1064">
        <v>0</v>
      </c>
      <c r="BP26" s="1064">
        <v>7209714789</v>
      </c>
      <c r="BQ26" s="1064">
        <v>0</v>
      </c>
      <c r="BR26" s="1064">
        <v>7209714789</v>
      </c>
      <c r="BS26" s="1064">
        <v>0</v>
      </c>
      <c r="BT26" s="1064">
        <v>0</v>
      </c>
    </row>
    <row r="27" spans="1:72" ht="21.95" customHeight="1" x14ac:dyDescent="0.2">
      <c r="A27" s="1012" t="str">
        <f t="shared" ref="A27:A90" si="1">+B27&amp;D27&amp;F27&amp;H27&amp;J27&amp;M27&amp;AJ27</f>
        <v>A1011210</v>
      </c>
      <c r="B27" s="1257" t="s">
        <v>361</v>
      </c>
      <c r="C27" s="1287"/>
      <c r="D27" s="1257" t="s">
        <v>738</v>
      </c>
      <c r="E27" s="1287"/>
      <c r="F27" s="1257" t="s">
        <v>739</v>
      </c>
      <c r="G27" s="1287"/>
      <c r="H27" s="1257" t="s">
        <v>738</v>
      </c>
      <c r="I27" s="1287"/>
      <c r="J27" s="1257" t="s">
        <v>738</v>
      </c>
      <c r="K27" s="1287"/>
      <c r="L27" s="1287"/>
      <c r="M27" s="1257" t="s">
        <v>741</v>
      </c>
      <c r="N27" s="1287"/>
      <c r="O27" s="1287"/>
      <c r="P27" s="1257"/>
      <c r="Q27" s="1287"/>
      <c r="R27" s="1257"/>
      <c r="S27" s="1287"/>
      <c r="T27" s="1258" t="s">
        <v>363</v>
      </c>
      <c r="U27" s="1287"/>
      <c r="V27" s="1287"/>
      <c r="W27" s="1287"/>
      <c r="X27" s="1287"/>
      <c r="Y27" s="1287"/>
      <c r="Z27" s="1287"/>
      <c r="AA27" s="1287"/>
      <c r="AB27" s="1257" t="s">
        <v>732</v>
      </c>
      <c r="AC27" s="1287"/>
      <c r="AD27" s="1287"/>
      <c r="AE27" s="1287"/>
      <c r="AF27" s="1287"/>
      <c r="AG27" s="1257" t="s">
        <v>733</v>
      </c>
      <c r="AH27" s="1287"/>
      <c r="AI27" s="1287"/>
      <c r="AJ27" s="1023" t="s">
        <v>417</v>
      </c>
      <c r="AK27" s="1259" t="s">
        <v>734</v>
      </c>
      <c r="AL27" s="1287"/>
      <c r="AM27" s="1287"/>
      <c r="AN27" s="1287"/>
      <c r="AO27" s="1287"/>
      <c r="AP27" s="1287"/>
      <c r="AQ27" s="1019">
        <v>5687370614</v>
      </c>
      <c r="AR27" s="1060">
        <v>0</v>
      </c>
      <c r="AS27" s="1019">
        <v>0</v>
      </c>
      <c r="AT27" s="1019">
        <v>0</v>
      </c>
      <c r="AU27" s="1019">
        <v>0</v>
      </c>
      <c r="AV27" s="1060">
        <v>408340451</v>
      </c>
      <c r="AW27" s="1019">
        <v>408340451</v>
      </c>
      <c r="AX27" s="1060">
        <v>408340451</v>
      </c>
      <c r="AY27" s="1019">
        <v>0</v>
      </c>
      <c r="AZ27" s="1060">
        <v>408340451</v>
      </c>
      <c r="BA27" s="1019">
        <v>0</v>
      </c>
      <c r="BB27" s="1019">
        <v>408340451</v>
      </c>
      <c r="BC27" s="1019">
        <v>0</v>
      </c>
      <c r="BD27" s="1019">
        <v>0</v>
      </c>
      <c r="BG27" s="1064">
        <v>5687370614</v>
      </c>
      <c r="BH27" s="1064">
        <v>0</v>
      </c>
      <c r="BI27" s="1064">
        <v>0</v>
      </c>
      <c r="BJ27" s="1064">
        <v>0</v>
      </c>
      <c r="BK27" s="1064">
        <v>0</v>
      </c>
      <c r="BL27" s="1064">
        <v>408340451</v>
      </c>
      <c r="BM27" s="1064">
        <v>408340451</v>
      </c>
      <c r="BN27" s="1064">
        <v>408340451</v>
      </c>
      <c r="BO27" s="1064">
        <v>0</v>
      </c>
      <c r="BP27" s="1064">
        <v>408340451</v>
      </c>
      <c r="BQ27" s="1064">
        <v>0</v>
      </c>
      <c r="BR27" s="1064">
        <v>408340451</v>
      </c>
      <c r="BS27" s="1064">
        <v>0</v>
      </c>
      <c r="BT27" s="1064">
        <v>0</v>
      </c>
    </row>
    <row r="28" spans="1:72" ht="21.95" customHeight="1" x14ac:dyDescent="0.2">
      <c r="A28" s="1012" t="str">
        <f t="shared" si="1"/>
        <v>A1011410</v>
      </c>
      <c r="B28" s="1257" t="s">
        <v>361</v>
      </c>
      <c r="C28" s="1287"/>
      <c r="D28" s="1257" t="s">
        <v>738</v>
      </c>
      <c r="E28" s="1287"/>
      <c r="F28" s="1257" t="s">
        <v>739</v>
      </c>
      <c r="G28" s="1287"/>
      <c r="H28" s="1257" t="s">
        <v>738</v>
      </c>
      <c r="I28" s="1287"/>
      <c r="J28" s="1257" t="s">
        <v>738</v>
      </c>
      <c r="K28" s="1287"/>
      <c r="L28" s="1287"/>
      <c r="M28" s="1257" t="s">
        <v>742</v>
      </c>
      <c r="N28" s="1287"/>
      <c r="O28" s="1287"/>
      <c r="P28" s="1257"/>
      <c r="Q28" s="1287"/>
      <c r="R28" s="1257"/>
      <c r="S28" s="1287"/>
      <c r="T28" s="1258" t="s">
        <v>364</v>
      </c>
      <c r="U28" s="1287"/>
      <c r="V28" s="1287"/>
      <c r="W28" s="1287"/>
      <c r="X28" s="1287"/>
      <c r="Y28" s="1287"/>
      <c r="Z28" s="1287"/>
      <c r="AA28" s="1287"/>
      <c r="AB28" s="1257" t="s">
        <v>732</v>
      </c>
      <c r="AC28" s="1287"/>
      <c r="AD28" s="1287"/>
      <c r="AE28" s="1287"/>
      <c r="AF28" s="1287"/>
      <c r="AG28" s="1257" t="s">
        <v>733</v>
      </c>
      <c r="AH28" s="1287"/>
      <c r="AI28" s="1287"/>
      <c r="AJ28" s="1023" t="s">
        <v>417</v>
      </c>
      <c r="AK28" s="1259" t="s">
        <v>734</v>
      </c>
      <c r="AL28" s="1287"/>
      <c r="AM28" s="1287"/>
      <c r="AN28" s="1287"/>
      <c r="AO28" s="1287"/>
      <c r="AP28" s="1287"/>
      <c r="AQ28" s="1019">
        <v>1086561225</v>
      </c>
      <c r="AR28" s="1060">
        <v>0</v>
      </c>
      <c r="AS28" s="1019">
        <v>0</v>
      </c>
      <c r="AT28" s="1019">
        <v>0</v>
      </c>
      <c r="AU28" s="1019">
        <v>0</v>
      </c>
      <c r="AV28" s="1060">
        <v>89574781</v>
      </c>
      <c r="AW28" s="1019">
        <v>89574781</v>
      </c>
      <c r="AX28" s="1060">
        <v>89574781</v>
      </c>
      <c r="AY28" s="1019">
        <v>0</v>
      </c>
      <c r="AZ28" s="1060">
        <v>89574781</v>
      </c>
      <c r="BA28" s="1019">
        <v>0</v>
      </c>
      <c r="BB28" s="1019">
        <v>89574781</v>
      </c>
      <c r="BC28" s="1019">
        <v>0</v>
      </c>
      <c r="BD28" s="1019">
        <v>62328735</v>
      </c>
      <c r="BG28" s="1064">
        <v>1086561225</v>
      </c>
      <c r="BH28" s="1064">
        <v>0</v>
      </c>
      <c r="BI28" s="1064">
        <v>0</v>
      </c>
      <c r="BJ28" s="1064">
        <v>0</v>
      </c>
      <c r="BK28" s="1064">
        <v>0</v>
      </c>
      <c r="BL28" s="1064">
        <v>89574781</v>
      </c>
      <c r="BM28" s="1064">
        <v>89574781</v>
      </c>
      <c r="BN28" s="1064">
        <v>89574781</v>
      </c>
      <c r="BO28" s="1064">
        <v>0</v>
      </c>
      <c r="BP28" s="1064">
        <v>89574781</v>
      </c>
      <c r="BQ28" s="1064">
        <v>0</v>
      </c>
      <c r="BR28" s="1064">
        <v>89574781</v>
      </c>
      <c r="BS28" s="1064">
        <v>0</v>
      </c>
      <c r="BT28" s="1064">
        <v>62328735</v>
      </c>
    </row>
    <row r="29" spans="1:72" ht="21.95" customHeight="1" x14ac:dyDescent="0.2">
      <c r="A29" s="1012" t="str">
        <f t="shared" si="1"/>
        <v>A101410</v>
      </c>
      <c r="B29" s="1257" t="s">
        <v>361</v>
      </c>
      <c r="C29" s="1287"/>
      <c r="D29" s="1257" t="s">
        <v>738</v>
      </c>
      <c r="E29" s="1287"/>
      <c r="F29" s="1257" t="s">
        <v>739</v>
      </c>
      <c r="G29" s="1287"/>
      <c r="H29" s="1257" t="s">
        <v>738</v>
      </c>
      <c r="I29" s="1287"/>
      <c r="J29" s="1257" t="s">
        <v>742</v>
      </c>
      <c r="K29" s="1287"/>
      <c r="L29" s="1287"/>
      <c r="M29" s="1257"/>
      <c r="N29" s="1287"/>
      <c r="O29" s="1287"/>
      <c r="P29" s="1257"/>
      <c r="Q29" s="1287"/>
      <c r="R29" s="1257"/>
      <c r="S29" s="1287"/>
      <c r="T29" s="1258" t="s">
        <v>609</v>
      </c>
      <c r="U29" s="1287"/>
      <c r="V29" s="1287"/>
      <c r="W29" s="1287"/>
      <c r="X29" s="1287"/>
      <c r="Y29" s="1287"/>
      <c r="Z29" s="1287"/>
      <c r="AA29" s="1287"/>
      <c r="AB29" s="1257" t="s">
        <v>732</v>
      </c>
      <c r="AC29" s="1287"/>
      <c r="AD29" s="1287"/>
      <c r="AE29" s="1287"/>
      <c r="AF29" s="1287"/>
      <c r="AG29" s="1257" t="s">
        <v>733</v>
      </c>
      <c r="AH29" s="1287"/>
      <c r="AI29" s="1287"/>
      <c r="AJ29" s="1023" t="s">
        <v>417</v>
      </c>
      <c r="AK29" s="1259" t="s">
        <v>734</v>
      </c>
      <c r="AL29" s="1287"/>
      <c r="AM29" s="1287"/>
      <c r="AN29" s="1287"/>
      <c r="AO29" s="1287"/>
      <c r="AP29" s="1287"/>
      <c r="AQ29" s="1019">
        <v>1629000000</v>
      </c>
      <c r="AR29" s="1060">
        <v>0</v>
      </c>
      <c r="AS29" s="1019">
        <v>15290000</v>
      </c>
      <c r="AT29" s="1019">
        <v>2831202</v>
      </c>
      <c r="AU29" s="1019">
        <v>0</v>
      </c>
      <c r="AV29" s="1060">
        <v>121140632</v>
      </c>
      <c r="AW29" s="1019">
        <v>121140632</v>
      </c>
      <c r="AX29" s="1060">
        <v>121140632</v>
      </c>
      <c r="AY29" s="1019">
        <v>0</v>
      </c>
      <c r="AZ29" s="1060">
        <v>121140632</v>
      </c>
      <c r="BA29" s="1019">
        <v>0</v>
      </c>
      <c r="BB29" s="1019">
        <v>121140632</v>
      </c>
      <c r="BC29" s="1019">
        <v>0</v>
      </c>
      <c r="BD29" s="1019">
        <v>0</v>
      </c>
      <c r="BG29" s="1064">
        <v>1629000000</v>
      </c>
      <c r="BH29" s="1064">
        <v>0</v>
      </c>
      <c r="BI29" s="1064">
        <v>15290000</v>
      </c>
      <c r="BJ29" s="1064">
        <v>2831202</v>
      </c>
      <c r="BK29" s="1064">
        <v>0</v>
      </c>
      <c r="BL29" s="1064">
        <v>121140632</v>
      </c>
      <c r="BM29" s="1064">
        <v>121140632</v>
      </c>
      <c r="BN29" s="1064">
        <v>121140632</v>
      </c>
      <c r="BO29" s="1064">
        <v>0</v>
      </c>
      <c r="BP29" s="1064">
        <v>121140632</v>
      </c>
      <c r="BQ29" s="1064">
        <v>0</v>
      </c>
      <c r="BR29" s="1064">
        <v>121140632</v>
      </c>
      <c r="BS29" s="1064">
        <v>0</v>
      </c>
      <c r="BT29" s="1064">
        <v>0</v>
      </c>
    </row>
    <row r="30" spans="1:72" ht="21.95" customHeight="1" x14ac:dyDescent="0.2">
      <c r="A30" s="1012" t="str">
        <f t="shared" si="1"/>
        <v>A1014210</v>
      </c>
      <c r="B30" s="1257" t="s">
        <v>361</v>
      </c>
      <c r="C30" s="1287"/>
      <c r="D30" s="1257" t="s">
        <v>738</v>
      </c>
      <c r="E30" s="1287"/>
      <c r="F30" s="1257" t="s">
        <v>739</v>
      </c>
      <c r="G30" s="1287"/>
      <c r="H30" s="1257" t="s">
        <v>738</v>
      </c>
      <c r="I30" s="1287"/>
      <c r="J30" s="1257" t="s">
        <v>742</v>
      </c>
      <c r="K30" s="1287"/>
      <c r="L30" s="1287"/>
      <c r="M30" s="1257" t="s">
        <v>741</v>
      </c>
      <c r="N30" s="1287"/>
      <c r="O30" s="1287"/>
      <c r="P30" s="1257"/>
      <c r="Q30" s="1287"/>
      <c r="R30" s="1257"/>
      <c r="S30" s="1287"/>
      <c r="T30" s="1258" t="s">
        <v>365</v>
      </c>
      <c r="U30" s="1287"/>
      <c r="V30" s="1287"/>
      <c r="W30" s="1287"/>
      <c r="X30" s="1287"/>
      <c r="Y30" s="1287"/>
      <c r="Z30" s="1287"/>
      <c r="AA30" s="1287"/>
      <c r="AB30" s="1257" t="s">
        <v>732</v>
      </c>
      <c r="AC30" s="1287"/>
      <c r="AD30" s="1287"/>
      <c r="AE30" s="1287"/>
      <c r="AF30" s="1287"/>
      <c r="AG30" s="1257" t="s">
        <v>733</v>
      </c>
      <c r="AH30" s="1287"/>
      <c r="AI30" s="1287"/>
      <c r="AJ30" s="1023" t="s">
        <v>417</v>
      </c>
      <c r="AK30" s="1259" t="s">
        <v>734</v>
      </c>
      <c r="AL30" s="1287"/>
      <c r="AM30" s="1287"/>
      <c r="AN30" s="1287"/>
      <c r="AO30" s="1287"/>
      <c r="AP30" s="1287"/>
      <c r="AQ30" s="1019">
        <v>1626168798</v>
      </c>
      <c r="AR30" s="1060">
        <v>0</v>
      </c>
      <c r="AS30" s="1019">
        <v>15290000</v>
      </c>
      <c r="AT30" s="1019">
        <v>0</v>
      </c>
      <c r="AU30" s="1019">
        <v>0</v>
      </c>
      <c r="AV30" s="1060">
        <v>121140632</v>
      </c>
      <c r="AW30" s="1019">
        <v>121140632</v>
      </c>
      <c r="AX30" s="1060">
        <v>121140632</v>
      </c>
      <c r="AY30" s="1019">
        <v>0</v>
      </c>
      <c r="AZ30" s="1060">
        <v>121140632</v>
      </c>
      <c r="BA30" s="1019">
        <v>0</v>
      </c>
      <c r="BB30" s="1019">
        <v>121140632</v>
      </c>
      <c r="BC30" s="1019">
        <v>0</v>
      </c>
      <c r="BD30" s="1019">
        <v>0</v>
      </c>
      <c r="BG30" s="1064">
        <v>1626168798</v>
      </c>
      <c r="BH30" s="1064">
        <v>0</v>
      </c>
      <c r="BI30" s="1064">
        <v>15290000</v>
      </c>
      <c r="BJ30" s="1064">
        <v>0</v>
      </c>
      <c r="BK30" s="1064">
        <v>0</v>
      </c>
      <c r="BL30" s="1064">
        <v>121140632</v>
      </c>
      <c r="BM30" s="1064">
        <v>121140632</v>
      </c>
      <c r="BN30" s="1064">
        <v>121140632</v>
      </c>
      <c r="BO30" s="1064">
        <v>0</v>
      </c>
      <c r="BP30" s="1064">
        <v>121140632</v>
      </c>
      <c r="BQ30" s="1064">
        <v>0</v>
      </c>
      <c r="BR30" s="1064">
        <v>121140632</v>
      </c>
      <c r="BS30" s="1064">
        <v>0</v>
      </c>
      <c r="BT30" s="1064">
        <v>0</v>
      </c>
    </row>
    <row r="31" spans="1:72" ht="21.95" customHeight="1" x14ac:dyDescent="0.2">
      <c r="A31" s="1012" t="str">
        <f t="shared" si="1"/>
        <v>A101510</v>
      </c>
      <c r="B31" s="1257" t="s">
        <v>361</v>
      </c>
      <c r="C31" s="1287"/>
      <c r="D31" s="1257" t="s">
        <v>738</v>
      </c>
      <c r="E31" s="1287"/>
      <c r="F31" s="1257" t="s">
        <v>739</v>
      </c>
      <c r="G31" s="1287"/>
      <c r="H31" s="1257" t="s">
        <v>738</v>
      </c>
      <c r="I31" s="1287"/>
      <c r="J31" s="1257" t="s">
        <v>743</v>
      </c>
      <c r="K31" s="1287"/>
      <c r="L31" s="1287"/>
      <c r="M31" s="1257"/>
      <c r="N31" s="1287"/>
      <c r="O31" s="1287"/>
      <c r="P31" s="1257"/>
      <c r="Q31" s="1287"/>
      <c r="R31" s="1257"/>
      <c r="S31" s="1287"/>
      <c r="T31" s="1258" t="s">
        <v>611</v>
      </c>
      <c r="U31" s="1287"/>
      <c r="V31" s="1287"/>
      <c r="W31" s="1287"/>
      <c r="X31" s="1287"/>
      <c r="Y31" s="1287"/>
      <c r="Z31" s="1287"/>
      <c r="AA31" s="1287"/>
      <c r="AB31" s="1257" t="s">
        <v>732</v>
      </c>
      <c r="AC31" s="1287"/>
      <c r="AD31" s="1287"/>
      <c r="AE31" s="1287"/>
      <c r="AF31" s="1287"/>
      <c r="AG31" s="1257" t="s">
        <v>733</v>
      </c>
      <c r="AH31" s="1287"/>
      <c r="AI31" s="1287"/>
      <c r="AJ31" s="1023" t="s">
        <v>417</v>
      </c>
      <c r="AK31" s="1259" t="s">
        <v>734</v>
      </c>
      <c r="AL31" s="1287"/>
      <c r="AM31" s="1287"/>
      <c r="AN31" s="1287"/>
      <c r="AO31" s="1287"/>
      <c r="AP31" s="1287"/>
      <c r="AQ31" s="1019">
        <v>25971000000</v>
      </c>
      <c r="AR31" s="1060">
        <v>0</v>
      </c>
      <c r="AS31" s="1019">
        <v>0</v>
      </c>
      <c r="AT31" s="1019">
        <v>1214364000</v>
      </c>
      <c r="AU31" s="1019">
        <v>0</v>
      </c>
      <c r="AV31" s="1060">
        <v>1116548646</v>
      </c>
      <c r="AW31" s="1019">
        <v>1116548646</v>
      </c>
      <c r="AX31" s="1060">
        <v>1116548646</v>
      </c>
      <c r="AY31" s="1019">
        <v>0</v>
      </c>
      <c r="AZ31" s="1060">
        <v>1116548646</v>
      </c>
      <c r="BA31" s="1019">
        <v>0</v>
      </c>
      <c r="BB31" s="1019">
        <v>1116548646</v>
      </c>
      <c r="BC31" s="1019">
        <v>0</v>
      </c>
      <c r="BD31" s="1019">
        <v>1034528</v>
      </c>
      <c r="BG31" s="1064">
        <v>25971000000</v>
      </c>
      <c r="BH31" s="1064">
        <v>0</v>
      </c>
      <c r="BI31" s="1064">
        <v>0</v>
      </c>
      <c r="BJ31" s="1064">
        <v>1214364000</v>
      </c>
      <c r="BK31" s="1064">
        <v>0</v>
      </c>
      <c r="BL31" s="1064">
        <v>1116548646</v>
      </c>
      <c r="BM31" s="1064">
        <v>1116548646</v>
      </c>
      <c r="BN31" s="1064">
        <v>1116548646</v>
      </c>
      <c r="BO31" s="1064">
        <v>0</v>
      </c>
      <c r="BP31" s="1064">
        <v>1116548646</v>
      </c>
      <c r="BQ31" s="1064">
        <v>0</v>
      </c>
      <c r="BR31" s="1064">
        <v>1116548646</v>
      </c>
      <c r="BS31" s="1064">
        <v>0</v>
      </c>
      <c r="BT31" s="1064">
        <v>1034528</v>
      </c>
    </row>
    <row r="32" spans="1:72" ht="21.95" customHeight="1" x14ac:dyDescent="0.2">
      <c r="A32" s="1012" t="str">
        <f t="shared" si="1"/>
        <v>A1015110</v>
      </c>
      <c r="B32" s="1257" t="s">
        <v>361</v>
      </c>
      <c r="C32" s="1287"/>
      <c r="D32" s="1257" t="s">
        <v>738</v>
      </c>
      <c r="E32" s="1287"/>
      <c r="F32" s="1257" t="s">
        <v>739</v>
      </c>
      <c r="G32" s="1287"/>
      <c r="H32" s="1257" t="s">
        <v>738</v>
      </c>
      <c r="I32" s="1287"/>
      <c r="J32" s="1257" t="s">
        <v>743</v>
      </c>
      <c r="K32" s="1287"/>
      <c r="L32" s="1287"/>
      <c r="M32" s="1257" t="s">
        <v>738</v>
      </c>
      <c r="N32" s="1287"/>
      <c r="O32" s="1287"/>
      <c r="P32" s="1257"/>
      <c r="Q32" s="1287"/>
      <c r="R32" s="1257"/>
      <c r="S32" s="1287"/>
      <c r="T32" s="1258" t="s">
        <v>366</v>
      </c>
      <c r="U32" s="1287"/>
      <c r="V32" s="1287"/>
      <c r="W32" s="1287"/>
      <c r="X32" s="1287"/>
      <c r="Y32" s="1287"/>
      <c r="Z32" s="1287"/>
      <c r="AA32" s="1287"/>
      <c r="AB32" s="1257" t="s">
        <v>732</v>
      </c>
      <c r="AC32" s="1287"/>
      <c r="AD32" s="1287"/>
      <c r="AE32" s="1287"/>
      <c r="AF32" s="1287"/>
      <c r="AG32" s="1257" t="s">
        <v>733</v>
      </c>
      <c r="AH32" s="1287"/>
      <c r="AI32" s="1287"/>
      <c r="AJ32" s="1023" t="s">
        <v>417</v>
      </c>
      <c r="AK32" s="1259" t="s">
        <v>734</v>
      </c>
      <c r="AL32" s="1287"/>
      <c r="AM32" s="1287"/>
      <c r="AN32" s="1287"/>
      <c r="AO32" s="1287"/>
      <c r="AP32" s="1287"/>
      <c r="AQ32" s="1019">
        <v>3142140445</v>
      </c>
      <c r="AR32" s="1060">
        <v>0</v>
      </c>
      <c r="AS32" s="1019">
        <v>0</v>
      </c>
      <c r="AT32" s="1019">
        <v>0</v>
      </c>
      <c r="AU32" s="1019">
        <v>0</v>
      </c>
      <c r="AV32" s="1060">
        <v>263949468</v>
      </c>
      <c r="AW32" s="1019">
        <v>263949468</v>
      </c>
      <c r="AX32" s="1060">
        <v>263949468</v>
      </c>
      <c r="AY32" s="1019">
        <v>0</v>
      </c>
      <c r="AZ32" s="1060">
        <v>263949468</v>
      </c>
      <c r="BA32" s="1019">
        <v>0</v>
      </c>
      <c r="BB32" s="1019">
        <v>263949468</v>
      </c>
      <c r="BC32" s="1019">
        <v>0</v>
      </c>
      <c r="BD32" s="1019">
        <v>0</v>
      </c>
      <c r="BG32" s="1064">
        <v>3142140445</v>
      </c>
      <c r="BH32" s="1064">
        <v>0</v>
      </c>
      <c r="BI32" s="1064">
        <v>0</v>
      </c>
      <c r="BJ32" s="1064">
        <v>0</v>
      </c>
      <c r="BK32" s="1064">
        <v>0</v>
      </c>
      <c r="BL32" s="1064">
        <v>263949468</v>
      </c>
      <c r="BM32" s="1064">
        <v>263949468</v>
      </c>
      <c r="BN32" s="1064">
        <v>263949468</v>
      </c>
      <c r="BO32" s="1064">
        <v>0</v>
      </c>
      <c r="BP32" s="1064">
        <v>263949468</v>
      </c>
      <c r="BQ32" s="1064">
        <v>0</v>
      </c>
      <c r="BR32" s="1064">
        <v>263949468</v>
      </c>
      <c r="BS32" s="1064">
        <v>0</v>
      </c>
      <c r="BT32" s="1064">
        <v>0</v>
      </c>
    </row>
    <row r="33" spans="1:72" ht="21.95" customHeight="1" x14ac:dyDescent="0.2">
      <c r="A33" s="1012" t="str">
        <f t="shared" si="1"/>
        <v>A1015210</v>
      </c>
      <c r="B33" s="1257" t="s">
        <v>361</v>
      </c>
      <c r="C33" s="1287"/>
      <c r="D33" s="1257" t="s">
        <v>738</v>
      </c>
      <c r="E33" s="1287"/>
      <c r="F33" s="1257" t="s">
        <v>739</v>
      </c>
      <c r="G33" s="1287"/>
      <c r="H33" s="1257" t="s">
        <v>738</v>
      </c>
      <c r="I33" s="1287"/>
      <c r="J33" s="1257" t="s">
        <v>743</v>
      </c>
      <c r="K33" s="1287"/>
      <c r="L33" s="1287"/>
      <c r="M33" s="1257" t="s">
        <v>741</v>
      </c>
      <c r="N33" s="1287"/>
      <c r="O33" s="1287"/>
      <c r="P33" s="1257"/>
      <c r="Q33" s="1287"/>
      <c r="R33" s="1257"/>
      <c r="S33" s="1287"/>
      <c r="T33" s="1258" t="s">
        <v>367</v>
      </c>
      <c r="U33" s="1287"/>
      <c r="V33" s="1287"/>
      <c r="W33" s="1287"/>
      <c r="X33" s="1287"/>
      <c r="Y33" s="1287"/>
      <c r="Z33" s="1287"/>
      <c r="AA33" s="1287"/>
      <c r="AB33" s="1257" t="s">
        <v>732</v>
      </c>
      <c r="AC33" s="1287"/>
      <c r="AD33" s="1287"/>
      <c r="AE33" s="1287"/>
      <c r="AF33" s="1287"/>
      <c r="AG33" s="1257" t="s">
        <v>733</v>
      </c>
      <c r="AH33" s="1287"/>
      <c r="AI33" s="1287"/>
      <c r="AJ33" s="1023" t="s">
        <v>417</v>
      </c>
      <c r="AK33" s="1259" t="s">
        <v>734</v>
      </c>
      <c r="AL33" s="1287"/>
      <c r="AM33" s="1287"/>
      <c r="AN33" s="1287"/>
      <c r="AO33" s="1287"/>
      <c r="AP33" s="1287"/>
      <c r="AQ33" s="1019">
        <v>2852786777</v>
      </c>
      <c r="AR33" s="1060">
        <v>0</v>
      </c>
      <c r="AS33" s="1019">
        <v>0</v>
      </c>
      <c r="AT33" s="1019">
        <v>0</v>
      </c>
      <c r="AU33" s="1019">
        <v>0</v>
      </c>
      <c r="AV33" s="1060">
        <v>178447920</v>
      </c>
      <c r="AW33" s="1019">
        <v>178447920</v>
      </c>
      <c r="AX33" s="1060">
        <v>178447920</v>
      </c>
      <c r="AY33" s="1019">
        <v>0</v>
      </c>
      <c r="AZ33" s="1060">
        <v>178447920</v>
      </c>
      <c r="BA33" s="1019">
        <v>0</v>
      </c>
      <c r="BB33" s="1019">
        <v>178447920</v>
      </c>
      <c r="BC33" s="1019">
        <v>0</v>
      </c>
      <c r="BD33" s="1019">
        <v>0</v>
      </c>
      <c r="BG33" s="1064">
        <v>2852786777</v>
      </c>
      <c r="BH33" s="1064">
        <v>0</v>
      </c>
      <c r="BI33" s="1064">
        <v>0</v>
      </c>
      <c r="BJ33" s="1064">
        <v>0</v>
      </c>
      <c r="BK33" s="1064">
        <v>0</v>
      </c>
      <c r="BL33" s="1064">
        <v>178447920</v>
      </c>
      <c r="BM33" s="1064">
        <v>178447920</v>
      </c>
      <c r="BN33" s="1064">
        <v>178447920</v>
      </c>
      <c r="BO33" s="1064">
        <v>0</v>
      </c>
      <c r="BP33" s="1064">
        <v>178447920</v>
      </c>
      <c r="BQ33" s="1064">
        <v>0</v>
      </c>
      <c r="BR33" s="1064">
        <v>178447920</v>
      </c>
      <c r="BS33" s="1064">
        <v>0</v>
      </c>
      <c r="BT33" s="1064">
        <v>0</v>
      </c>
    </row>
    <row r="34" spans="1:72" ht="21.95" customHeight="1" x14ac:dyDescent="0.2">
      <c r="A34" s="1012" t="str">
        <f t="shared" si="1"/>
        <v>A10151410</v>
      </c>
      <c r="B34" s="1257" t="s">
        <v>361</v>
      </c>
      <c r="C34" s="1287"/>
      <c r="D34" s="1257" t="s">
        <v>738</v>
      </c>
      <c r="E34" s="1287"/>
      <c r="F34" s="1257" t="s">
        <v>739</v>
      </c>
      <c r="G34" s="1287"/>
      <c r="H34" s="1257" t="s">
        <v>738</v>
      </c>
      <c r="I34" s="1287"/>
      <c r="J34" s="1257" t="s">
        <v>743</v>
      </c>
      <c r="K34" s="1287"/>
      <c r="L34" s="1287"/>
      <c r="M34" s="1257" t="s">
        <v>744</v>
      </c>
      <c r="N34" s="1287"/>
      <c r="O34" s="1287"/>
      <c r="P34" s="1257"/>
      <c r="Q34" s="1287"/>
      <c r="R34" s="1257"/>
      <c r="S34" s="1287"/>
      <c r="T34" s="1258" t="s">
        <v>368</v>
      </c>
      <c r="U34" s="1287"/>
      <c r="V34" s="1287"/>
      <c r="W34" s="1287"/>
      <c r="X34" s="1287"/>
      <c r="Y34" s="1287"/>
      <c r="Z34" s="1287"/>
      <c r="AA34" s="1287"/>
      <c r="AB34" s="1257" t="s">
        <v>732</v>
      </c>
      <c r="AC34" s="1287"/>
      <c r="AD34" s="1287"/>
      <c r="AE34" s="1287"/>
      <c r="AF34" s="1287"/>
      <c r="AG34" s="1257" t="s">
        <v>733</v>
      </c>
      <c r="AH34" s="1287"/>
      <c r="AI34" s="1287"/>
      <c r="AJ34" s="1023" t="s">
        <v>417</v>
      </c>
      <c r="AK34" s="1259" t="s">
        <v>734</v>
      </c>
      <c r="AL34" s="1287"/>
      <c r="AM34" s="1287"/>
      <c r="AN34" s="1287"/>
      <c r="AO34" s="1287"/>
      <c r="AP34" s="1287"/>
      <c r="AQ34" s="1019">
        <v>3777972785</v>
      </c>
      <c r="AR34" s="1060">
        <v>0</v>
      </c>
      <c r="AS34" s="1019">
        <v>0</v>
      </c>
      <c r="AT34" s="1019">
        <v>0</v>
      </c>
      <c r="AU34" s="1019">
        <v>0</v>
      </c>
      <c r="AV34" s="1060">
        <v>0</v>
      </c>
      <c r="AW34" s="1019">
        <v>0</v>
      </c>
      <c r="AX34" s="1060">
        <v>0</v>
      </c>
      <c r="AY34" s="1019">
        <v>0</v>
      </c>
      <c r="AZ34" s="1060">
        <v>0</v>
      </c>
      <c r="BA34" s="1019">
        <v>0</v>
      </c>
      <c r="BB34" s="1019">
        <v>0</v>
      </c>
      <c r="BC34" s="1019">
        <v>0</v>
      </c>
      <c r="BD34" s="1019">
        <v>1034528</v>
      </c>
      <c r="BG34" s="1064">
        <v>3777972785</v>
      </c>
      <c r="BH34" s="1064">
        <v>0</v>
      </c>
      <c r="BI34" s="1064">
        <v>0</v>
      </c>
      <c r="BJ34" s="1064">
        <v>0</v>
      </c>
      <c r="BK34" s="1064">
        <v>0</v>
      </c>
      <c r="BL34" s="1064">
        <v>0</v>
      </c>
      <c r="BM34" s="1064">
        <v>0</v>
      </c>
      <c r="BN34" s="1064">
        <v>0</v>
      </c>
      <c r="BO34" s="1064">
        <v>0</v>
      </c>
      <c r="BP34" s="1064">
        <v>0</v>
      </c>
      <c r="BQ34" s="1064">
        <v>0</v>
      </c>
      <c r="BR34" s="1064">
        <v>0</v>
      </c>
      <c r="BS34" s="1064">
        <v>0</v>
      </c>
      <c r="BT34" s="1064">
        <v>1034528</v>
      </c>
    </row>
    <row r="35" spans="1:72" ht="21.95" customHeight="1" x14ac:dyDescent="0.2">
      <c r="A35" s="1012" t="str">
        <f t="shared" si="1"/>
        <v>A10151510</v>
      </c>
      <c r="B35" s="1257" t="s">
        <v>361</v>
      </c>
      <c r="C35" s="1287"/>
      <c r="D35" s="1257" t="s">
        <v>738</v>
      </c>
      <c r="E35" s="1287"/>
      <c r="F35" s="1257" t="s">
        <v>739</v>
      </c>
      <c r="G35" s="1287"/>
      <c r="H35" s="1257" t="s">
        <v>738</v>
      </c>
      <c r="I35" s="1287"/>
      <c r="J35" s="1257" t="s">
        <v>743</v>
      </c>
      <c r="K35" s="1287"/>
      <c r="L35" s="1287"/>
      <c r="M35" s="1257" t="s">
        <v>745</v>
      </c>
      <c r="N35" s="1287"/>
      <c r="O35" s="1287"/>
      <c r="P35" s="1257"/>
      <c r="Q35" s="1287"/>
      <c r="R35" s="1257"/>
      <c r="S35" s="1287"/>
      <c r="T35" s="1258" t="s">
        <v>369</v>
      </c>
      <c r="U35" s="1287"/>
      <c r="V35" s="1287"/>
      <c r="W35" s="1287"/>
      <c r="X35" s="1287"/>
      <c r="Y35" s="1287"/>
      <c r="Z35" s="1287"/>
      <c r="AA35" s="1287"/>
      <c r="AB35" s="1257" t="s">
        <v>732</v>
      </c>
      <c r="AC35" s="1287"/>
      <c r="AD35" s="1287"/>
      <c r="AE35" s="1287"/>
      <c r="AF35" s="1287"/>
      <c r="AG35" s="1257" t="s">
        <v>733</v>
      </c>
      <c r="AH35" s="1287"/>
      <c r="AI35" s="1287"/>
      <c r="AJ35" s="1023" t="s">
        <v>417</v>
      </c>
      <c r="AK35" s="1259" t="s">
        <v>734</v>
      </c>
      <c r="AL35" s="1287"/>
      <c r="AM35" s="1287"/>
      <c r="AN35" s="1287"/>
      <c r="AO35" s="1287"/>
      <c r="AP35" s="1287"/>
      <c r="AQ35" s="1019">
        <v>4162865456</v>
      </c>
      <c r="AR35" s="1060">
        <v>0</v>
      </c>
      <c r="AS35" s="1019">
        <v>0</v>
      </c>
      <c r="AT35" s="1019">
        <v>0</v>
      </c>
      <c r="AU35" s="1019">
        <v>0</v>
      </c>
      <c r="AV35" s="1060">
        <v>372302985</v>
      </c>
      <c r="AW35" s="1019">
        <v>372302985</v>
      </c>
      <c r="AX35" s="1060">
        <v>372302985</v>
      </c>
      <c r="AY35" s="1019">
        <v>0</v>
      </c>
      <c r="AZ35" s="1060">
        <v>372302985</v>
      </c>
      <c r="BA35" s="1019">
        <v>0</v>
      </c>
      <c r="BB35" s="1019">
        <v>372302985</v>
      </c>
      <c r="BC35" s="1019">
        <v>0</v>
      </c>
      <c r="BD35" s="1019">
        <v>0</v>
      </c>
      <c r="BG35" s="1064">
        <v>4162865456</v>
      </c>
      <c r="BH35" s="1064">
        <v>0</v>
      </c>
      <c r="BI35" s="1064">
        <v>0</v>
      </c>
      <c r="BJ35" s="1064">
        <v>0</v>
      </c>
      <c r="BK35" s="1064">
        <v>0</v>
      </c>
      <c r="BL35" s="1064">
        <v>372302985</v>
      </c>
      <c r="BM35" s="1064">
        <v>372302985</v>
      </c>
      <c r="BN35" s="1064">
        <v>372302985</v>
      </c>
      <c r="BO35" s="1064">
        <v>0</v>
      </c>
      <c r="BP35" s="1064">
        <v>372302985</v>
      </c>
      <c r="BQ35" s="1064">
        <v>0</v>
      </c>
      <c r="BR35" s="1064">
        <v>372302985</v>
      </c>
      <c r="BS35" s="1064">
        <v>0</v>
      </c>
      <c r="BT35" s="1064">
        <v>0</v>
      </c>
    </row>
    <row r="36" spans="1:72" ht="21.95" customHeight="1" x14ac:dyDescent="0.2">
      <c r="A36" s="1012" t="str">
        <f t="shared" si="1"/>
        <v>A10151610</v>
      </c>
      <c r="B36" s="1257" t="s">
        <v>361</v>
      </c>
      <c r="C36" s="1287"/>
      <c r="D36" s="1257" t="s">
        <v>738</v>
      </c>
      <c r="E36" s="1287"/>
      <c r="F36" s="1257" t="s">
        <v>739</v>
      </c>
      <c r="G36" s="1287"/>
      <c r="H36" s="1257" t="s">
        <v>738</v>
      </c>
      <c r="I36" s="1287"/>
      <c r="J36" s="1257" t="s">
        <v>743</v>
      </c>
      <c r="K36" s="1287"/>
      <c r="L36" s="1287"/>
      <c r="M36" s="1257" t="s">
        <v>370</v>
      </c>
      <c r="N36" s="1287"/>
      <c r="O36" s="1287"/>
      <c r="P36" s="1257"/>
      <c r="Q36" s="1287"/>
      <c r="R36" s="1257"/>
      <c r="S36" s="1287"/>
      <c r="T36" s="1258" t="s">
        <v>371</v>
      </c>
      <c r="U36" s="1287"/>
      <c r="V36" s="1287"/>
      <c r="W36" s="1287"/>
      <c r="X36" s="1287"/>
      <c r="Y36" s="1287"/>
      <c r="Z36" s="1287"/>
      <c r="AA36" s="1287"/>
      <c r="AB36" s="1257" t="s">
        <v>732</v>
      </c>
      <c r="AC36" s="1287"/>
      <c r="AD36" s="1287"/>
      <c r="AE36" s="1287"/>
      <c r="AF36" s="1287"/>
      <c r="AG36" s="1257" t="s">
        <v>733</v>
      </c>
      <c r="AH36" s="1287"/>
      <c r="AI36" s="1287"/>
      <c r="AJ36" s="1023" t="s">
        <v>417</v>
      </c>
      <c r="AK36" s="1259" t="s">
        <v>734</v>
      </c>
      <c r="AL36" s="1287"/>
      <c r="AM36" s="1287"/>
      <c r="AN36" s="1287"/>
      <c r="AO36" s="1287"/>
      <c r="AP36" s="1287"/>
      <c r="AQ36" s="1019">
        <v>8837627022</v>
      </c>
      <c r="AR36" s="1060">
        <v>0</v>
      </c>
      <c r="AS36" s="1019">
        <v>0</v>
      </c>
      <c r="AT36" s="1019">
        <v>0</v>
      </c>
      <c r="AU36" s="1019">
        <v>0</v>
      </c>
      <c r="AV36" s="1060">
        <v>129584116</v>
      </c>
      <c r="AW36" s="1019">
        <v>129584116</v>
      </c>
      <c r="AX36" s="1060">
        <v>129584116</v>
      </c>
      <c r="AY36" s="1019">
        <v>0</v>
      </c>
      <c r="AZ36" s="1060">
        <v>129584116</v>
      </c>
      <c r="BA36" s="1019">
        <v>0</v>
      </c>
      <c r="BB36" s="1019">
        <v>129584116</v>
      </c>
      <c r="BC36" s="1019">
        <v>0</v>
      </c>
      <c r="BD36" s="1019">
        <v>0</v>
      </c>
      <c r="BG36" s="1064">
        <v>8837627022</v>
      </c>
      <c r="BH36" s="1064">
        <v>0</v>
      </c>
      <c r="BI36" s="1064">
        <v>0</v>
      </c>
      <c r="BJ36" s="1064">
        <v>0</v>
      </c>
      <c r="BK36" s="1064">
        <v>0</v>
      </c>
      <c r="BL36" s="1064">
        <v>129584116</v>
      </c>
      <c r="BM36" s="1064">
        <v>129584116</v>
      </c>
      <c r="BN36" s="1064">
        <v>129584116</v>
      </c>
      <c r="BO36" s="1064">
        <v>0</v>
      </c>
      <c r="BP36" s="1064">
        <v>129584116</v>
      </c>
      <c r="BQ36" s="1064">
        <v>0</v>
      </c>
      <c r="BR36" s="1064">
        <v>129584116</v>
      </c>
      <c r="BS36" s="1064">
        <v>0</v>
      </c>
      <c r="BT36" s="1064">
        <v>0</v>
      </c>
    </row>
    <row r="37" spans="1:72" ht="21.95" customHeight="1" x14ac:dyDescent="0.2">
      <c r="A37" s="1012" t="str">
        <f t="shared" si="1"/>
        <v>A10152210</v>
      </c>
      <c r="B37" s="1257" t="s">
        <v>361</v>
      </c>
      <c r="C37" s="1287"/>
      <c r="D37" s="1257" t="s">
        <v>738</v>
      </c>
      <c r="E37" s="1287"/>
      <c r="F37" s="1257" t="s">
        <v>739</v>
      </c>
      <c r="G37" s="1287"/>
      <c r="H37" s="1257" t="s">
        <v>738</v>
      </c>
      <c r="I37" s="1287"/>
      <c r="J37" s="1257" t="s">
        <v>743</v>
      </c>
      <c r="K37" s="1287"/>
      <c r="L37" s="1287"/>
      <c r="M37" s="1257" t="s">
        <v>746</v>
      </c>
      <c r="N37" s="1287"/>
      <c r="O37" s="1287"/>
      <c r="P37" s="1257"/>
      <c r="Q37" s="1287"/>
      <c r="R37" s="1257"/>
      <c r="S37" s="1287"/>
      <c r="T37" s="1258" t="s">
        <v>372</v>
      </c>
      <c r="U37" s="1287"/>
      <c r="V37" s="1287"/>
      <c r="W37" s="1287"/>
      <c r="X37" s="1287"/>
      <c r="Y37" s="1287"/>
      <c r="Z37" s="1287"/>
      <c r="AA37" s="1287"/>
      <c r="AB37" s="1257" t="s">
        <v>732</v>
      </c>
      <c r="AC37" s="1287"/>
      <c r="AD37" s="1287"/>
      <c r="AE37" s="1287"/>
      <c r="AF37" s="1287"/>
      <c r="AG37" s="1257" t="s">
        <v>733</v>
      </c>
      <c r="AH37" s="1287"/>
      <c r="AI37" s="1287"/>
      <c r="AJ37" s="1023" t="s">
        <v>417</v>
      </c>
      <c r="AK37" s="1259" t="s">
        <v>734</v>
      </c>
      <c r="AL37" s="1287"/>
      <c r="AM37" s="1287"/>
      <c r="AN37" s="1287"/>
      <c r="AO37" s="1287"/>
      <c r="AP37" s="1287"/>
      <c r="AQ37" s="1019">
        <v>1983243515</v>
      </c>
      <c r="AR37" s="1060">
        <v>0</v>
      </c>
      <c r="AS37" s="1019">
        <v>0</v>
      </c>
      <c r="AT37" s="1019">
        <v>0</v>
      </c>
      <c r="AU37" s="1019">
        <v>0</v>
      </c>
      <c r="AV37" s="1060">
        <v>172264157</v>
      </c>
      <c r="AW37" s="1019">
        <v>172264157</v>
      </c>
      <c r="AX37" s="1060">
        <v>172264157</v>
      </c>
      <c r="AY37" s="1019">
        <v>0</v>
      </c>
      <c r="AZ37" s="1060">
        <v>172264157</v>
      </c>
      <c r="BA37" s="1019">
        <v>0</v>
      </c>
      <c r="BB37" s="1019">
        <v>172264157</v>
      </c>
      <c r="BC37" s="1019">
        <v>0</v>
      </c>
      <c r="BD37" s="1019">
        <v>0</v>
      </c>
      <c r="BG37" s="1064">
        <v>1983243515</v>
      </c>
      <c r="BH37" s="1064">
        <v>0</v>
      </c>
      <c r="BI37" s="1064">
        <v>0</v>
      </c>
      <c r="BJ37" s="1064">
        <v>0</v>
      </c>
      <c r="BK37" s="1064">
        <v>0</v>
      </c>
      <c r="BL37" s="1064">
        <v>172264157</v>
      </c>
      <c r="BM37" s="1064">
        <v>172264157</v>
      </c>
      <c r="BN37" s="1064">
        <v>172264157</v>
      </c>
      <c r="BO37" s="1064">
        <v>0</v>
      </c>
      <c r="BP37" s="1064">
        <v>172264157</v>
      </c>
      <c r="BQ37" s="1064">
        <v>0</v>
      </c>
      <c r="BR37" s="1064">
        <v>172264157</v>
      </c>
      <c r="BS37" s="1064">
        <v>0</v>
      </c>
      <c r="BT37" s="1064">
        <v>0</v>
      </c>
    </row>
    <row r="38" spans="1:72" ht="21.95" customHeight="1" x14ac:dyDescent="0.2">
      <c r="A38" s="1012" t="str">
        <f t="shared" si="1"/>
        <v>A101910</v>
      </c>
      <c r="B38" s="1257" t="s">
        <v>361</v>
      </c>
      <c r="C38" s="1287"/>
      <c r="D38" s="1257" t="s">
        <v>738</v>
      </c>
      <c r="E38" s="1287"/>
      <c r="F38" s="1257" t="s">
        <v>739</v>
      </c>
      <c r="G38" s="1287"/>
      <c r="H38" s="1257" t="s">
        <v>738</v>
      </c>
      <c r="I38" s="1287"/>
      <c r="J38" s="1257" t="s">
        <v>747</v>
      </c>
      <c r="K38" s="1287"/>
      <c r="L38" s="1287"/>
      <c r="M38" s="1257"/>
      <c r="N38" s="1287"/>
      <c r="O38" s="1287"/>
      <c r="P38" s="1257"/>
      <c r="Q38" s="1287"/>
      <c r="R38" s="1257"/>
      <c r="S38" s="1287"/>
      <c r="T38" s="1258" t="s">
        <v>613</v>
      </c>
      <c r="U38" s="1287"/>
      <c r="V38" s="1287"/>
      <c r="W38" s="1287"/>
      <c r="X38" s="1287"/>
      <c r="Y38" s="1287"/>
      <c r="Z38" s="1287"/>
      <c r="AA38" s="1287"/>
      <c r="AB38" s="1257" t="s">
        <v>732</v>
      </c>
      <c r="AC38" s="1287"/>
      <c r="AD38" s="1287"/>
      <c r="AE38" s="1287"/>
      <c r="AF38" s="1287"/>
      <c r="AG38" s="1257" t="s">
        <v>733</v>
      </c>
      <c r="AH38" s="1287"/>
      <c r="AI38" s="1287"/>
      <c r="AJ38" s="1023" t="s">
        <v>417</v>
      </c>
      <c r="AK38" s="1259" t="s">
        <v>734</v>
      </c>
      <c r="AL38" s="1287"/>
      <c r="AM38" s="1287"/>
      <c r="AN38" s="1287"/>
      <c r="AO38" s="1287"/>
      <c r="AP38" s="1287"/>
      <c r="AQ38" s="1019">
        <v>1322000000</v>
      </c>
      <c r="AR38" s="1060">
        <v>0</v>
      </c>
      <c r="AS38" s="1019">
        <v>0</v>
      </c>
      <c r="AT38" s="1019">
        <v>95000000</v>
      </c>
      <c r="AU38" s="1019">
        <v>0</v>
      </c>
      <c r="AV38" s="1060">
        <v>142527196</v>
      </c>
      <c r="AW38" s="1019">
        <v>142527196</v>
      </c>
      <c r="AX38" s="1060">
        <v>142527196</v>
      </c>
      <c r="AY38" s="1019">
        <v>0</v>
      </c>
      <c r="AZ38" s="1060">
        <v>142527196</v>
      </c>
      <c r="BA38" s="1019">
        <v>0</v>
      </c>
      <c r="BB38" s="1019">
        <v>142527196</v>
      </c>
      <c r="BC38" s="1019">
        <v>0</v>
      </c>
      <c r="BD38" s="1019">
        <v>0</v>
      </c>
      <c r="BG38" s="1064">
        <v>1322000000</v>
      </c>
      <c r="BH38" s="1064">
        <v>0</v>
      </c>
      <c r="BI38" s="1064">
        <v>0</v>
      </c>
      <c r="BJ38" s="1064">
        <v>95000000</v>
      </c>
      <c r="BK38" s="1064">
        <v>0</v>
      </c>
      <c r="BL38" s="1064">
        <v>142527196</v>
      </c>
      <c r="BM38" s="1064">
        <v>142527196</v>
      </c>
      <c r="BN38" s="1064">
        <v>142527196</v>
      </c>
      <c r="BO38" s="1064">
        <v>0</v>
      </c>
      <c r="BP38" s="1064">
        <v>142527196</v>
      </c>
      <c r="BQ38" s="1064">
        <v>0</v>
      </c>
      <c r="BR38" s="1064">
        <v>142527196</v>
      </c>
      <c r="BS38" s="1064">
        <v>0</v>
      </c>
      <c r="BT38" s="1064">
        <v>0</v>
      </c>
    </row>
    <row r="39" spans="1:72" ht="21.95" customHeight="1" x14ac:dyDescent="0.2">
      <c r="A39" s="1012" t="str">
        <f t="shared" si="1"/>
        <v>A1019110</v>
      </c>
      <c r="B39" s="1257" t="s">
        <v>361</v>
      </c>
      <c r="C39" s="1287"/>
      <c r="D39" s="1257" t="s">
        <v>738</v>
      </c>
      <c r="E39" s="1287"/>
      <c r="F39" s="1257" t="s">
        <v>739</v>
      </c>
      <c r="G39" s="1287"/>
      <c r="H39" s="1257" t="s">
        <v>738</v>
      </c>
      <c r="I39" s="1287"/>
      <c r="J39" s="1257" t="s">
        <v>747</v>
      </c>
      <c r="K39" s="1287"/>
      <c r="L39" s="1287"/>
      <c r="M39" s="1257" t="s">
        <v>738</v>
      </c>
      <c r="N39" s="1287"/>
      <c r="O39" s="1287"/>
      <c r="P39" s="1257"/>
      <c r="Q39" s="1287"/>
      <c r="R39" s="1257"/>
      <c r="S39" s="1287"/>
      <c r="T39" s="1258" t="s">
        <v>373</v>
      </c>
      <c r="U39" s="1287"/>
      <c r="V39" s="1287"/>
      <c r="W39" s="1287"/>
      <c r="X39" s="1287"/>
      <c r="Y39" s="1287"/>
      <c r="Z39" s="1287"/>
      <c r="AA39" s="1287"/>
      <c r="AB39" s="1257" t="s">
        <v>732</v>
      </c>
      <c r="AC39" s="1287"/>
      <c r="AD39" s="1287"/>
      <c r="AE39" s="1287"/>
      <c r="AF39" s="1287"/>
      <c r="AG39" s="1257" t="s">
        <v>733</v>
      </c>
      <c r="AH39" s="1287"/>
      <c r="AI39" s="1287"/>
      <c r="AJ39" s="1023" t="s">
        <v>417</v>
      </c>
      <c r="AK39" s="1259" t="s">
        <v>734</v>
      </c>
      <c r="AL39" s="1287"/>
      <c r="AM39" s="1287"/>
      <c r="AN39" s="1287"/>
      <c r="AO39" s="1287"/>
      <c r="AP39" s="1287"/>
      <c r="AQ39" s="1019">
        <v>321334427</v>
      </c>
      <c r="AR39" s="1060">
        <v>0</v>
      </c>
      <c r="AS39" s="1019">
        <v>0</v>
      </c>
      <c r="AT39" s="1019">
        <v>0</v>
      </c>
      <c r="AU39" s="1019">
        <v>0</v>
      </c>
      <c r="AV39" s="1060">
        <v>25300135</v>
      </c>
      <c r="AW39" s="1019">
        <v>25300135</v>
      </c>
      <c r="AX39" s="1060">
        <v>25300135</v>
      </c>
      <c r="AY39" s="1019">
        <v>0</v>
      </c>
      <c r="AZ39" s="1060">
        <v>25300135</v>
      </c>
      <c r="BA39" s="1019">
        <v>0</v>
      </c>
      <c r="BB39" s="1019">
        <v>25300135</v>
      </c>
      <c r="BC39" s="1019">
        <v>0</v>
      </c>
      <c r="BD39" s="1019">
        <v>0</v>
      </c>
      <c r="BG39" s="1064">
        <v>321334427</v>
      </c>
      <c r="BH39" s="1064">
        <v>0</v>
      </c>
      <c r="BI39" s="1064">
        <v>0</v>
      </c>
      <c r="BJ39" s="1064">
        <v>0</v>
      </c>
      <c r="BK39" s="1064">
        <v>0</v>
      </c>
      <c r="BL39" s="1064">
        <v>25300135</v>
      </c>
      <c r="BM39" s="1064">
        <v>25300135</v>
      </c>
      <c r="BN39" s="1064">
        <v>25300135</v>
      </c>
      <c r="BO39" s="1064">
        <v>0</v>
      </c>
      <c r="BP39" s="1064">
        <v>25300135</v>
      </c>
      <c r="BQ39" s="1064">
        <v>0</v>
      </c>
      <c r="BR39" s="1064">
        <v>25300135</v>
      </c>
      <c r="BS39" s="1064">
        <v>0</v>
      </c>
      <c r="BT39" s="1064">
        <v>0</v>
      </c>
    </row>
    <row r="40" spans="1:72" ht="21.95" customHeight="1" x14ac:dyDescent="0.2">
      <c r="A40" s="1012" t="str">
        <f t="shared" si="1"/>
        <v>A1019310</v>
      </c>
      <c r="B40" s="1257" t="s">
        <v>361</v>
      </c>
      <c r="C40" s="1287"/>
      <c r="D40" s="1257" t="s">
        <v>738</v>
      </c>
      <c r="E40" s="1287"/>
      <c r="F40" s="1257" t="s">
        <v>739</v>
      </c>
      <c r="G40" s="1287"/>
      <c r="H40" s="1257" t="s">
        <v>738</v>
      </c>
      <c r="I40" s="1287"/>
      <c r="J40" s="1257" t="s">
        <v>747</v>
      </c>
      <c r="K40" s="1287"/>
      <c r="L40" s="1287"/>
      <c r="M40" s="1257" t="s">
        <v>748</v>
      </c>
      <c r="N40" s="1287"/>
      <c r="O40" s="1287"/>
      <c r="P40" s="1257"/>
      <c r="Q40" s="1287"/>
      <c r="R40" s="1257"/>
      <c r="S40" s="1287"/>
      <c r="T40" s="1258" t="s">
        <v>374</v>
      </c>
      <c r="U40" s="1287"/>
      <c r="V40" s="1287"/>
      <c r="W40" s="1287"/>
      <c r="X40" s="1287"/>
      <c r="Y40" s="1287"/>
      <c r="Z40" s="1287"/>
      <c r="AA40" s="1287"/>
      <c r="AB40" s="1257" t="s">
        <v>732</v>
      </c>
      <c r="AC40" s="1287"/>
      <c r="AD40" s="1287"/>
      <c r="AE40" s="1287"/>
      <c r="AF40" s="1287"/>
      <c r="AG40" s="1257" t="s">
        <v>733</v>
      </c>
      <c r="AH40" s="1287"/>
      <c r="AI40" s="1287"/>
      <c r="AJ40" s="1023" t="s">
        <v>417</v>
      </c>
      <c r="AK40" s="1259" t="s">
        <v>734</v>
      </c>
      <c r="AL40" s="1287"/>
      <c r="AM40" s="1287"/>
      <c r="AN40" s="1287"/>
      <c r="AO40" s="1287"/>
      <c r="AP40" s="1287"/>
      <c r="AQ40" s="1019">
        <v>905665573</v>
      </c>
      <c r="AR40" s="1060">
        <v>0</v>
      </c>
      <c r="AS40" s="1019">
        <v>0</v>
      </c>
      <c r="AT40" s="1019">
        <v>0</v>
      </c>
      <c r="AU40" s="1019">
        <v>0</v>
      </c>
      <c r="AV40" s="1060">
        <v>117227061</v>
      </c>
      <c r="AW40" s="1019">
        <v>117227061</v>
      </c>
      <c r="AX40" s="1060">
        <v>117227061</v>
      </c>
      <c r="AY40" s="1019">
        <v>0</v>
      </c>
      <c r="AZ40" s="1060">
        <v>117227061</v>
      </c>
      <c r="BA40" s="1019">
        <v>0</v>
      </c>
      <c r="BB40" s="1019">
        <v>117227061</v>
      </c>
      <c r="BC40" s="1019">
        <v>0</v>
      </c>
      <c r="BD40" s="1019">
        <v>0</v>
      </c>
      <c r="BG40" s="1064">
        <v>905665573</v>
      </c>
      <c r="BH40" s="1064">
        <v>0</v>
      </c>
      <c r="BI40" s="1064">
        <v>0</v>
      </c>
      <c r="BJ40" s="1064">
        <v>0</v>
      </c>
      <c r="BK40" s="1064">
        <v>0</v>
      </c>
      <c r="BL40" s="1064">
        <v>117227061</v>
      </c>
      <c r="BM40" s="1064">
        <v>117227061</v>
      </c>
      <c r="BN40" s="1064">
        <v>117227061</v>
      </c>
      <c r="BO40" s="1064">
        <v>0</v>
      </c>
      <c r="BP40" s="1064">
        <v>117227061</v>
      </c>
      <c r="BQ40" s="1064">
        <v>0</v>
      </c>
      <c r="BR40" s="1064">
        <v>117227061</v>
      </c>
      <c r="BS40" s="1064">
        <v>0</v>
      </c>
      <c r="BT40" s="1064">
        <v>0</v>
      </c>
    </row>
    <row r="41" spans="1:72" ht="21.95" customHeight="1" x14ac:dyDescent="0.2">
      <c r="A41" s="1012" t="str">
        <f t="shared" si="1"/>
        <v>A10199910</v>
      </c>
      <c r="B41" s="1257" t="s">
        <v>361</v>
      </c>
      <c r="C41" s="1287"/>
      <c r="D41" s="1257" t="s">
        <v>738</v>
      </c>
      <c r="E41" s="1287"/>
      <c r="F41" s="1257" t="s">
        <v>739</v>
      </c>
      <c r="G41" s="1287"/>
      <c r="H41" s="1257" t="s">
        <v>738</v>
      </c>
      <c r="I41" s="1287"/>
      <c r="J41" s="1257" t="s">
        <v>749</v>
      </c>
      <c r="K41" s="1287"/>
      <c r="L41" s="1287"/>
      <c r="M41" s="1257"/>
      <c r="N41" s="1287"/>
      <c r="O41" s="1287"/>
      <c r="P41" s="1257"/>
      <c r="Q41" s="1287"/>
      <c r="R41" s="1257"/>
      <c r="S41" s="1287"/>
      <c r="T41" s="1258" t="s">
        <v>750</v>
      </c>
      <c r="U41" s="1287"/>
      <c r="V41" s="1287"/>
      <c r="W41" s="1287"/>
      <c r="X41" s="1287"/>
      <c r="Y41" s="1287"/>
      <c r="Z41" s="1287"/>
      <c r="AA41" s="1287"/>
      <c r="AB41" s="1257" t="s">
        <v>732</v>
      </c>
      <c r="AC41" s="1287"/>
      <c r="AD41" s="1287"/>
      <c r="AE41" s="1287"/>
      <c r="AF41" s="1287"/>
      <c r="AG41" s="1257" t="s">
        <v>733</v>
      </c>
      <c r="AH41" s="1287"/>
      <c r="AI41" s="1287"/>
      <c r="AJ41" s="1023" t="s">
        <v>417</v>
      </c>
      <c r="AK41" s="1259" t="s">
        <v>734</v>
      </c>
      <c r="AL41" s="1287"/>
      <c r="AM41" s="1287"/>
      <c r="AN41" s="1287"/>
      <c r="AO41" s="1287"/>
      <c r="AP41" s="1287"/>
      <c r="AQ41" s="1019">
        <v>7940802</v>
      </c>
      <c r="AR41" s="1060">
        <v>2831202</v>
      </c>
      <c r="AS41" s="1019">
        <v>4364000</v>
      </c>
      <c r="AT41" s="1019">
        <v>0</v>
      </c>
      <c r="AU41" s="1019">
        <v>0</v>
      </c>
      <c r="AV41" s="1060">
        <v>2831202</v>
      </c>
      <c r="AW41" s="1019">
        <v>0</v>
      </c>
      <c r="AX41" s="1060">
        <v>2831202</v>
      </c>
      <c r="AY41" s="1019">
        <v>0</v>
      </c>
      <c r="AZ41" s="1060">
        <v>0</v>
      </c>
      <c r="BA41" s="1019">
        <v>2831202</v>
      </c>
      <c r="BB41" s="1019">
        <v>0</v>
      </c>
      <c r="BC41" s="1019">
        <v>0</v>
      </c>
      <c r="BD41" s="1019">
        <v>0</v>
      </c>
      <c r="BG41" s="1064">
        <v>7940802</v>
      </c>
      <c r="BH41" s="1064">
        <v>2831202</v>
      </c>
      <c r="BI41" s="1064">
        <v>4364000</v>
      </c>
      <c r="BJ41" s="1064">
        <v>0</v>
      </c>
      <c r="BK41" s="1064">
        <v>0</v>
      </c>
      <c r="BL41" s="1064">
        <v>2831202</v>
      </c>
      <c r="BM41" s="1064">
        <v>0</v>
      </c>
      <c r="BN41" s="1064">
        <v>2831202</v>
      </c>
      <c r="BO41" s="1064">
        <v>0</v>
      </c>
      <c r="BP41" s="1064">
        <v>0</v>
      </c>
      <c r="BQ41" s="1064">
        <v>2831202</v>
      </c>
      <c r="BR41" s="1064">
        <v>0</v>
      </c>
      <c r="BS41" s="1064">
        <v>0</v>
      </c>
      <c r="BT41" s="1064">
        <v>0</v>
      </c>
    </row>
    <row r="42" spans="1:72" ht="21.95" customHeight="1" x14ac:dyDescent="0.2">
      <c r="A42" s="1012" t="str">
        <f t="shared" si="1"/>
        <v>A10210</v>
      </c>
      <c r="B42" s="1261" t="s">
        <v>361</v>
      </c>
      <c r="C42" s="1287"/>
      <c r="D42" s="1261" t="s">
        <v>738</v>
      </c>
      <c r="E42" s="1287"/>
      <c r="F42" s="1261" t="s">
        <v>739</v>
      </c>
      <c r="G42" s="1287"/>
      <c r="H42" s="1261" t="s">
        <v>741</v>
      </c>
      <c r="I42" s="1287"/>
      <c r="J42" s="1261"/>
      <c r="K42" s="1287"/>
      <c r="L42" s="1287"/>
      <c r="M42" s="1261"/>
      <c r="N42" s="1287"/>
      <c r="O42" s="1287"/>
      <c r="P42" s="1261"/>
      <c r="Q42" s="1287"/>
      <c r="R42" s="1261"/>
      <c r="S42" s="1287"/>
      <c r="T42" s="1260" t="s">
        <v>616</v>
      </c>
      <c r="U42" s="1287"/>
      <c r="V42" s="1287"/>
      <c r="W42" s="1287"/>
      <c r="X42" s="1287"/>
      <c r="Y42" s="1287"/>
      <c r="Z42" s="1287"/>
      <c r="AA42" s="1287"/>
      <c r="AB42" s="1261" t="s">
        <v>732</v>
      </c>
      <c r="AC42" s="1287"/>
      <c r="AD42" s="1287"/>
      <c r="AE42" s="1287"/>
      <c r="AF42" s="1287"/>
      <c r="AG42" s="1261" t="s">
        <v>733</v>
      </c>
      <c r="AH42" s="1287"/>
      <c r="AI42" s="1287"/>
      <c r="AJ42" s="1020" t="s">
        <v>417</v>
      </c>
      <c r="AK42" s="1262" t="s">
        <v>734</v>
      </c>
      <c r="AL42" s="1287"/>
      <c r="AM42" s="1287"/>
      <c r="AN42" s="1287"/>
      <c r="AO42" s="1287"/>
      <c r="AP42" s="1287"/>
      <c r="AQ42" s="1019">
        <v>2758049500</v>
      </c>
      <c r="AR42" s="1060">
        <v>30000000</v>
      </c>
      <c r="AS42" s="1019">
        <v>83634738</v>
      </c>
      <c r="AT42" s="1019">
        <v>0</v>
      </c>
      <c r="AU42" s="1019">
        <v>0</v>
      </c>
      <c r="AV42" s="1060">
        <v>60000000</v>
      </c>
      <c r="AW42" s="1019">
        <v>30000000</v>
      </c>
      <c r="AX42" s="1060">
        <v>177076253</v>
      </c>
      <c r="AY42" s="1019">
        <v>117076253</v>
      </c>
      <c r="AZ42" s="1060">
        <v>174757421</v>
      </c>
      <c r="BA42" s="1019">
        <v>2318832</v>
      </c>
      <c r="BB42" s="1019">
        <v>174757421</v>
      </c>
      <c r="BC42" s="1019">
        <v>0</v>
      </c>
      <c r="BD42" s="1019">
        <v>0</v>
      </c>
      <c r="BG42" s="1064">
        <v>2758049500</v>
      </c>
      <c r="BH42" s="1064">
        <v>30000000</v>
      </c>
      <c r="BI42" s="1064">
        <v>83634738</v>
      </c>
      <c r="BJ42" s="1064">
        <v>0</v>
      </c>
      <c r="BK42" s="1064">
        <v>0</v>
      </c>
      <c r="BL42" s="1064">
        <v>60000000</v>
      </c>
      <c r="BM42" s="1064">
        <v>30000000</v>
      </c>
      <c r="BN42" s="1064">
        <v>177076253</v>
      </c>
      <c r="BO42" s="1064">
        <v>117076253</v>
      </c>
      <c r="BP42" s="1064">
        <v>174757421</v>
      </c>
      <c r="BQ42" s="1064">
        <v>2318832</v>
      </c>
      <c r="BR42" s="1064">
        <v>174757421</v>
      </c>
      <c r="BS42" s="1064">
        <v>0</v>
      </c>
      <c r="BT42" s="1064">
        <v>0</v>
      </c>
    </row>
    <row r="43" spans="1:72" ht="21.95" customHeight="1" x14ac:dyDescent="0.2">
      <c r="A43" s="1012" t="str">
        <f t="shared" si="1"/>
        <v>A1021210</v>
      </c>
      <c r="B43" s="1257" t="s">
        <v>361</v>
      </c>
      <c r="C43" s="1287"/>
      <c r="D43" s="1257" t="s">
        <v>738</v>
      </c>
      <c r="E43" s="1287"/>
      <c r="F43" s="1257" t="s">
        <v>739</v>
      </c>
      <c r="G43" s="1287"/>
      <c r="H43" s="1257" t="s">
        <v>741</v>
      </c>
      <c r="I43" s="1287"/>
      <c r="J43" s="1257" t="s">
        <v>751</v>
      </c>
      <c r="K43" s="1287"/>
      <c r="L43" s="1287"/>
      <c r="M43" s="1257"/>
      <c r="N43" s="1287"/>
      <c r="O43" s="1287"/>
      <c r="P43" s="1257"/>
      <c r="Q43" s="1287"/>
      <c r="R43" s="1257"/>
      <c r="S43" s="1287"/>
      <c r="T43" s="1258" t="s">
        <v>375</v>
      </c>
      <c r="U43" s="1287"/>
      <c r="V43" s="1287"/>
      <c r="W43" s="1287"/>
      <c r="X43" s="1287"/>
      <c r="Y43" s="1287"/>
      <c r="Z43" s="1287"/>
      <c r="AA43" s="1287"/>
      <c r="AB43" s="1257" t="s">
        <v>732</v>
      </c>
      <c r="AC43" s="1287"/>
      <c r="AD43" s="1287"/>
      <c r="AE43" s="1287"/>
      <c r="AF43" s="1287"/>
      <c r="AG43" s="1257" t="s">
        <v>733</v>
      </c>
      <c r="AH43" s="1287"/>
      <c r="AI43" s="1287"/>
      <c r="AJ43" s="1023" t="s">
        <v>417</v>
      </c>
      <c r="AK43" s="1259" t="s">
        <v>734</v>
      </c>
      <c r="AL43" s="1287"/>
      <c r="AM43" s="1287"/>
      <c r="AN43" s="1287"/>
      <c r="AO43" s="1287"/>
      <c r="AP43" s="1287"/>
      <c r="AQ43" s="1019">
        <v>2758049500</v>
      </c>
      <c r="AR43" s="1060">
        <v>30000000</v>
      </c>
      <c r="AS43" s="1019">
        <v>83634738</v>
      </c>
      <c r="AT43" s="1019">
        <v>0</v>
      </c>
      <c r="AU43" s="1019">
        <v>0</v>
      </c>
      <c r="AV43" s="1060">
        <v>60000000</v>
      </c>
      <c r="AW43" s="1019">
        <v>30000000</v>
      </c>
      <c r="AX43" s="1060">
        <v>177076253</v>
      </c>
      <c r="AY43" s="1019">
        <v>117076253</v>
      </c>
      <c r="AZ43" s="1060">
        <v>174757421</v>
      </c>
      <c r="BA43" s="1019">
        <v>2318832</v>
      </c>
      <c r="BB43" s="1019">
        <v>174757421</v>
      </c>
      <c r="BC43" s="1019">
        <v>0</v>
      </c>
      <c r="BD43" s="1019">
        <v>0</v>
      </c>
      <c r="BG43" s="1064">
        <v>2758049500</v>
      </c>
      <c r="BH43" s="1064">
        <v>30000000</v>
      </c>
      <c r="BI43" s="1064">
        <v>83634738</v>
      </c>
      <c r="BJ43" s="1064">
        <v>0</v>
      </c>
      <c r="BK43" s="1064">
        <v>0</v>
      </c>
      <c r="BL43" s="1064">
        <v>60000000</v>
      </c>
      <c r="BM43" s="1064">
        <v>30000000</v>
      </c>
      <c r="BN43" s="1064">
        <v>177076253</v>
      </c>
      <c r="BO43" s="1064">
        <v>117076253</v>
      </c>
      <c r="BP43" s="1064">
        <v>174757421</v>
      </c>
      <c r="BQ43" s="1064">
        <v>2318832</v>
      </c>
      <c r="BR43" s="1064">
        <v>174757421</v>
      </c>
      <c r="BS43" s="1064">
        <v>0</v>
      </c>
      <c r="BT43" s="1064">
        <v>0</v>
      </c>
    </row>
    <row r="44" spans="1:72" ht="21.95" customHeight="1" x14ac:dyDescent="0.2">
      <c r="A44" s="1012" t="str">
        <f t="shared" si="1"/>
        <v>A10510</v>
      </c>
      <c r="B44" s="1257" t="s">
        <v>361</v>
      </c>
      <c r="C44" s="1287"/>
      <c r="D44" s="1257" t="s">
        <v>738</v>
      </c>
      <c r="E44" s="1287"/>
      <c r="F44" s="1257" t="s">
        <v>739</v>
      </c>
      <c r="G44" s="1287"/>
      <c r="H44" s="1257" t="s">
        <v>743</v>
      </c>
      <c r="I44" s="1287"/>
      <c r="J44" s="1257"/>
      <c r="K44" s="1287"/>
      <c r="L44" s="1287"/>
      <c r="M44" s="1257"/>
      <c r="N44" s="1287"/>
      <c r="O44" s="1287"/>
      <c r="P44" s="1257"/>
      <c r="Q44" s="1287"/>
      <c r="R44" s="1257"/>
      <c r="S44" s="1287"/>
      <c r="T44" s="1258" t="s">
        <v>618</v>
      </c>
      <c r="U44" s="1287"/>
      <c r="V44" s="1287"/>
      <c r="W44" s="1287"/>
      <c r="X44" s="1287"/>
      <c r="Y44" s="1287"/>
      <c r="Z44" s="1287"/>
      <c r="AA44" s="1287"/>
      <c r="AB44" s="1257" t="s">
        <v>732</v>
      </c>
      <c r="AC44" s="1287"/>
      <c r="AD44" s="1287"/>
      <c r="AE44" s="1287"/>
      <c r="AF44" s="1287"/>
      <c r="AG44" s="1257" t="s">
        <v>733</v>
      </c>
      <c r="AH44" s="1287"/>
      <c r="AI44" s="1287"/>
      <c r="AJ44" s="1023" t="s">
        <v>417</v>
      </c>
      <c r="AK44" s="1259" t="s">
        <v>734</v>
      </c>
      <c r="AL44" s="1287"/>
      <c r="AM44" s="1287"/>
      <c r="AN44" s="1287"/>
      <c r="AO44" s="1287"/>
      <c r="AP44" s="1287"/>
      <c r="AQ44" s="1019">
        <v>42314000000</v>
      </c>
      <c r="AR44" s="1060">
        <v>0</v>
      </c>
      <c r="AS44" s="1019">
        <v>9672032</v>
      </c>
      <c r="AT44" s="1019">
        <v>1485745600</v>
      </c>
      <c r="AU44" s="1019">
        <v>0</v>
      </c>
      <c r="AV44" s="1060">
        <v>3053713626</v>
      </c>
      <c r="AW44" s="1019">
        <v>3053713626</v>
      </c>
      <c r="AX44" s="1060">
        <v>3053713626</v>
      </c>
      <c r="AY44" s="1019">
        <v>0</v>
      </c>
      <c r="AZ44" s="1060">
        <v>3053713626</v>
      </c>
      <c r="BA44" s="1019">
        <v>0</v>
      </c>
      <c r="BB44" s="1019">
        <v>3053713626</v>
      </c>
      <c r="BC44" s="1019">
        <v>0</v>
      </c>
      <c r="BD44" s="1019">
        <v>32434308</v>
      </c>
      <c r="BG44" s="1064">
        <v>42314000000</v>
      </c>
      <c r="BH44" s="1064">
        <v>0</v>
      </c>
      <c r="BI44" s="1064">
        <v>9672032</v>
      </c>
      <c r="BJ44" s="1064">
        <v>1485745600</v>
      </c>
      <c r="BK44" s="1064">
        <v>0</v>
      </c>
      <c r="BL44" s="1064">
        <v>3053713626</v>
      </c>
      <c r="BM44" s="1064">
        <v>3053713626</v>
      </c>
      <c r="BN44" s="1064">
        <v>3053713626</v>
      </c>
      <c r="BO44" s="1064">
        <v>0</v>
      </c>
      <c r="BP44" s="1064">
        <v>3053713626</v>
      </c>
      <c r="BQ44" s="1064">
        <v>0</v>
      </c>
      <c r="BR44" s="1064">
        <v>3053713626</v>
      </c>
      <c r="BS44" s="1064">
        <v>0</v>
      </c>
      <c r="BT44" s="1064">
        <v>32434308</v>
      </c>
    </row>
    <row r="45" spans="1:72" ht="21.95" customHeight="1" x14ac:dyDescent="0.2">
      <c r="A45" s="1012" t="str">
        <f t="shared" si="1"/>
        <v>A105110</v>
      </c>
      <c r="B45" s="1261" t="s">
        <v>361</v>
      </c>
      <c r="C45" s="1287"/>
      <c r="D45" s="1261" t="s">
        <v>738</v>
      </c>
      <c r="E45" s="1287"/>
      <c r="F45" s="1261" t="s">
        <v>739</v>
      </c>
      <c r="G45" s="1287"/>
      <c r="H45" s="1261" t="s">
        <v>743</v>
      </c>
      <c r="I45" s="1287"/>
      <c r="J45" s="1261" t="s">
        <v>738</v>
      </c>
      <c r="K45" s="1287"/>
      <c r="L45" s="1287"/>
      <c r="M45" s="1261"/>
      <c r="N45" s="1287"/>
      <c r="O45" s="1287"/>
      <c r="P45" s="1261"/>
      <c r="Q45" s="1287"/>
      <c r="R45" s="1261"/>
      <c r="S45" s="1287"/>
      <c r="T45" s="1260" t="s">
        <v>620</v>
      </c>
      <c r="U45" s="1287"/>
      <c r="V45" s="1287"/>
      <c r="W45" s="1287"/>
      <c r="X45" s="1287"/>
      <c r="Y45" s="1287"/>
      <c r="Z45" s="1287"/>
      <c r="AA45" s="1287"/>
      <c r="AB45" s="1261" t="s">
        <v>732</v>
      </c>
      <c r="AC45" s="1287"/>
      <c r="AD45" s="1287"/>
      <c r="AE45" s="1287"/>
      <c r="AF45" s="1287"/>
      <c r="AG45" s="1261" t="s">
        <v>733</v>
      </c>
      <c r="AH45" s="1287"/>
      <c r="AI45" s="1287"/>
      <c r="AJ45" s="1020" t="s">
        <v>417</v>
      </c>
      <c r="AK45" s="1262" t="s">
        <v>734</v>
      </c>
      <c r="AL45" s="1287"/>
      <c r="AM45" s="1287"/>
      <c r="AN45" s="1287"/>
      <c r="AO45" s="1287"/>
      <c r="AP45" s="1287"/>
      <c r="AQ45" s="1019">
        <v>21973224000</v>
      </c>
      <c r="AR45" s="1060">
        <v>0</v>
      </c>
      <c r="AS45" s="1019">
        <v>9672032</v>
      </c>
      <c r="AT45" s="1019">
        <v>0</v>
      </c>
      <c r="AU45" s="1019">
        <v>0</v>
      </c>
      <c r="AV45" s="1060">
        <v>1533435232</v>
      </c>
      <c r="AW45" s="1019">
        <v>1533435232</v>
      </c>
      <c r="AX45" s="1060">
        <v>1533435232</v>
      </c>
      <c r="AY45" s="1019">
        <v>0</v>
      </c>
      <c r="AZ45" s="1060">
        <v>1533435232</v>
      </c>
      <c r="BA45" s="1019">
        <v>0</v>
      </c>
      <c r="BB45" s="1019">
        <v>1533435232</v>
      </c>
      <c r="BC45" s="1019">
        <v>0</v>
      </c>
      <c r="BD45" s="1019">
        <v>30771966</v>
      </c>
      <c r="BG45" s="1064">
        <v>21973224000</v>
      </c>
      <c r="BH45" s="1064">
        <v>0</v>
      </c>
      <c r="BI45" s="1064">
        <v>9672032</v>
      </c>
      <c r="BJ45" s="1064">
        <v>0</v>
      </c>
      <c r="BK45" s="1064">
        <v>0</v>
      </c>
      <c r="BL45" s="1064">
        <v>1533435232</v>
      </c>
      <c r="BM45" s="1064">
        <v>1533435232</v>
      </c>
      <c r="BN45" s="1064">
        <v>1533435232</v>
      </c>
      <c r="BO45" s="1064">
        <v>0</v>
      </c>
      <c r="BP45" s="1064">
        <v>1533435232</v>
      </c>
      <c r="BQ45" s="1064">
        <v>0</v>
      </c>
      <c r="BR45" s="1064">
        <v>1533435232</v>
      </c>
      <c r="BS45" s="1064">
        <v>0</v>
      </c>
      <c r="BT45" s="1064">
        <v>30771966</v>
      </c>
    </row>
    <row r="46" spans="1:72" ht="21.95" customHeight="1" x14ac:dyDescent="0.2">
      <c r="A46" s="1012" t="str">
        <f t="shared" si="1"/>
        <v>A1051110</v>
      </c>
      <c r="B46" s="1257" t="s">
        <v>361</v>
      </c>
      <c r="C46" s="1287"/>
      <c r="D46" s="1257" t="s">
        <v>738</v>
      </c>
      <c r="E46" s="1287"/>
      <c r="F46" s="1257" t="s">
        <v>739</v>
      </c>
      <c r="G46" s="1287"/>
      <c r="H46" s="1257" t="s">
        <v>743</v>
      </c>
      <c r="I46" s="1287"/>
      <c r="J46" s="1257" t="s">
        <v>738</v>
      </c>
      <c r="K46" s="1287"/>
      <c r="L46" s="1287"/>
      <c r="M46" s="1257" t="s">
        <v>738</v>
      </c>
      <c r="N46" s="1287"/>
      <c r="O46" s="1287"/>
      <c r="P46" s="1257"/>
      <c r="Q46" s="1287"/>
      <c r="R46" s="1257"/>
      <c r="S46" s="1287"/>
      <c r="T46" s="1258" t="s">
        <v>376</v>
      </c>
      <c r="U46" s="1287"/>
      <c r="V46" s="1287"/>
      <c r="W46" s="1287"/>
      <c r="X46" s="1287"/>
      <c r="Y46" s="1287"/>
      <c r="Z46" s="1287"/>
      <c r="AA46" s="1287"/>
      <c r="AB46" s="1257" t="s">
        <v>732</v>
      </c>
      <c r="AC46" s="1287"/>
      <c r="AD46" s="1287"/>
      <c r="AE46" s="1287"/>
      <c r="AF46" s="1287"/>
      <c r="AG46" s="1257" t="s">
        <v>733</v>
      </c>
      <c r="AH46" s="1287"/>
      <c r="AI46" s="1287"/>
      <c r="AJ46" s="1023" t="s">
        <v>417</v>
      </c>
      <c r="AK46" s="1259" t="s">
        <v>734</v>
      </c>
      <c r="AL46" s="1287"/>
      <c r="AM46" s="1287"/>
      <c r="AN46" s="1287"/>
      <c r="AO46" s="1287"/>
      <c r="AP46" s="1287"/>
      <c r="AQ46" s="1019">
        <v>4247370203</v>
      </c>
      <c r="AR46" s="1060">
        <v>0</v>
      </c>
      <c r="AS46" s="1019">
        <v>0</v>
      </c>
      <c r="AT46" s="1019">
        <v>0</v>
      </c>
      <c r="AU46" s="1019">
        <v>0</v>
      </c>
      <c r="AV46" s="1060">
        <v>337114000</v>
      </c>
      <c r="AW46" s="1019">
        <v>337114000</v>
      </c>
      <c r="AX46" s="1060">
        <v>337114000</v>
      </c>
      <c r="AY46" s="1019">
        <v>0</v>
      </c>
      <c r="AZ46" s="1060">
        <v>337114000</v>
      </c>
      <c r="BA46" s="1019">
        <v>0</v>
      </c>
      <c r="BB46" s="1019">
        <v>337114000</v>
      </c>
      <c r="BC46" s="1019">
        <v>0</v>
      </c>
      <c r="BD46" s="1019">
        <v>0</v>
      </c>
      <c r="BG46" s="1064">
        <v>4247370203</v>
      </c>
      <c r="BH46" s="1064">
        <v>0</v>
      </c>
      <c r="BI46" s="1064">
        <v>0</v>
      </c>
      <c r="BJ46" s="1064">
        <v>0</v>
      </c>
      <c r="BK46" s="1064">
        <v>0</v>
      </c>
      <c r="BL46" s="1064">
        <v>337114000</v>
      </c>
      <c r="BM46" s="1064">
        <v>337114000</v>
      </c>
      <c r="BN46" s="1064">
        <v>337114000</v>
      </c>
      <c r="BO46" s="1064">
        <v>0</v>
      </c>
      <c r="BP46" s="1064">
        <v>337114000</v>
      </c>
      <c r="BQ46" s="1064">
        <v>0</v>
      </c>
      <c r="BR46" s="1064">
        <v>337114000</v>
      </c>
      <c r="BS46" s="1064">
        <v>0</v>
      </c>
      <c r="BT46" s="1064">
        <v>0</v>
      </c>
    </row>
    <row r="47" spans="1:72" ht="21.95" customHeight="1" x14ac:dyDescent="0.2">
      <c r="A47" s="1012" t="str">
        <f t="shared" si="1"/>
        <v>A1051210</v>
      </c>
      <c r="B47" s="1257" t="s">
        <v>361</v>
      </c>
      <c r="C47" s="1287"/>
      <c r="D47" s="1257" t="s">
        <v>738</v>
      </c>
      <c r="E47" s="1287"/>
      <c r="F47" s="1257" t="s">
        <v>739</v>
      </c>
      <c r="G47" s="1287"/>
      <c r="H47" s="1257" t="s">
        <v>743</v>
      </c>
      <c r="I47" s="1287"/>
      <c r="J47" s="1257" t="s">
        <v>738</v>
      </c>
      <c r="K47" s="1287"/>
      <c r="L47" s="1287"/>
      <c r="M47" s="1257" t="s">
        <v>741</v>
      </c>
      <c r="N47" s="1287"/>
      <c r="O47" s="1287"/>
      <c r="P47" s="1257"/>
      <c r="Q47" s="1287"/>
      <c r="R47" s="1257"/>
      <c r="S47" s="1287"/>
      <c r="T47" s="1258" t="s">
        <v>377</v>
      </c>
      <c r="U47" s="1287"/>
      <c r="V47" s="1287"/>
      <c r="W47" s="1287"/>
      <c r="X47" s="1287"/>
      <c r="Y47" s="1287"/>
      <c r="Z47" s="1287"/>
      <c r="AA47" s="1287"/>
      <c r="AB47" s="1257" t="s">
        <v>732</v>
      </c>
      <c r="AC47" s="1287"/>
      <c r="AD47" s="1287"/>
      <c r="AE47" s="1287"/>
      <c r="AF47" s="1287"/>
      <c r="AG47" s="1257" t="s">
        <v>733</v>
      </c>
      <c r="AH47" s="1287"/>
      <c r="AI47" s="1287"/>
      <c r="AJ47" s="1023" t="s">
        <v>417</v>
      </c>
      <c r="AK47" s="1259" t="s">
        <v>734</v>
      </c>
      <c r="AL47" s="1287"/>
      <c r="AM47" s="1287"/>
      <c r="AN47" s="1287"/>
      <c r="AO47" s="1287"/>
      <c r="AP47" s="1287"/>
      <c r="AQ47" s="1019">
        <v>3397203153</v>
      </c>
      <c r="AR47" s="1060">
        <v>0</v>
      </c>
      <c r="AS47" s="1019">
        <v>9672032</v>
      </c>
      <c r="AT47" s="1019">
        <v>0</v>
      </c>
      <c r="AU47" s="1019">
        <v>0</v>
      </c>
      <c r="AV47" s="1060">
        <v>25723560</v>
      </c>
      <c r="AW47" s="1019">
        <v>25723560</v>
      </c>
      <c r="AX47" s="1060">
        <v>25723560</v>
      </c>
      <c r="AY47" s="1019">
        <v>0</v>
      </c>
      <c r="AZ47" s="1060">
        <v>25723560</v>
      </c>
      <c r="BA47" s="1019">
        <v>0</v>
      </c>
      <c r="BB47" s="1019">
        <v>25723560</v>
      </c>
      <c r="BC47" s="1019">
        <v>0</v>
      </c>
      <c r="BD47" s="1019">
        <v>0</v>
      </c>
      <c r="BG47" s="1064">
        <v>3397203153</v>
      </c>
      <c r="BH47" s="1064">
        <v>0</v>
      </c>
      <c r="BI47" s="1064">
        <v>9672032</v>
      </c>
      <c r="BJ47" s="1064">
        <v>0</v>
      </c>
      <c r="BK47" s="1064">
        <v>0</v>
      </c>
      <c r="BL47" s="1064">
        <v>25723560</v>
      </c>
      <c r="BM47" s="1064">
        <v>25723560</v>
      </c>
      <c r="BN47" s="1064">
        <v>25723560</v>
      </c>
      <c r="BO47" s="1064">
        <v>0</v>
      </c>
      <c r="BP47" s="1064">
        <v>25723560</v>
      </c>
      <c r="BQ47" s="1064">
        <v>0</v>
      </c>
      <c r="BR47" s="1064">
        <v>25723560</v>
      </c>
      <c r="BS47" s="1064">
        <v>0</v>
      </c>
      <c r="BT47" s="1064">
        <v>0</v>
      </c>
    </row>
    <row r="48" spans="1:72" ht="21.95" customHeight="1" x14ac:dyDescent="0.2">
      <c r="A48" s="1012" t="str">
        <f t="shared" si="1"/>
        <v>A1051310</v>
      </c>
      <c r="B48" s="1257" t="s">
        <v>361</v>
      </c>
      <c r="C48" s="1287"/>
      <c r="D48" s="1257" t="s">
        <v>738</v>
      </c>
      <c r="E48" s="1287"/>
      <c r="F48" s="1257" t="s">
        <v>739</v>
      </c>
      <c r="G48" s="1287"/>
      <c r="H48" s="1257" t="s">
        <v>743</v>
      </c>
      <c r="I48" s="1287"/>
      <c r="J48" s="1257" t="s">
        <v>738</v>
      </c>
      <c r="K48" s="1287"/>
      <c r="L48" s="1287"/>
      <c r="M48" s="1257" t="s">
        <v>748</v>
      </c>
      <c r="N48" s="1287"/>
      <c r="O48" s="1287"/>
      <c r="P48" s="1257"/>
      <c r="Q48" s="1287"/>
      <c r="R48" s="1257"/>
      <c r="S48" s="1287"/>
      <c r="T48" s="1258" t="s">
        <v>378</v>
      </c>
      <c r="U48" s="1287"/>
      <c r="V48" s="1287"/>
      <c r="W48" s="1287"/>
      <c r="X48" s="1287"/>
      <c r="Y48" s="1287"/>
      <c r="Z48" s="1287"/>
      <c r="AA48" s="1287"/>
      <c r="AB48" s="1257" t="s">
        <v>732</v>
      </c>
      <c r="AC48" s="1287"/>
      <c r="AD48" s="1287"/>
      <c r="AE48" s="1287"/>
      <c r="AF48" s="1287"/>
      <c r="AG48" s="1257" t="s">
        <v>733</v>
      </c>
      <c r="AH48" s="1287"/>
      <c r="AI48" s="1287"/>
      <c r="AJ48" s="1023" t="s">
        <v>417</v>
      </c>
      <c r="AK48" s="1259" t="s">
        <v>734</v>
      </c>
      <c r="AL48" s="1287"/>
      <c r="AM48" s="1287"/>
      <c r="AN48" s="1287"/>
      <c r="AO48" s="1287"/>
      <c r="AP48" s="1287"/>
      <c r="AQ48" s="1019">
        <v>5118480408</v>
      </c>
      <c r="AR48" s="1060">
        <v>0</v>
      </c>
      <c r="AS48" s="1019">
        <v>0</v>
      </c>
      <c r="AT48" s="1019">
        <v>0</v>
      </c>
      <c r="AU48" s="1019">
        <v>0</v>
      </c>
      <c r="AV48" s="1060">
        <v>406507200</v>
      </c>
      <c r="AW48" s="1019">
        <v>406507200</v>
      </c>
      <c r="AX48" s="1060">
        <v>406507200</v>
      </c>
      <c r="AY48" s="1019">
        <v>0</v>
      </c>
      <c r="AZ48" s="1060">
        <v>406507200</v>
      </c>
      <c r="BA48" s="1019">
        <v>0</v>
      </c>
      <c r="BB48" s="1019">
        <v>406507200</v>
      </c>
      <c r="BC48" s="1019">
        <v>0</v>
      </c>
      <c r="BD48" s="1019">
        <v>1475432</v>
      </c>
      <c r="BG48" s="1064">
        <v>5118480408</v>
      </c>
      <c r="BH48" s="1064">
        <v>0</v>
      </c>
      <c r="BI48" s="1064">
        <v>0</v>
      </c>
      <c r="BJ48" s="1064">
        <v>0</v>
      </c>
      <c r="BK48" s="1064">
        <v>0</v>
      </c>
      <c r="BL48" s="1064">
        <v>406507200</v>
      </c>
      <c r="BM48" s="1064">
        <v>406507200</v>
      </c>
      <c r="BN48" s="1064">
        <v>406507200</v>
      </c>
      <c r="BO48" s="1064">
        <v>0</v>
      </c>
      <c r="BP48" s="1064">
        <v>406507200</v>
      </c>
      <c r="BQ48" s="1064">
        <v>0</v>
      </c>
      <c r="BR48" s="1064">
        <v>406507200</v>
      </c>
      <c r="BS48" s="1064">
        <v>0</v>
      </c>
      <c r="BT48" s="1064">
        <v>1475432</v>
      </c>
    </row>
    <row r="49" spans="1:72" ht="21.95" customHeight="1" x14ac:dyDescent="0.2">
      <c r="A49" s="1012" t="str">
        <f t="shared" si="1"/>
        <v>A1051410</v>
      </c>
      <c r="B49" s="1257" t="s">
        <v>361</v>
      </c>
      <c r="C49" s="1287"/>
      <c r="D49" s="1257" t="s">
        <v>738</v>
      </c>
      <c r="E49" s="1287"/>
      <c r="F49" s="1257" t="s">
        <v>739</v>
      </c>
      <c r="G49" s="1287"/>
      <c r="H49" s="1257" t="s">
        <v>743</v>
      </c>
      <c r="I49" s="1287"/>
      <c r="J49" s="1257" t="s">
        <v>738</v>
      </c>
      <c r="K49" s="1287"/>
      <c r="L49" s="1287"/>
      <c r="M49" s="1257" t="s">
        <v>742</v>
      </c>
      <c r="N49" s="1287"/>
      <c r="O49" s="1287"/>
      <c r="P49" s="1257"/>
      <c r="Q49" s="1287"/>
      <c r="R49" s="1257"/>
      <c r="S49" s="1287"/>
      <c r="T49" s="1258" t="s">
        <v>379</v>
      </c>
      <c r="U49" s="1287"/>
      <c r="V49" s="1287"/>
      <c r="W49" s="1287"/>
      <c r="X49" s="1287"/>
      <c r="Y49" s="1287"/>
      <c r="Z49" s="1287"/>
      <c r="AA49" s="1287"/>
      <c r="AB49" s="1257" t="s">
        <v>732</v>
      </c>
      <c r="AC49" s="1287"/>
      <c r="AD49" s="1287"/>
      <c r="AE49" s="1287"/>
      <c r="AF49" s="1287"/>
      <c r="AG49" s="1257" t="s">
        <v>733</v>
      </c>
      <c r="AH49" s="1287"/>
      <c r="AI49" s="1287"/>
      <c r="AJ49" s="1023" t="s">
        <v>417</v>
      </c>
      <c r="AK49" s="1259" t="s">
        <v>734</v>
      </c>
      <c r="AL49" s="1287"/>
      <c r="AM49" s="1287"/>
      <c r="AN49" s="1287"/>
      <c r="AO49" s="1287"/>
      <c r="AP49" s="1287"/>
      <c r="AQ49" s="1019">
        <v>8151842568</v>
      </c>
      <c r="AR49" s="1060">
        <v>0</v>
      </c>
      <c r="AS49" s="1019">
        <v>0</v>
      </c>
      <c r="AT49" s="1019">
        <v>0</v>
      </c>
      <c r="AU49" s="1019">
        <v>0</v>
      </c>
      <c r="AV49" s="1060">
        <v>673396100</v>
      </c>
      <c r="AW49" s="1019">
        <v>673396100</v>
      </c>
      <c r="AX49" s="1060">
        <v>673396100</v>
      </c>
      <c r="AY49" s="1019">
        <v>0</v>
      </c>
      <c r="AZ49" s="1060">
        <v>673396100</v>
      </c>
      <c r="BA49" s="1019">
        <v>0</v>
      </c>
      <c r="BB49" s="1019">
        <v>673396100</v>
      </c>
      <c r="BC49" s="1019">
        <v>0</v>
      </c>
      <c r="BD49" s="1019">
        <v>29296534</v>
      </c>
      <c r="BG49" s="1064">
        <v>8151842568</v>
      </c>
      <c r="BH49" s="1064">
        <v>0</v>
      </c>
      <c r="BI49" s="1064">
        <v>0</v>
      </c>
      <c r="BJ49" s="1064">
        <v>0</v>
      </c>
      <c r="BK49" s="1064">
        <v>0</v>
      </c>
      <c r="BL49" s="1064">
        <v>673396100</v>
      </c>
      <c r="BM49" s="1064">
        <v>673396100</v>
      </c>
      <c r="BN49" s="1064">
        <v>673396100</v>
      </c>
      <c r="BO49" s="1064">
        <v>0</v>
      </c>
      <c r="BP49" s="1064">
        <v>673396100</v>
      </c>
      <c r="BQ49" s="1064">
        <v>0</v>
      </c>
      <c r="BR49" s="1064">
        <v>673396100</v>
      </c>
      <c r="BS49" s="1064">
        <v>0</v>
      </c>
      <c r="BT49" s="1064">
        <v>29296534</v>
      </c>
    </row>
    <row r="50" spans="1:72" ht="21.95" customHeight="1" x14ac:dyDescent="0.2">
      <c r="A50" s="1012" t="str">
        <f t="shared" si="1"/>
        <v>A1051510</v>
      </c>
      <c r="B50" s="1257" t="s">
        <v>361</v>
      </c>
      <c r="C50" s="1287"/>
      <c r="D50" s="1257" t="s">
        <v>738</v>
      </c>
      <c r="E50" s="1287"/>
      <c r="F50" s="1257" t="s">
        <v>739</v>
      </c>
      <c r="G50" s="1287"/>
      <c r="H50" s="1257" t="s">
        <v>743</v>
      </c>
      <c r="I50" s="1287"/>
      <c r="J50" s="1257" t="s">
        <v>738</v>
      </c>
      <c r="K50" s="1287"/>
      <c r="L50" s="1287"/>
      <c r="M50" s="1257" t="s">
        <v>743</v>
      </c>
      <c r="N50" s="1287"/>
      <c r="O50" s="1287"/>
      <c r="P50" s="1257"/>
      <c r="Q50" s="1287"/>
      <c r="R50" s="1257"/>
      <c r="S50" s="1287"/>
      <c r="T50" s="1258" t="s">
        <v>380</v>
      </c>
      <c r="U50" s="1287"/>
      <c r="V50" s="1287"/>
      <c r="W50" s="1287"/>
      <c r="X50" s="1287"/>
      <c r="Y50" s="1287"/>
      <c r="Z50" s="1287"/>
      <c r="AA50" s="1287"/>
      <c r="AB50" s="1257" t="s">
        <v>732</v>
      </c>
      <c r="AC50" s="1287"/>
      <c r="AD50" s="1287"/>
      <c r="AE50" s="1287"/>
      <c r="AF50" s="1287"/>
      <c r="AG50" s="1257" t="s">
        <v>733</v>
      </c>
      <c r="AH50" s="1287"/>
      <c r="AI50" s="1287"/>
      <c r="AJ50" s="1023" t="s">
        <v>417</v>
      </c>
      <c r="AK50" s="1259" t="s">
        <v>734</v>
      </c>
      <c r="AL50" s="1287"/>
      <c r="AM50" s="1287"/>
      <c r="AN50" s="1287"/>
      <c r="AO50" s="1287"/>
      <c r="AP50" s="1287"/>
      <c r="AQ50" s="1019">
        <v>1058327668</v>
      </c>
      <c r="AR50" s="1060">
        <v>0</v>
      </c>
      <c r="AS50" s="1019">
        <v>0</v>
      </c>
      <c r="AT50" s="1019">
        <v>0</v>
      </c>
      <c r="AU50" s="1019">
        <v>0</v>
      </c>
      <c r="AV50" s="1060">
        <v>90694372</v>
      </c>
      <c r="AW50" s="1019">
        <v>90694372</v>
      </c>
      <c r="AX50" s="1060">
        <v>90694372</v>
      </c>
      <c r="AY50" s="1019">
        <v>0</v>
      </c>
      <c r="AZ50" s="1060">
        <v>90694372</v>
      </c>
      <c r="BA50" s="1019">
        <v>0</v>
      </c>
      <c r="BB50" s="1019">
        <v>90694372</v>
      </c>
      <c r="BC50" s="1019">
        <v>0</v>
      </c>
      <c r="BD50" s="1019">
        <v>0</v>
      </c>
      <c r="BG50" s="1064">
        <v>1058327668</v>
      </c>
      <c r="BH50" s="1064">
        <v>0</v>
      </c>
      <c r="BI50" s="1064">
        <v>0</v>
      </c>
      <c r="BJ50" s="1064">
        <v>0</v>
      </c>
      <c r="BK50" s="1064">
        <v>0</v>
      </c>
      <c r="BL50" s="1064">
        <v>90694372</v>
      </c>
      <c r="BM50" s="1064">
        <v>90694372</v>
      </c>
      <c r="BN50" s="1064">
        <v>90694372</v>
      </c>
      <c r="BO50" s="1064">
        <v>0</v>
      </c>
      <c r="BP50" s="1064">
        <v>90694372</v>
      </c>
      <c r="BQ50" s="1064">
        <v>0</v>
      </c>
      <c r="BR50" s="1064">
        <v>90694372</v>
      </c>
      <c r="BS50" s="1064">
        <v>0</v>
      </c>
      <c r="BT50" s="1064">
        <v>0</v>
      </c>
    </row>
    <row r="51" spans="1:72" ht="21.95" customHeight="1" x14ac:dyDescent="0.2">
      <c r="A51" s="1012" t="str">
        <f t="shared" si="1"/>
        <v>A105210</v>
      </c>
      <c r="B51" s="1261" t="s">
        <v>361</v>
      </c>
      <c r="C51" s="1287"/>
      <c r="D51" s="1261" t="s">
        <v>738</v>
      </c>
      <c r="E51" s="1287"/>
      <c r="F51" s="1261" t="s">
        <v>739</v>
      </c>
      <c r="G51" s="1287"/>
      <c r="H51" s="1261" t="s">
        <v>743</v>
      </c>
      <c r="I51" s="1287"/>
      <c r="J51" s="1261" t="s">
        <v>741</v>
      </c>
      <c r="K51" s="1287"/>
      <c r="L51" s="1287"/>
      <c r="M51" s="1261"/>
      <c r="N51" s="1287"/>
      <c r="O51" s="1287"/>
      <c r="P51" s="1261"/>
      <c r="Q51" s="1287"/>
      <c r="R51" s="1261"/>
      <c r="S51" s="1287"/>
      <c r="T51" s="1260" t="s">
        <v>752</v>
      </c>
      <c r="U51" s="1287"/>
      <c r="V51" s="1287"/>
      <c r="W51" s="1287"/>
      <c r="X51" s="1287"/>
      <c r="Y51" s="1287"/>
      <c r="Z51" s="1287"/>
      <c r="AA51" s="1287"/>
      <c r="AB51" s="1261" t="s">
        <v>732</v>
      </c>
      <c r="AC51" s="1287"/>
      <c r="AD51" s="1287"/>
      <c r="AE51" s="1287"/>
      <c r="AF51" s="1287"/>
      <c r="AG51" s="1261" t="s">
        <v>733</v>
      </c>
      <c r="AH51" s="1287"/>
      <c r="AI51" s="1287"/>
      <c r="AJ51" s="1020" t="s">
        <v>417</v>
      </c>
      <c r="AK51" s="1262" t="s">
        <v>734</v>
      </c>
      <c r="AL51" s="1287"/>
      <c r="AM51" s="1287"/>
      <c r="AN51" s="1287"/>
      <c r="AO51" s="1287"/>
      <c r="AP51" s="1287"/>
      <c r="AQ51" s="1019">
        <v>13499872539</v>
      </c>
      <c r="AR51" s="1060">
        <v>0</v>
      </c>
      <c r="AS51" s="1019">
        <v>0</v>
      </c>
      <c r="AT51" s="1019">
        <v>0</v>
      </c>
      <c r="AU51" s="1019">
        <v>0</v>
      </c>
      <c r="AV51" s="1060">
        <v>1087504194</v>
      </c>
      <c r="AW51" s="1019">
        <v>1087504194</v>
      </c>
      <c r="AX51" s="1060">
        <v>1087504194</v>
      </c>
      <c r="AY51" s="1019">
        <v>0</v>
      </c>
      <c r="AZ51" s="1060">
        <v>1087504194</v>
      </c>
      <c r="BA51" s="1019">
        <v>0</v>
      </c>
      <c r="BB51" s="1019">
        <v>1087504194</v>
      </c>
      <c r="BC51" s="1019">
        <v>0</v>
      </c>
      <c r="BD51" s="1019">
        <v>1662342</v>
      </c>
      <c r="BG51" s="1064">
        <v>13499872539</v>
      </c>
      <c r="BH51" s="1064">
        <v>0</v>
      </c>
      <c r="BI51" s="1064">
        <v>0</v>
      </c>
      <c r="BJ51" s="1064">
        <v>0</v>
      </c>
      <c r="BK51" s="1064">
        <v>0</v>
      </c>
      <c r="BL51" s="1064">
        <v>1087504194</v>
      </c>
      <c r="BM51" s="1064">
        <v>1087504194</v>
      </c>
      <c r="BN51" s="1064">
        <v>1087504194</v>
      </c>
      <c r="BO51" s="1064">
        <v>0</v>
      </c>
      <c r="BP51" s="1064">
        <v>1087504194</v>
      </c>
      <c r="BQ51" s="1064">
        <v>0</v>
      </c>
      <c r="BR51" s="1064">
        <v>1087504194</v>
      </c>
      <c r="BS51" s="1064">
        <v>0</v>
      </c>
      <c r="BT51" s="1064">
        <v>1662342</v>
      </c>
    </row>
    <row r="52" spans="1:72" ht="21.95" customHeight="1" x14ac:dyDescent="0.2">
      <c r="A52" s="1012" t="str">
        <f t="shared" si="1"/>
        <v>A1052110</v>
      </c>
      <c r="B52" s="1257" t="s">
        <v>361</v>
      </c>
      <c r="C52" s="1287"/>
      <c r="D52" s="1257" t="s">
        <v>738</v>
      </c>
      <c r="E52" s="1287"/>
      <c r="F52" s="1257" t="s">
        <v>739</v>
      </c>
      <c r="G52" s="1287"/>
      <c r="H52" s="1257" t="s">
        <v>743</v>
      </c>
      <c r="I52" s="1287"/>
      <c r="J52" s="1257" t="s">
        <v>741</v>
      </c>
      <c r="K52" s="1287"/>
      <c r="L52" s="1287"/>
      <c r="M52" s="1257" t="s">
        <v>738</v>
      </c>
      <c r="N52" s="1287"/>
      <c r="O52" s="1287"/>
      <c r="P52" s="1257"/>
      <c r="Q52" s="1287"/>
      <c r="R52" s="1257"/>
      <c r="S52" s="1287"/>
      <c r="T52" s="1258" t="s">
        <v>381</v>
      </c>
      <c r="U52" s="1287"/>
      <c r="V52" s="1287"/>
      <c r="W52" s="1287"/>
      <c r="X52" s="1287"/>
      <c r="Y52" s="1287"/>
      <c r="Z52" s="1287"/>
      <c r="AA52" s="1287"/>
      <c r="AB52" s="1257" t="s">
        <v>732</v>
      </c>
      <c r="AC52" s="1287"/>
      <c r="AD52" s="1287"/>
      <c r="AE52" s="1287"/>
      <c r="AF52" s="1287"/>
      <c r="AG52" s="1257" t="s">
        <v>733</v>
      </c>
      <c r="AH52" s="1287"/>
      <c r="AI52" s="1287"/>
      <c r="AJ52" s="1023" t="s">
        <v>417</v>
      </c>
      <c r="AK52" s="1259" t="s">
        <v>734</v>
      </c>
      <c r="AL52" s="1287"/>
      <c r="AM52" s="1287"/>
      <c r="AN52" s="1287"/>
      <c r="AO52" s="1287"/>
      <c r="AP52" s="1287"/>
      <c r="AQ52" s="1019">
        <v>148627109</v>
      </c>
      <c r="AR52" s="1060">
        <v>0</v>
      </c>
      <c r="AS52" s="1019">
        <v>0</v>
      </c>
      <c r="AT52" s="1019">
        <v>0</v>
      </c>
      <c r="AU52" s="1019">
        <v>0</v>
      </c>
      <c r="AV52" s="1060">
        <v>9133900</v>
      </c>
      <c r="AW52" s="1019">
        <v>9133900</v>
      </c>
      <c r="AX52" s="1060">
        <v>9133900</v>
      </c>
      <c r="AY52" s="1019">
        <v>0</v>
      </c>
      <c r="AZ52" s="1060">
        <v>9133900</v>
      </c>
      <c r="BA52" s="1019">
        <v>0</v>
      </c>
      <c r="BB52" s="1019">
        <v>9133900</v>
      </c>
      <c r="BC52" s="1019">
        <v>0</v>
      </c>
      <c r="BD52" s="1019">
        <v>0</v>
      </c>
      <c r="BG52" s="1064">
        <v>148627109</v>
      </c>
      <c r="BH52" s="1064">
        <v>0</v>
      </c>
      <c r="BI52" s="1064">
        <v>0</v>
      </c>
      <c r="BJ52" s="1064">
        <v>0</v>
      </c>
      <c r="BK52" s="1064">
        <v>0</v>
      </c>
      <c r="BL52" s="1064">
        <v>9133900</v>
      </c>
      <c r="BM52" s="1064">
        <v>9133900</v>
      </c>
      <c r="BN52" s="1064">
        <v>9133900</v>
      </c>
      <c r="BO52" s="1064">
        <v>0</v>
      </c>
      <c r="BP52" s="1064">
        <v>9133900</v>
      </c>
      <c r="BQ52" s="1064">
        <v>0</v>
      </c>
      <c r="BR52" s="1064">
        <v>9133900</v>
      </c>
      <c r="BS52" s="1064">
        <v>0</v>
      </c>
      <c r="BT52" s="1064">
        <v>0</v>
      </c>
    </row>
    <row r="53" spans="1:72" ht="21.95" customHeight="1" x14ac:dyDescent="0.2">
      <c r="A53" s="1012" t="str">
        <f t="shared" si="1"/>
        <v>A1052210</v>
      </c>
      <c r="B53" s="1257" t="s">
        <v>361</v>
      </c>
      <c r="C53" s="1287"/>
      <c r="D53" s="1257" t="s">
        <v>738</v>
      </c>
      <c r="E53" s="1287"/>
      <c r="F53" s="1257" t="s">
        <v>739</v>
      </c>
      <c r="G53" s="1287"/>
      <c r="H53" s="1257" t="s">
        <v>743</v>
      </c>
      <c r="I53" s="1287"/>
      <c r="J53" s="1257" t="s">
        <v>741</v>
      </c>
      <c r="K53" s="1287"/>
      <c r="L53" s="1287"/>
      <c r="M53" s="1257" t="s">
        <v>741</v>
      </c>
      <c r="N53" s="1287"/>
      <c r="O53" s="1287"/>
      <c r="P53" s="1257"/>
      <c r="Q53" s="1287"/>
      <c r="R53" s="1257"/>
      <c r="S53" s="1287"/>
      <c r="T53" s="1258" t="s">
        <v>382</v>
      </c>
      <c r="U53" s="1287"/>
      <c r="V53" s="1287"/>
      <c r="W53" s="1287"/>
      <c r="X53" s="1287"/>
      <c r="Y53" s="1287"/>
      <c r="Z53" s="1287"/>
      <c r="AA53" s="1287"/>
      <c r="AB53" s="1257" t="s">
        <v>732</v>
      </c>
      <c r="AC53" s="1287"/>
      <c r="AD53" s="1287"/>
      <c r="AE53" s="1287"/>
      <c r="AF53" s="1287"/>
      <c r="AG53" s="1257" t="s">
        <v>733</v>
      </c>
      <c r="AH53" s="1287"/>
      <c r="AI53" s="1287"/>
      <c r="AJ53" s="1023" t="s">
        <v>417</v>
      </c>
      <c r="AK53" s="1259" t="s">
        <v>734</v>
      </c>
      <c r="AL53" s="1287"/>
      <c r="AM53" s="1287"/>
      <c r="AN53" s="1287"/>
      <c r="AO53" s="1287"/>
      <c r="AP53" s="1287"/>
      <c r="AQ53" s="1019">
        <v>6543597377</v>
      </c>
      <c r="AR53" s="1060">
        <v>0</v>
      </c>
      <c r="AS53" s="1019">
        <v>0</v>
      </c>
      <c r="AT53" s="1019">
        <v>0</v>
      </c>
      <c r="AU53" s="1019">
        <v>0</v>
      </c>
      <c r="AV53" s="1060">
        <v>519449714</v>
      </c>
      <c r="AW53" s="1019">
        <v>519449714</v>
      </c>
      <c r="AX53" s="1060">
        <v>519449714</v>
      </c>
      <c r="AY53" s="1019">
        <v>0</v>
      </c>
      <c r="AZ53" s="1060">
        <v>519449714</v>
      </c>
      <c r="BA53" s="1019">
        <v>0</v>
      </c>
      <c r="BB53" s="1019">
        <v>519449714</v>
      </c>
      <c r="BC53" s="1019">
        <v>0</v>
      </c>
      <c r="BD53" s="1019">
        <v>0</v>
      </c>
      <c r="BG53" s="1064">
        <v>6543597377</v>
      </c>
      <c r="BH53" s="1064">
        <v>0</v>
      </c>
      <c r="BI53" s="1064">
        <v>0</v>
      </c>
      <c r="BJ53" s="1064">
        <v>0</v>
      </c>
      <c r="BK53" s="1064">
        <v>0</v>
      </c>
      <c r="BL53" s="1064">
        <v>519449714</v>
      </c>
      <c r="BM53" s="1064">
        <v>519449714</v>
      </c>
      <c r="BN53" s="1064">
        <v>519449714</v>
      </c>
      <c r="BO53" s="1064">
        <v>0</v>
      </c>
      <c r="BP53" s="1064">
        <v>519449714</v>
      </c>
      <c r="BQ53" s="1064">
        <v>0</v>
      </c>
      <c r="BR53" s="1064">
        <v>519449714</v>
      </c>
      <c r="BS53" s="1064">
        <v>0</v>
      </c>
      <c r="BT53" s="1064">
        <v>0</v>
      </c>
    </row>
    <row r="54" spans="1:72" ht="21.95" customHeight="1" x14ac:dyDescent="0.2">
      <c r="A54" s="1012" t="str">
        <f t="shared" si="1"/>
        <v>A1052310</v>
      </c>
      <c r="B54" s="1257" t="s">
        <v>361</v>
      </c>
      <c r="C54" s="1287"/>
      <c r="D54" s="1257" t="s">
        <v>738</v>
      </c>
      <c r="E54" s="1287"/>
      <c r="F54" s="1257" t="s">
        <v>739</v>
      </c>
      <c r="G54" s="1287"/>
      <c r="H54" s="1257" t="s">
        <v>743</v>
      </c>
      <c r="I54" s="1287"/>
      <c r="J54" s="1257" t="s">
        <v>741</v>
      </c>
      <c r="K54" s="1287"/>
      <c r="L54" s="1287"/>
      <c r="M54" s="1257" t="s">
        <v>748</v>
      </c>
      <c r="N54" s="1287"/>
      <c r="O54" s="1287"/>
      <c r="P54" s="1257"/>
      <c r="Q54" s="1287"/>
      <c r="R54" s="1257"/>
      <c r="S54" s="1287"/>
      <c r="T54" s="1258" t="s">
        <v>383</v>
      </c>
      <c r="U54" s="1287"/>
      <c r="V54" s="1287"/>
      <c r="W54" s="1287"/>
      <c r="X54" s="1287"/>
      <c r="Y54" s="1287"/>
      <c r="Z54" s="1287"/>
      <c r="AA54" s="1287"/>
      <c r="AB54" s="1257" t="s">
        <v>732</v>
      </c>
      <c r="AC54" s="1287"/>
      <c r="AD54" s="1287"/>
      <c r="AE54" s="1287"/>
      <c r="AF54" s="1287"/>
      <c r="AG54" s="1257" t="s">
        <v>733</v>
      </c>
      <c r="AH54" s="1287"/>
      <c r="AI54" s="1287"/>
      <c r="AJ54" s="1023" t="s">
        <v>417</v>
      </c>
      <c r="AK54" s="1259" t="s">
        <v>734</v>
      </c>
      <c r="AL54" s="1287"/>
      <c r="AM54" s="1287"/>
      <c r="AN54" s="1287"/>
      <c r="AO54" s="1287"/>
      <c r="AP54" s="1287"/>
      <c r="AQ54" s="1019">
        <v>6718291834</v>
      </c>
      <c r="AR54" s="1060">
        <v>0</v>
      </c>
      <c r="AS54" s="1019">
        <v>0</v>
      </c>
      <c r="AT54" s="1019">
        <v>0</v>
      </c>
      <c r="AU54" s="1019">
        <v>0</v>
      </c>
      <c r="AV54" s="1060">
        <v>552691980</v>
      </c>
      <c r="AW54" s="1019">
        <v>552691980</v>
      </c>
      <c r="AX54" s="1060">
        <v>552691980</v>
      </c>
      <c r="AY54" s="1019">
        <v>0</v>
      </c>
      <c r="AZ54" s="1060">
        <v>552691980</v>
      </c>
      <c r="BA54" s="1019">
        <v>0</v>
      </c>
      <c r="BB54" s="1019">
        <v>552691980</v>
      </c>
      <c r="BC54" s="1019">
        <v>0</v>
      </c>
      <c r="BD54" s="1019">
        <v>1652057</v>
      </c>
      <c r="BG54" s="1064">
        <v>6718291834</v>
      </c>
      <c r="BH54" s="1064">
        <v>0</v>
      </c>
      <c r="BI54" s="1064">
        <v>0</v>
      </c>
      <c r="BJ54" s="1064">
        <v>0</v>
      </c>
      <c r="BK54" s="1064">
        <v>0</v>
      </c>
      <c r="BL54" s="1064">
        <v>552691980</v>
      </c>
      <c r="BM54" s="1064">
        <v>552691980</v>
      </c>
      <c r="BN54" s="1064">
        <v>552691980</v>
      </c>
      <c r="BO54" s="1064">
        <v>0</v>
      </c>
      <c r="BP54" s="1064">
        <v>552691980</v>
      </c>
      <c r="BQ54" s="1064">
        <v>0</v>
      </c>
      <c r="BR54" s="1064">
        <v>552691980</v>
      </c>
      <c r="BS54" s="1064">
        <v>0</v>
      </c>
      <c r="BT54" s="1064">
        <v>1652057</v>
      </c>
    </row>
    <row r="55" spans="1:72" ht="21.95" customHeight="1" x14ac:dyDescent="0.2">
      <c r="A55" s="1012" t="str">
        <f t="shared" si="1"/>
        <v>A1052610</v>
      </c>
      <c r="B55" s="1257" t="s">
        <v>361</v>
      </c>
      <c r="C55" s="1287"/>
      <c r="D55" s="1257" t="s">
        <v>738</v>
      </c>
      <c r="E55" s="1287"/>
      <c r="F55" s="1257" t="s">
        <v>739</v>
      </c>
      <c r="G55" s="1287"/>
      <c r="H55" s="1257" t="s">
        <v>743</v>
      </c>
      <c r="I55" s="1287"/>
      <c r="J55" s="1257" t="s">
        <v>741</v>
      </c>
      <c r="K55" s="1287"/>
      <c r="L55" s="1287"/>
      <c r="M55" s="1257" t="s">
        <v>753</v>
      </c>
      <c r="N55" s="1287"/>
      <c r="O55" s="1287"/>
      <c r="P55" s="1257"/>
      <c r="Q55" s="1287"/>
      <c r="R55" s="1257"/>
      <c r="S55" s="1287"/>
      <c r="T55" s="1258" t="s">
        <v>384</v>
      </c>
      <c r="U55" s="1287"/>
      <c r="V55" s="1287"/>
      <c r="W55" s="1287"/>
      <c r="X55" s="1287"/>
      <c r="Y55" s="1287"/>
      <c r="Z55" s="1287"/>
      <c r="AA55" s="1287"/>
      <c r="AB55" s="1257" t="s">
        <v>732</v>
      </c>
      <c r="AC55" s="1287"/>
      <c r="AD55" s="1287"/>
      <c r="AE55" s="1287"/>
      <c r="AF55" s="1287"/>
      <c r="AG55" s="1257" t="s">
        <v>733</v>
      </c>
      <c r="AH55" s="1287"/>
      <c r="AI55" s="1287"/>
      <c r="AJ55" s="1023" t="s">
        <v>417</v>
      </c>
      <c r="AK55" s="1259" t="s">
        <v>734</v>
      </c>
      <c r="AL55" s="1287"/>
      <c r="AM55" s="1287"/>
      <c r="AN55" s="1287"/>
      <c r="AO55" s="1287"/>
      <c r="AP55" s="1287"/>
      <c r="AQ55" s="1019">
        <v>89356219</v>
      </c>
      <c r="AR55" s="1060">
        <v>0</v>
      </c>
      <c r="AS55" s="1019">
        <v>0</v>
      </c>
      <c r="AT55" s="1019">
        <v>0</v>
      </c>
      <c r="AU55" s="1019">
        <v>0</v>
      </c>
      <c r="AV55" s="1060">
        <v>6228600</v>
      </c>
      <c r="AW55" s="1019">
        <v>6228600</v>
      </c>
      <c r="AX55" s="1060">
        <v>6228600</v>
      </c>
      <c r="AY55" s="1019">
        <v>0</v>
      </c>
      <c r="AZ55" s="1060">
        <v>6228600</v>
      </c>
      <c r="BA55" s="1019">
        <v>0</v>
      </c>
      <c r="BB55" s="1019">
        <v>6228600</v>
      </c>
      <c r="BC55" s="1019">
        <v>0</v>
      </c>
      <c r="BD55" s="1019">
        <v>10285</v>
      </c>
      <c r="BG55" s="1064">
        <v>89356219</v>
      </c>
      <c r="BH55" s="1064">
        <v>0</v>
      </c>
      <c r="BI55" s="1064">
        <v>0</v>
      </c>
      <c r="BJ55" s="1064">
        <v>0</v>
      </c>
      <c r="BK55" s="1064">
        <v>0</v>
      </c>
      <c r="BL55" s="1064">
        <v>6228600</v>
      </c>
      <c r="BM55" s="1064">
        <v>6228600</v>
      </c>
      <c r="BN55" s="1064">
        <v>6228600</v>
      </c>
      <c r="BO55" s="1064">
        <v>0</v>
      </c>
      <c r="BP55" s="1064">
        <v>6228600</v>
      </c>
      <c r="BQ55" s="1064">
        <v>0</v>
      </c>
      <c r="BR55" s="1064">
        <v>6228600</v>
      </c>
      <c r="BS55" s="1064">
        <v>0</v>
      </c>
      <c r="BT55" s="1064">
        <v>10285</v>
      </c>
    </row>
    <row r="56" spans="1:72" ht="21.95" customHeight="1" x14ac:dyDescent="0.2">
      <c r="A56" s="1012" t="str">
        <f t="shared" si="1"/>
        <v>A105610</v>
      </c>
      <c r="B56" s="1257" t="s">
        <v>361</v>
      </c>
      <c r="C56" s="1287"/>
      <c r="D56" s="1257" t="s">
        <v>738</v>
      </c>
      <c r="E56" s="1287"/>
      <c r="F56" s="1257" t="s">
        <v>739</v>
      </c>
      <c r="G56" s="1287"/>
      <c r="H56" s="1257" t="s">
        <v>743</v>
      </c>
      <c r="I56" s="1287"/>
      <c r="J56" s="1257" t="s">
        <v>753</v>
      </c>
      <c r="K56" s="1287"/>
      <c r="L56" s="1287"/>
      <c r="M56" s="1257"/>
      <c r="N56" s="1287"/>
      <c r="O56" s="1287"/>
      <c r="P56" s="1257"/>
      <c r="Q56" s="1287"/>
      <c r="R56" s="1257"/>
      <c r="S56" s="1287"/>
      <c r="T56" s="1258" t="s">
        <v>385</v>
      </c>
      <c r="U56" s="1287"/>
      <c r="V56" s="1287"/>
      <c r="W56" s="1287"/>
      <c r="X56" s="1287"/>
      <c r="Y56" s="1287"/>
      <c r="Z56" s="1287"/>
      <c r="AA56" s="1287"/>
      <c r="AB56" s="1257" t="s">
        <v>732</v>
      </c>
      <c r="AC56" s="1287"/>
      <c r="AD56" s="1287"/>
      <c r="AE56" s="1287"/>
      <c r="AF56" s="1287"/>
      <c r="AG56" s="1257" t="s">
        <v>733</v>
      </c>
      <c r="AH56" s="1287"/>
      <c r="AI56" s="1287"/>
      <c r="AJ56" s="1023" t="s">
        <v>417</v>
      </c>
      <c r="AK56" s="1259" t="s">
        <v>734</v>
      </c>
      <c r="AL56" s="1287"/>
      <c r="AM56" s="1287"/>
      <c r="AN56" s="1287"/>
      <c r="AO56" s="1287"/>
      <c r="AP56" s="1287"/>
      <c r="AQ56" s="1019">
        <v>3207076847</v>
      </c>
      <c r="AR56" s="1060">
        <v>0</v>
      </c>
      <c r="AS56" s="1019">
        <v>0</v>
      </c>
      <c r="AT56" s="1019">
        <v>0</v>
      </c>
      <c r="AU56" s="1019">
        <v>0</v>
      </c>
      <c r="AV56" s="1060">
        <v>259678000</v>
      </c>
      <c r="AW56" s="1019">
        <v>259678000</v>
      </c>
      <c r="AX56" s="1060">
        <v>259678000</v>
      </c>
      <c r="AY56" s="1019">
        <v>0</v>
      </c>
      <c r="AZ56" s="1060">
        <v>259678000</v>
      </c>
      <c r="BA56" s="1019">
        <v>0</v>
      </c>
      <c r="BB56" s="1019">
        <v>259678000</v>
      </c>
      <c r="BC56" s="1019">
        <v>0</v>
      </c>
      <c r="BD56" s="1019">
        <v>0</v>
      </c>
      <c r="BG56" s="1064">
        <v>3207076847</v>
      </c>
      <c r="BH56" s="1064">
        <v>0</v>
      </c>
      <c r="BI56" s="1064">
        <v>0</v>
      </c>
      <c r="BJ56" s="1064">
        <v>0</v>
      </c>
      <c r="BK56" s="1064">
        <v>0</v>
      </c>
      <c r="BL56" s="1064">
        <v>259678000</v>
      </c>
      <c r="BM56" s="1064">
        <v>259678000</v>
      </c>
      <c r="BN56" s="1064">
        <v>259678000</v>
      </c>
      <c r="BO56" s="1064">
        <v>0</v>
      </c>
      <c r="BP56" s="1064">
        <v>259678000</v>
      </c>
      <c r="BQ56" s="1064">
        <v>0</v>
      </c>
      <c r="BR56" s="1064">
        <v>259678000</v>
      </c>
      <c r="BS56" s="1064">
        <v>0</v>
      </c>
      <c r="BT56" s="1064">
        <v>0</v>
      </c>
    </row>
    <row r="57" spans="1:72" ht="21.95" customHeight="1" x14ac:dyDescent="0.2">
      <c r="A57" s="1012" t="str">
        <f t="shared" si="1"/>
        <v>A105710</v>
      </c>
      <c r="B57" s="1257" t="s">
        <v>361</v>
      </c>
      <c r="C57" s="1287"/>
      <c r="D57" s="1257" t="s">
        <v>738</v>
      </c>
      <c r="E57" s="1287"/>
      <c r="F57" s="1257" t="s">
        <v>739</v>
      </c>
      <c r="G57" s="1287"/>
      <c r="H57" s="1257" t="s">
        <v>743</v>
      </c>
      <c r="I57" s="1287"/>
      <c r="J57" s="1257" t="s">
        <v>754</v>
      </c>
      <c r="K57" s="1287"/>
      <c r="L57" s="1287"/>
      <c r="M57" s="1257"/>
      <c r="N57" s="1287"/>
      <c r="O57" s="1287"/>
      <c r="P57" s="1257"/>
      <c r="Q57" s="1287"/>
      <c r="R57" s="1257"/>
      <c r="S57" s="1287"/>
      <c r="T57" s="1258" t="s">
        <v>386</v>
      </c>
      <c r="U57" s="1287"/>
      <c r="V57" s="1287"/>
      <c r="W57" s="1287"/>
      <c r="X57" s="1287"/>
      <c r="Y57" s="1287"/>
      <c r="Z57" s="1287"/>
      <c r="AA57" s="1287"/>
      <c r="AB57" s="1257" t="s">
        <v>732</v>
      </c>
      <c r="AC57" s="1287"/>
      <c r="AD57" s="1287"/>
      <c r="AE57" s="1287"/>
      <c r="AF57" s="1287"/>
      <c r="AG57" s="1257" t="s">
        <v>733</v>
      </c>
      <c r="AH57" s="1287"/>
      <c r="AI57" s="1287"/>
      <c r="AJ57" s="1023" t="s">
        <v>417</v>
      </c>
      <c r="AK57" s="1259" t="s">
        <v>734</v>
      </c>
      <c r="AL57" s="1287"/>
      <c r="AM57" s="1287"/>
      <c r="AN57" s="1287"/>
      <c r="AO57" s="1287"/>
      <c r="AP57" s="1287"/>
      <c r="AQ57" s="1019">
        <v>534630552</v>
      </c>
      <c r="AR57" s="1060">
        <v>0</v>
      </c>
      <c r="AS57" s="1019">
        <v>0</v>
      </c>
      <c r="AT57" s="1019">
        <v>0</v>
      </c>
      <c r="AU57" s="1019">
        <v>0</v>
      </c>
      <c r="AV57" s="1060">
        <v>43275500</v>
      </c>
      <c r="AW57" s="1019">
        <v>43275500</v>
      </c>
      <c r="AX57" s="1060">
        <v>43275500</v>
      </c>
      <c r="AY57" s="1019">
        <v>0</v>
      </c>
      <c r="AZ57" s="1060">
        <v>43275500</v>
      </c>
      <c r="BA57" s="1019">
        <v>0</v>
      </c>
      <c r="BB57" s="1019">
        <v>43275500</v>
      </c>
      <c r="BC57" s="1019">
        <v>0</v>
      </c>
      <c r="BD57" s="1019">
        <v>0</v>
      </c>
      <c r="BG57" s="1064">
        <v>534630552</v>
      </c>
      <c r="BH57" s="1064">
        <v>0</v>
      </c>
      <c r="BI57" s="1064">
        <v>0</v>
      </c>
      <c r="BJ57" s="1064">
        <v>0</v>
      </c>
      <c r="BK57" s="1064">
        <v>0</v>
      </c>
      <c r="BL57" s="1064">
        <v>43275500</v>
      </c>
      <c r="BM57" s="1064">
        <v>43275500</v>
      </c>
      <c r="BN57" s="1064">
        <v>43275500</v>
      </c>
      <c r="BO57" s="1064">
        <v>0</v>
      </c>
      <c r="BP57" s="1064">
        <v>43275500</v>
      </c>
      <c r="BQ57" s="1064">
        <v>0</v>
      </c>
      <c r="BR57" s="1064">
        <v>43275500</v>
      </c>
      <c r="BS57" s="1064">
        <v>0</v>
      </c>
      <c r="BT57" s="1064">
        <v>0</v>
      </c>
    </row>
    <row r="58" spans="1:72" ht="21.95" customHeight="1" x14ac:dyDescent="0.2">
      <c r="A58" s="1012" t="str">
        <f t="shared" si="1"/>
        <v>A105810</v>
      </c>
      <c r="B58" s="1257" t="s">
        <v>361</v>
      </c>
      <c r="C58" s="1287"/>
      <c r="D58" s="1257" t="s">
        <v>738</v>
      </c>
      <c r="E58" s="1287"/>
      <c r="F58" s="1257" t="s">
        <v>739</v>
      </c>
      <c r="G58" s="1287"/>
      <c r="H58" s="1257" t="s">
        <v>743</v>
      </c>
      <c r="I58" s="1287"/>
      <c r="J58" s="1257" t="s">
        <v>755</v>
      </c>
      <c r="K58" s="1287"/>
      <c r="L58" s="1287"/>
      <c r="M58" s="1257"/>
      <c r="N58" s="1287"/>
      <c r="O58" s="1287"/>
      <c r="P58" s="1257"/>
      <c r="Q58" s="1287"/>
      <c r="R58" s="1257"/>
      <c r="S58" s="1287"/>
      <c r="T58" s="1258" t="s">
        <v>387</v>
      </c>
      <c r="U58" s="1287"/>
      <c r="V58" s="1287"/>
      <c r="W58" s="1287"/>
      <c r="X58" s="1287"/>
      <c r="Y58" s="1287"/>
      <c r="Z58" s="1287"/>
      <c r="AA58" s="1287"/>
      <c r="AB58" s="1257" t="s">
        <v>732</v>
      </c>
      <c r="AC58" s="1287"/>
      <c r="AD58" s="1287"/>
      <c r="AE58" s="1287"/>
      <c r="AF58" s="1287"/>
      <c r="AG58" s="1257" t="s">
        <v>733</v>
      </c>
      <c r="AH58" s="1287"/>
      <c r="AI58" s="1287"/>
      <c r="AJ58" s="1023" t="s">
        <v>417</v>
      </c>
      <c r="AK58" s="1259" t="s">
        <v>734</v>
      </c>
      <c r="AL58" s="1287"/>
      <c r="AM58" s="1287"/>
      <c r="AN58" s="1287"/>
      <c r="AO58" s="1287"/>
      <c r="AP58" s="1287"/>
      <c r="AQ58" s="1019">
        <v>534630583</v>
      </c>
      <c r="AR58" s="1060">
        <v>0</v>
      </c>
      <c r="AS58" s="1019">
        <v>0</v>
      </c>
      <c r="AT58" s="1019">
        <v>0</v>
      </c>
      <c r="AU58" s="1019">
        <v>0</v>
      </c>
      <c r="AV58" s="1060">
        <v>43275500</v>
      </c>
      <c r="AW58" s="1019">
        <v>43275500</v>
      </c>
      <c r="AX58" s="1060">
        <v>43275500</v>
      </c>
      <c r="AY58" s="1019">
        <v>0</v>
      </c>
      <c r="AZ58" s="1060">
        <v>43275500</v>
      </c>
      <c r="BA58" s="1019">
        <v>0</v>
      </c>
      <c r="BB58" s="1019">
        <v>43275500</v>
      </c>
      <c r="BC58" s="1019">
        <v>0</v>
      </c>
      <c r="BD58" s="1019">
        <v>0</v>
      </c>
      <c r="BG58" s="1064">
        <v>534630583</v>
      </c>
      <c r="BH58" s="1064">
        <v>0</v>
      </c>
      <c r="BI58" s="1064">
        <v>0</v>
      </c>
      <c r="BJ58" s="1064">
        <v>0</v>
      </c>
      <c r="BK58" s="1064">
        <v>0</v>
      </c>
      <c r="BL58" s="1064">
        <v>43275500</v>
      </c>
      <c r="BM58" s="1064">
        <v>43275500</v>
      </c>
      <c r="BN58" s="1064">
        <v>43275500</v>
      </c>
      <c r="BO58" s="1064">
        <v>0</v>
      </c>
      <c r="BP58" s="1064">
        <v>43275500</v>
      </c>
      <c r="BQ58" s="1064">
        <v>0</v>
      </c>
      <c r="BR58" s="1064">
        <v>43275500</v>
      </c>
      <c r="BS58" s="1064">
        <v>0</v>
      </c>
      <c r="BT58" s="1064">
        <v>0</v>
      </c>
    </row>
    <row r="59" spans="1:72" ht="21.95" customHeight="1" x14ac:dyDescent="0.2">
      <c r="A59" s="1012" t="str">
        <f t="shared" si="1"/>
        <v>A105910</v>
      </c>
      <c r="B59" s="1257" t="s">
        <v>361</v>
      </c>
      <c r="C59" s="1287"/>
      <c r="D59" s="1257" t="s">
        <v>738</v>
      </c>
      <c r="E59" s="1287"/>
      <c r="F59" s="1257" t="s">
        <v>739</v>
      </c>
      <c r="G59" s="1287"/>
      <c r="H59" s="1257" t="s">
        <v>743</v>
      </c>
      <c r="I59" s="1287"/>
      <c r="J59" s="1257" t="s">
        <v>747</v>
      </c>
      <c r="K59" s="1287"/>
      <c r="L59" s="1287"/>
      <c r="M59" s="1257"/>
      <c r="N59" s="1287"/>
      <c r="O59" s="1287"/>
      <c r="P59" s="1257"/>
      <c r="Q59" s="1287"/>
      <c r="R59" s="1257"/>
      <c r="S59" s="1287"/>
      <c r="T59" s="1258" t="s">
        <v>388</v>
      </c>
      <c r="U59" s="1287"/>
      <c r="V59" s="1287"/>
      <c r="W59" s="1287"/>
      <c r="X59" s="1287"/>
      <c r="Y59" s="1287"/>
      <c r="Z59" s="1287"/>
      <c r="AA59" s="1287"/>
      <c r="AB59" s="1257" t="s">
        <v>732</v>
      </c>
      <c r="AC59" s="1287"/>
      <c r="AD59" s="1287"/>
      <c r="AE59" s="1287"/>
      <c r="AF59" s="1287"/>
      <c r="AG59" s="1257" t="s">
        <v>733</v>
      </c>
      <c r="AH59" s="1287"/>
      <c r="AI59" s="1287"/>
      <c r="AJ59" s="1023" t="s">
        <v>417</v>
      </c>
      <c r="AK59" s="1259" t="s">
        <v>734</v>
      </c>
      <c r="AL59" s="1287"/>
      <c r="AM59" s="1287"/>
      <c r="AN59" s="1287"/>
      <c r="AO59" s="1287"/>
      <c r="AP59" s="1287"/>
      <c r="AQ59" s="1019">
        <v>1078819879</v>
      </c>
      <c r="AR59" s="1060">
        <v>0</v>
      </c>
      <c r="AS59" s="1019">
        <v>0</v>
      </c>
      <c r="AT59" s="1019">
        <v>0</v>
      </c>
      <c r="AU59" s="1019">
        <v>0</v>
      </c>
      <c r="AV59" s="1060">
        <v>86545200</v>
      </c>
      <c r="AW59" s="1019">
        <v>86545200</v>
      </c>
      <c r="AX59" s="1060">
        <v>86545200</v>
      </c>
      <c r="AY59" s="1019">
        <v>0</v>
      </c>
      <c r="AZ59" s="1060">
        <v>86545200</v>
      </c>
      <c r="BA59" s="1019">
        <v>0</v>
      </c>
      <c r="BB59" s="1019">
        <v>86545200</v>
      </c>
      <c r="BC59" s="1019">
        <v>0</v>
      </c>
      <c r="BD59" s="1019">
        <v>0</v>
      </c>
      <c r="BG59" s="1064">
        <v>1078819879</v>
      </c>
      <c r="BH59" s="1064">
        <v>0</v>
      </c>
      <c r="BI59" s="1064">
        <v>0</v>
      </c>
      <c r="BJ59" s="1064">
        <v>0</v>
      </c>
      <c r="BK59" s="1064">
        <v>0</v>
      </c>
      <c r="BL59" s="1064">
        <v>86545200</v>
      </c>
      <c r="BM59" s="1064">
        <v>86545200</v>
      </c>
      <c r="BN59" s="1064">
        <v>86545200</v>
      </c>
      <c r="BO59" s="1064">
        <v>0</v>
      </c>
      <c r="BP59" s="1064">
        <v>86545200</v>
      </c>
      <c r="BQ59" s="1064">
        <v>0</v>
      </c>
      <c r="BR59" s="1064">
        <v>86545200</v>
      </c>
      <c r="BS59" s="1064">
        <v>0</v>
      </c>
      <c r="BT59" s="1064">
        <v>0</v>
      </c>
    </row>
    <row r="60" spans="1:72" ht="21.95" customHeight="1" x14ac:dyDescent="0.2">
      <c r="A60" s="1012" t="str">
        <f t="shared" si="1"/>
        <v>A210</v>
      </c>
      <c r="B60" s="1261" t="s">
        <v>361</v>
      </c>
      <c r="C60" s="1287"/>
      <c r="D60" s="1261" t="s">
        <v>741</v>
      </c>
      <c r="E60" s="1287"/>
      <c r="F60" s="1261"/>
      <c r="G60" s="1287"/>
      <c r="H60" s="1261"/>
      <c r="I60" s="1287"/>
      <c r="J60" s="1261"/>
      <c r="K60" s="1287"/>
      <c r="L60" s="1287"/>
      <c r="M60" s="1261"/>
      <c r="N60" s="1287"/>
      <c r="O60" s="1287"/>
      <c r="P60" s="1261"/>
      <c r="Q60" s="1287"/>
      <c r="R60" s="1261"/>
      <c r="S60" s="1287"/>
      <c r="T60" s="1260" t="s">
        <v>59</v>
      </c>
      <c r="U60" s="1287"/>
      <c r="V60" s="1287"/>
      <c r="W60" s="1287"/>
      <c r="X60" s="1287"/>
      <c r="Y60" s="1287"/>
      <c r="Z60" s="1287"/>
      <c r="AA60" s="1287"/>
      <c r="AB60" s="1261" t="s">
        <v>732</v>
      </c>
      <c r="AC60" s="1287"/>
      <c r="AD60" s="1287"/>
      <c r="AE60" s="1287"/>
      <c r="AF60" s="1287"/>
      <c r="AG60" s="1261" t="s">
        <v>733</v>
      </c>
      <c r="AH60" s="1287"/>
      <c r="AI60" s="1287"/>
      <c r="AJ60" s="1020" t="s">
        <v>417</v>
      </c>
      <c r="AK60" s="1262" t="s">
        <v>734</v>
      </c>
      <c r="AL60" s="1287"/>
      <c r="AM60" s="1287"/>
      <c r="AN60" s="1287"/>
      <c r="AO60" s="1287"/>
      <c r="AP60" s="1287"/>
      <c r="AQ60" s="1019">
        <v>15227793192</v>
      </c>
      <c r="AR60" s="1060">
        <v>651819471.39999998</v>
      </c>
      <c r="AS60" s="1019">
        <v>249128536.52000001</v>
      </c>
      <c r="AT60" s="1019">
        <v>40295692</v>
      </c>
      <c r="AU60" s="1019">
        <v>0</v>
      </c>
      <c r="AV60" s="1060">
        <v>619885995.54999995</v>
      </c>
      <c r="AW60" s="1019">
        <v>31933475.850000001</v>
      </c>
      <c r="AX60" s="1060">
        <v>999010507</v>
      </c>
      <c r="AY60" s="1019">
        <v>379124511.44999999</v>
      </c>
      <c r="AZ60" s="1060">
        <v>968614572</v>
      </c>
      <c r="BA60" s="1019">
        <v>30395935</v>
      </c>
      <c r="BB60" s="1019">
        <v>962091797</v>
      </c>
      <c r="BC60" s="1019">
        <v>6522775</v>
      </c>
      <c r="BD60" s="1019">
        <v>8500</v>
      </c>
      <c r="BG60" s="1064">
        <v>15227793192</v>
      </c>
      <c r="BH60" s="1064">
        <v>651819471.39999998</v>
      </c>
      <c r="BI60" s="1064">
        <v>249128536.52000001</v>
      </c>
      <c r="BJ60" s="1064">
        <v>40295692</v>
      </c>
      <c r="BK60" s="1064">
        <v>0</v>
      </c>
      <c r="BL60" s="1064">
        <v>619885995.54999995</v>
      </c>
      <c r="BM60" s="1064">
        <v>31933475.850000001</v>
      </c>
      <c r="BN60" s="1064">
        <v>999010507</v>
      </c>
      <c r="BO60" s="1064">
        <v>379124511.44999999</v>
      </c>
      <c r="BP60" s="1064">
        <v>968614572</v>
      </c>
      <c r="BQ60" s="1064">
        <v>30395935</v>
      </c>
      <c r="BR60" s="1064">
        <v>962091797</v>
      </c>
      <c r="BS60" s="1064">
        <v>6522775</v>
      </c>
      <c r="BT60" s="1064">
        <v>8500</v>
      </c>
    </row>
    <row r="61" spans="1:72" ht="21.95" customHeight="1" x14ac:dyDescent="0.2">
      <c r="A61" s="1012" t="str">
        <f t="shared" si="1"/>
        <v>A2010</v>
      </c>
      <c r="B61" s="1261" t="s">
        <v>361</v>
      </c>
      <c r="C61" s="1287"/>
      <c r="D61" s="1261" t="s">
        <v>741</v>
      </c>
      <c r="E61" s="1287"/>
      <c r="F61" s="1261" t="s">
        <v>739</v>
      </c>
      <c r="G61" s="1287"/>
      <c r="H61" s="1261"/>
      <c r="I61" s="1287"/>
      <c r="J61" s="1261"/>
      <c r="K61" s="1287"/>
      <c r="L61" s="1287"/>
      <c r="M61" s="1261"/>
      <c r="N61" s="1287"/>
      <c r="O61" s="1287"/>
      <c r="P61" s="1261"/>
      <c r="Q61" s="1287"/>
      <c r="R61" s="1261"/>
      <c r="S61" s="1287"/>
      <c r="T61" s="1260" t="s">
        <v>59</v>
      </c>
      <c r="U61" s="1287"/>
      <c r="V61" s="1287"/>
      <c r="W61" s="1287"/>
      <c r="X61" s="1287"/>
      <c r="Y61" s="1287"/>
      <c r="Z61" s="1287"/>
      <c r="AA61" s="1287"/>
      <c r="AB61" s="1261" t="s">
        <v>732</v>
      </c>
      <c r="AC61" s="1287"/>
      <c r="AD61" s="1287"/>
      <c r="AE61" s="1287"/>
      <c r="AF61" s="1287"/>
      <c r="AG61" s="1261" t="s">
        <v>733</v>
      </c>
      <c r="AH61" s="1287"/>
      <c r="AI61" s="1287"/>
      <c r="AJ61" s="1020" t="s">
        <v>417</v>
      </c>
      <c r="AK61" s="1262" t="s">
        <v>734</v>
      </c>
      <c r="AL61" s="1287"/>
      <c r="AM61" s="1287"/>
      <c r="AN61" s="1287"/>
      <c r="AO61" s="1287"/>
      <c r="AP61" s="1287"/>
      <c r="AQ61" s="1019">
        <v>15227793192</v>
      </c>
      <c r="AR61" s="1060">
        <v>651819471.39999998</v>
      </c>
      <c r="AS61" s="1019">
        <v>249128536.52000001</v>
      </c>
      <c r="AT61" s="1019">
        <v>40295692</v>
      </c>
      <c r="AU61" s="1019">
        <v>0</v>
      </c>
      <c r="AV61" s="1060">
        <v>619885995.54999995</v>
      </c>
      <c r="AW61" s="1019">
        <v>31933475.850000001</v>
      </c>
      <c r="AX61" s="1060">
        <v>999010507</v>
      </c>
      <c r="AY61" s="1019">
        <v>379124511.44999999</v>
      </c>
      <c r="AZ61" s="1060">
        <v>968614572</v>
      </c>
      <c r="BA61" s="1019">
        <v>30395935</v>
      </c>
      <c r="BB61" s="1019">
        <v>962091797</v>
      </c>
      <c r="BC61" s="1019">
        <v>6522775</v>
      </c>
      <c r="BD61" s="1019">
        <v>8500</v>
      </c>
      <c r="BG61" s="1064">
        <v>15227793192</v>
      </c>
      <c r="BH61" s="1064">
        <v>651819471.39999998</v>
      </c>
      <c r="BI61" s="1064">
        <v>249128536.52000001</v>
      </c>
      <c r="BJ61" s="1064">
        <v>40295692</v>
      </c>
      <c r="BK61" s="1064">
        <v>0</v>
      </c>
      <c r="BL61" s="1064">
        <v>619885995.54999995</v>
      </c>
      <c r="BM61" s="1064">
        <v>31933475.850000001</v>
      </c>
      <c r="BN61" s="1064">
        <v>999010507</v>
      </c>
      <c r="BO61" s="1064">
        <v>379124511.44999999</v>
      </c>
      <c r="BP61" s="1064">
        <v>968614572</v>
      </c>
      <c r="BQ61" s="1064">
        <v>30395935</v>
      </c>
      <c r="BR61" s="1064">
        <v>962091797</v>
      </c>
      <c r="BS61" s="1064">
        <v>6522775</v>
      </c>
      <c r="BT61" s="1064">
        <v>8500</v>
      </c>
    </row>
    <row r="62" spans="1:72" ht="21.95" customHeight="1" x14ac:dyDescent="0.2">
      <c r="A62" s="1012" t="str">
        <f t="shared" si="1"/>
        <v>A20310</v>
      </c>
      <c r="B62" s="1257" t="s">
        <v>361</v>
      </c>
      <c r="C62" s="1287"/>
      <c r="D62" s="1257" t="s">
        <v>741</v>
      </c>
      <c r="E62" s="1287"/>
      <c r="F62" s="1257" t="s">
        <v>739</v>
      </c>
      <c r="G62" s="1287"/>
      <c r="H62" s="1257" t="s">
        <v>748</v>
      </c>
      <c r="I62" s="1287"/>
      <c r="J62" s="1257"/>
      <c r="K62" s="1287"/>
      <c r="L62" s="1287"/>
      <c r="M62" s="1257"/>
      <c r="N62" s="1287"/>
      <c r="O62" s="1287"/>
      <c r="P62" s="1257"/>
      <c r="Q62" s="1287"/>
      <c r="R62" s="1257"/>
      <c r="S62" s="1287"/>
      <c r="T62" s="1258" t="s">
        <v>625</v>
      </c>
      <c r="U62" s="1287"/>
      <c r="V62" s="1287"/>
      <c r="W62" s="1287"/>
      <c r="X62" s="1287"/>
      <c r="Y62" s="1287"/>
      <c r="Z62" s="1287"/>
      <c r="AA62" s="1287"/>
      <c r="AB62" s="1257" t="s">
        <v>732</v>
      </c>
      <c r="AC62" s="1287"/>
      <c r="AD62" s="1287"/>
      <c r="AE62" s="1287"/>
      <c r="AF62" s="1287"/>
      <c r="AG62" s="1257" t="s">
        <v>733</v>
      </c>
      <c r="AH62" s="1287"/>
      <c r="AI62" s="1287"/>
      <c r="AJ62" s="1023" t="s">
        <v>417</v>
      </c>
      <c r="AK62" s="1259" t="s">
        <v>734</v>
      </c>
      <c r="AL62" s="1287"/>
      <c r="AM62" s="1287"/>
      <c r="AN62" s="1287"/>
      <c r="AO62" s="1287"/>
      <c r="AP62" s="1287"/>
      <c r="AQ62" s="1019">
        <v>334000000</v>
      </c>
      <c r="AR62" s="1060">
        <v>0</v>
      </c>
      <c r="AS62" s="1019">
        <v>14075821</v>
      </c>
      <c r="AT62" s="1019">
        <v>0</v>
      </c>
      <c r="AU62" s="1019">
        <v>0</v>
      </c>
      <c r="AV62" s="1060">
        <v>0</v>
      </c>
      <c r="AW62" s="1019">
        <v>0</v>
      </c>
      <c r="AX62" s="1060">
        <v>0</v>
      </c>
      <c r="AY62" s="1019">
        <v>0</v>
      </c>
      <c r="AZ62" s="1060">
        <v>0</v>
      </c>
      <c r="BA62" s="1019">
        <v>0</v>
      </c>
      <c r="BB62" s="1019">
        <v>0</v>
      </c>
      <c r="BC62" s="1019">
        <v>0</v>
      </c>
      <c r="BD62" s="1019">
        <v>0</v>
      </c>
      <c r="BG62" s="1064">
        <v>334000000</v>
      </c>
      <c r="BH62" s="1064">
        <v>0</v>
      </c>
      <c r="BI62" s="1064">
        <v>14075821</v>
      </c>
      <c r="BJ62" s="1064">
        <v>0</v>
      </c>
      <c r="BK62" s="1064">
        <v>0</v>
      </c>
      <c r="BL62" s="1064">
        <v>0</v>
      </c>
      <c r="BM62" s="1064">
        <v>0</v>
      </c>
      <c r="BN62" s="1064">
        <v>0</v>
      </c>
      <c r="BO62" s="1064">
        <v>0</v>
      </c>
      <c r="BP62" s="1064">
        <v>0</v>
      </c>
      <c r="BQ62" s="1064">
        <v>0</v>
      </c>
      <c r="BR62" s="1064">
        <v>0</v>
      </c>
      <c r="BS62" s="1064">
        <v>0</v>
      </c>
      <c r="BT62" s="1064">
        <v>0</v>
      </c>
    </row>
    <row r="63" spans="1:72" ht="21.95" customHeight="1" x14ac:dyDescent="0.2">
      <c r="A63" s="1012" t="str">
        <f t="shared" si="1"/>
        <v>A2035010</v>
      </c>
      <c r="B63" s="1261" t="s">
        <v>361</v>
      </c>
      <c r="C63" s="1287"/>
      <c r="D63" s="1261" t="s">
        <v>741</v>
      </c>
      <c r="E63" s="1287"/>
      <c r="F63" s="1261" t="s">
        <v>739</v>
      </c>
      <c r="G63" s="1287"/>
      <c r="H63" s="1261" t="s">
        <v>748</v>
      </c>
      <c r="I63" s="1287"/>
      <c r="J63" s="1261" t="s">
        <v>756</v>
      </c>
      <c r="K63" s="1287"/>
      <c r="L63" s="1287"/>
      <c r="M63" s="1261"/>
      <c r="N63" s="1287"/>
      <c r="O63" s="1287"/>
      <c r="P63" s="1261"/>
      <c r="Q63" s="1287"/>
      <c r="R63" s="1261"/>
      <c r="S63" s="1287"/>
      <c r="T63" s="1260" t="s">
        <v>632</v>
      </c>
      <c r="U63" s="1287"/>
      <c r="V63" s="1287"/>
      <c r="W63" s="1287"/>
      <c r="X63" s="1287"/>
      <c r="Y63" s="1287"/>
      <c r="Z63" s="1287"/>
      <c r="AA63" s="1287"/>
      <c r="AB63" s="1261" t="s">
        <v>732</v>
      </c>
      <c r="AC63" s="1287"/>
      <c r="AD63" s="1287"/>
      <c r="AE63" s="1287"/>
      <c r="AF63" s="1287"/>
      <c r="AG63" s="1261" t="s">
        <v>733</v>
      </c>
      <c r="AH63" s="1287"/>
      <c r="AI63" s="1287"/>
      <c r="AJ63" s="1020" t="s">
        <v>417</v>
      </c>
      <c r="AK63" s="1262" t="s">
        <v>734</v>
      </c>
      <c r="AL63" s="1287"/>
      <c r="AM63" s="1287"/>
      <c r="AN63" s="1287"/>
      <c r="AO63" s="1287"/>
      <c r="AP63" s="1287"/>
      <c r="AQ63" s="1019">
        <v>334000000</v>
      </c>
      <c r="AR63" s="1060">
        <v>0</v>
      </c>
      <c r="AS63" s="1019">
        <v>14075821</v>
      </c>
      <c r="AT63" s="1019">
        <v>0</v>
      </c>
      <c r="AU63" s="1019">
        <v>0</v>
      </c>
      <c r="AV63" s="1060">
        <v>0</v>
      </c>
      <c r="AW63" s="1019">
        <v>0</v>
      </c>
      <c r="AX63" s="1060">
        <v>0</v>
      </c>
      <c r="AY63" s="1019">
        <v>0</v>
      </c>
      <c r="AZ63" s="1060">
        <v>0</v>
      </c>
      <c r="BA63" s="1019">
        <v>0</v>
      </c>
      <c r="BB63" s="1019">
        <v>0</v>
      </c>
      <c r="BC63" s="1019">
        <v>0</v>
      </c>
      <c r="BD63" s="1019">
        <v>0</v>
      </c>
      <c r="BG63" s="1064">
        <v>334000000</v>
      </c>
      <c r="BH63" s="1064">
        <v>0</v>
      </c>
      <c r="BI63" s="1064">
        <v>14075821</v>
      </c>
      <c r="BJ63" s="1064">
        <v>0</v>
      </c>
      <c r="BK63" s="1064">
        <v>0</v>
      </c>
      <c r="BL63" s="1064">
        <v>0</v>
      </c>
      <c r="BM63" s="1064">
        <v>0</v>
      </c>
      <c r="BN63" s="1064">
        <v>0</v>
      </c>
      <c r="BO63" s="1064">
        <v>0</v>
      </c>
      <c r="BP63" s="1064">
        <v>0</v>
      </c>
      <c r="BQ63" s="1064">
        <v>0</v>
      </c>
      <c r="BR63" s="1064">
        <v>0</v>
      </c>
      <c r="BS63" s="1064">
        <v>0</v>
      </c>
      <c r="BT63" s="1064">
        <v>0</v>
      </c>
    </row>
    <row r="64" spans="1:72" ht="21.95" customHeight="1" x14ac:dyDescent="0.2">
      <c r="A64" s="1012" t="str">
        <f t="shared" si="1"/>
        <v>A20350210</v>
      </c>
      <c r="B64" s="1257" t="s">
        <v>361</v>
      </c>
      <c r="C64" s="1287"/>
      <c r="D64" s="1257" t="s">
        <v>741</v>
      </c>
      <c r="E64" s="1287"/>
      <c r="F64" s="1257" t="s">
        <v>739</v>
      </c>
      <c r="G64" s="1287"/>
      <c r="H64" s="1257" t="s">
        <v>748</v>
      </c>
      <c r="I64" s="1287"/>
      <c r="J64" s="1257" t="s">
        <v>756</v>
      </c>
      <c r="K64" s="1287"/>
      <c r="L64" s="1287"/>
      <c r="M64" s="1257" t="s">
        <v>741</v>
      </c>
      <c r="N64" s="1287"/>
      <c r="O64" s="1287"/>
      <c r="P64" s="1257"/>
      <c r="Q64" s="1287"/>
      <c r="R64" s="1257"/>
      <c r="S64" s="1287"/>
      <c r="T64" s="1258" t="s">
        <v>389</v>
      </c>
      <c r="U64" s="1287"/>
      <c r="V64" s="1287"/>
      <c r="W64" s="1287"/>
      <c r="X64" s="1287"/>
      <c r="Y64" s="1287"/>
      <c r="Z64" s="1287"/>
      <c r="AA64" s="1287"/>
      <c r="AB64" s="1257" t="s">
        <v>732</v>
      </c>
      <c r="AC64" s="1287"/>
      <c r="AD64" s="1287"/>
      <c r="AE64" s="1287"/>
      <c r="AF64" s="1287"/>
      <c r="AG64" s="1257" t="s">
        <v>733</v>
      </c>
      <c r="AH64" s="1287"/>
      <c r="AI64" s="1287"/>
      <c r="AJ64" s="1023" t="s">
        <v>417</v>
      </c>
      <c r="AK64" s="1259" t="s">
        <v>734</v>
      </c>
      <c r="AL64" s="1287"/>
      <c r="AM64" s="1287"/>
      <c r="AN64" s="1287"/>
      <c r="AO64" s="1287"/>
      <c r="AP64" s="1287"/>
      <c r="AQ64" s="1019">
        <v>6375300</v>
      </c>
      <c r="AR64" s="1060">
        <v>0</v>
      </c>
      <c r="AS64" s="1019">
        <v>0</v>
      </c>
      <c r="AT64" s="1019">
        <v>0</v>
      </c>
      <c r="AU64" s="1019">
        <v>0</v>
      </c>
      <c r="AV64" s="1060">
        <v>0</v>
      </c>
      <c r="AW64" s="1019">
        <v>0</v>
      </c>
      <c r="AX64" s="1060">
        <v>0</v>
      </c>
      <c r="AY64" s="1019">
        <v>0</v>
      </c>
      <c r="AZ64" s="1060">
        <v>0</v>
      </c>
      <c r="BA64" s="1019">
        <v>0</v>
      </c>
      <c r="BB64" s="1019">
        <v>0</v>
      </c>
      <c r="BC64" s="1019">
        <v>0</v>
      </c>
      <c r="BD64" s="1019">
        <v>0</v>
      </c>
      <c r="BG64" s="1064">
        <v>6375300</v>
      </c>
      <c r="BH64" s="1064">
        <v>0</v>
      </c>
      <c r="BI64" s="1064">
        <v>0</v>
      </c>
      <c r="BJ64" s="1064">
        <v>0</v>
      </c>
      <c r="BK64" s="1064">
        <v>0</v>
      </c>
      <c r="BL64" s="1064">
        <v>0</v>
      </c>
      <c r="BM64" s="1064">
        <v>0</v>
      </c>
      <c r="BN64" s="1064">
        <v>0</v>
      </c>
      <c r="BO64" s="1064">
        <v>0</v>
      </c>
      <c r="BP64" s="1064">
        <v>0</v>
      </c>
      <c r="BQ64" s="1064">
        <v>0</v>
      </c>
      <c r="BR64" s="1064">
        <v>0</v>
      </c>
      <c r="BS64" s="1064">
        <v>0</v>
      </c>
      <c r="BT64" s="1064">
        <v>0</v>
      </c>
    </row>
    <row r="65" spans="1:72" ht="21.95" customHeight="1" x14ac:dyDescent="0.2">
      <c r="A65" s="1012" t="str">
        <f t="shared" si="1"/>
        <v>A20350310</v>
      </c>
      <c r="B65" s="1257" t="s">
        <v>361</v>
      </c>
      <c r="C65" s="1287"/>
      <c r="D65" s="1257" t="s">
        <v>741</v>
      </c>
      <c r="E65" s="1287"/>
      <c r="F65" s="1257" t="s">
        <v>739</v>
      </c>
      <c r="G65" s="1287"/>
      <c r="H65" s="1257" t="s">
        <v>748</v>
      </c>
      <c r="I65" s="1287"/>
      <c r="J65" s="1257" t="s">
        <v>756</v>
      </c>
      <c r="K65" s="1287"/>
      <c r="L65" s="1287"/>
      <c r="M65" s="1257" t="s">
        <v>748</v>
      </c>
      <c r="N65" s="1287"/>
      <c r="O65" s="1287"/>
      <c r="P65" s="1257"/>
      <c r="Q65" s="1287"/>
      <c r="R65" s="1257"/>
      <c r="S65" s="1287"/>
      <c r="T65" s="1258" t="s">
        <v>390</v>
      </c>
      <c r="U65" s="1287"/>
      <c r="V65" s="1287"/>
      <c r="W65" s="1287"/>
      <c r="X65" s="1287"/>
      <c r="Y65" s="1287"/>
      <c r="Z65" s="1287"/>
      <c r="AA65" s="1287"/>
      <c r="AB65" s="1257" t="s">
        <v>732</v>
      </c>
      <c r="AC65" s="1287"/>
      <c r="AD65" s="1287"/>
      <c r="AE65" s="1287"/>
      <c r="AF65" s="1287"/>
      <c r="AG65" s="1257" t="s">
        <v>733</v>
      </c>
      <c r="AH65" s="1287"/>
      <c r="AI65" s="1287"/>
      <c r="AJ65" s="1023" t="s">
        <v>417</v>
      </c>
      <c r="AK65" s="1259" t="s">
        <v>734</v>
      </c>
      <c r="AL65" s="1287"/>
      <c r="AM65" s="1287"/>
      <c r="AN65" s="1287"/>
      <c r="AO65" s="1287"/>
      <c r="AP65" s="1287"/>
      <c r="AQ65" s="1019">
        <v>326124700</v>
      </c>
      <c r="AR65" s="1060">
        <v>0</v>
      </c>
      <c r="AS65" s="1019">
        <v>13441741</v>
      </c>
      <c r="AT65" s="1019">
        <v>0</v>
      </c>
      <c r="AU65" s="1019">
        <v>0</v>
      </c>
      <c r="AV65" s="1060">
        <v>0</v>
      </c>
      <c r="AW65" s="1019">
        <v>0</v>
      </c>
      <c r="AX65" s="1060">
        <v>0</v>
      </c>
      <c r="AY65" s="1019">
        <v>0</v>
      </c>
      <c r="AZ65" s="1060">
        <v>0</v>
      </c>
      <c r="BA65" s="1019">
        <v>0</v>
      </c>
      <c r="BB65" s="1019">
        <v>0</v>
      </c>
      <c r="BC65" s="1019">
        <v>0</v>
      </c>
      <c r="BD65" s="1019">
        <v>0</v>
      </c>
      <c r="BG65" s="1064">
        <v>326124700</v>
      </c>
      <c r="BH65" s="1064">
        <v>0</v>
      </c>
      <c r="BI65" s="1064">
        <v>13441741</v>
      </c>
      <c r="BJ65" s="1064">
        <v>0</v>
      </c>
      <c r="BK65" s="1064">
        <v>0</v>
      </c>
      <c r="BL65" s="1064">
        <v>0</v>
      </c>
      <c r="BM65" s="1064">
        <v>0</v>
      </c>
      <c r="BN65" s="1064">
        <v>0</v>
      </c>
      <c r="BO65" s="1064">
        <v>0</v>
      </c>
      <c r="BP65" s="1064">
        <v>0</v>
      </c>
      <c r="BQ65" s="1064">
        <v>0</v>
      </c>
      <c r="BR65" s="1064">
        <v>0</v>
      </c>
      <c r="BS65" s="1064">
        <v>0</v>
      </c>
      <c r="BT65" s="1064">
        <v>0</v>
      </c>
    </row>
    <row r="66" spans="1:72" ht="21.95" customHeight="1" x14ac:dyDescent="0.2">
      <c r="A66" s="1012" t="str">
        <f t="shared" si="1"/>
        <v>A203501610</v>
      </c>
      <c r="B66" s="1257" t="s">
        <v>361</v>
      </c>
      <c r="C66" s="1287"/>
      <c r="D66" s="1257" t="s">
        <v>741</v>
      </c>
      <c r="E66" s="1287"/>
      <c r="F66" s="1257" t="s">
        <v>739</v>
      </c>
      <c r="G66" s="1287"/>
      <c r="H66" s="1257" t="s">
        <v>748</v>
      </c>
      <c r="I66" s="1287"/>
      <c r="J66" s="1257" t="s">
        <v>756</v>
      </c>
      <c r="K66" s="1287"/>
      <c r="L66" s="1287"/>
      <c r="M66" s="1257" t="s">
        <v>370</v>
      </c>
      <c r="N66" s="1287"/>
      <c r="O66" s="1287"/>
      <c r="P66" s="1257"/>
      <c r="Q66" s="1287"/>
      <c r="R66" s="1257"/>
      <c r="S66" s="1287"/>
      <c r="T66" s="1258" t="s">
        <v>391</v>
      </c>
      <c r="U66" s="1287"/>
      <c r="V66" s="1287"/>
      <c r="W66" s="1287"/>
      <c r="X66" s="1287"/>
      <c r="Y66" s="1287"/>
      <c r="Z66" s="1287"/>
      <c r="AA66" s="1287"/>
      <c r="AB66" s="1257" t="s">
        <v>732</v>
      </c>
      <c r="AC66" s="1287"/>
      <c r="AD66" s="1287"/>
      <c r="AE66" s="1287"/>
      <c r="AF66" s="1287"/>
      <c r="AG66" s="1257" t="s">
        <v>733</v>
      </c>
      <c r="AH66" s="1287"/>
      <c r="AI66" s="1287"/>
      <c r="AJ66" s="1023" t="s">
        <v>417</v>
      </c>
      <c r="AK66" s="1259" t="s">
        <v>734</v>
      </c>
      <c r="AL66" s="1287"/>
      <c r="AM66" s="1287"/>
      <c r="AN66" s="1287"/>
      <c r="AO66" s="1287"/>
      <c r="AP66" s="1287"/>
      <c r="AQ66" s="1019">
        <v>0</v>
      </c>
      <c r="AR66" s="1060">
        <v>0</v>
      </c>
      <c r="AS66" s="1019">
        <v>0</v>
      </c>
      <c r="AT66" s="1019">
        <v>0</v>
      </c>
      <c r="AU66" s="1019">
        <v>0</v>
      </c>
      <c r="AV66" s="1060">
        <v>0</v>
      </c>
      <c r="AW66" s="1019">
        <v>0</v>
      </c>
      <c r="AX66" s="1060">
        <v>0</v>
      </c>
      <c r="AY66" s="1019">
        <v>0</v>
      </c>
      <c r="AZ66" s="1060">
        <v>0</v>
      </c>
      <c r="BA66" s="1019">
        <v>0</v>
      </c>
      <c r="BB66" s="1019">
        <v>0</v>
      </c>
      <c r="BC66" s="1019">
        <v>0</v>
      </c>
      <c r="BD66" s="1019">
        <v>0</v>
      </c>
      <c r="BG66" s="1064">
        <v>0</v>
      </c>
      <c r="BH66" s="1064">
        <v>0</v>
      </c>
      <c r="BI66" s="1064">
        <v>0</v>
      </c>
      <c r="BJ66" s="1064">
        <v>0</v>
      </c>
      <c r="BK66" s="1064">
        <v>0</v>
      </c>
      <c r="BL66" s="1064">
        <v>0</v>
      </c>
      <c r="BM66" s="1064">
        <v>0</v>
      </c>
      <c r="BN66" s="1064">
        <v>0</v>
      </c>
      <c r="BO66" s="1064">
        <v>0</v>
      </c>
      <c r="BP66" s="1064">
        <v>0</v>
      </c>
      <c r="BQ66" s="1064">
        <v>0</v>
      </c>
      <c r="BR66" s="1064">
        <v>0</v>
      </c>
      <c r="BS66" s="1064">
        <v>0</v>
      </c>
      <c r="BT66" s="1064">
        <v>0</v>
      </c>
    </row>
    <row r="67" spans="1:72" ht="21.95" customHeight="1" x14ac:dyDescent="0.2">
      <c r="A67" s="1012" t="str">
        <f t="shared" si="1"/>
        <v>A203509010</v>
      </c>
      <c r="B67" s="1257" t="s">
        <v>361</v>
      </c>
      <c r="C67" s="1287"/>
      <c r="D67" s="1257" t="s">
        <v>741</v>
      </c>
      <c r="E67" s="1287"/>
      <c r="F67" s="1257" t="s">
        <v>739</v>
      </c>
      <c r="G67" s="1287"/>
      <c r="H67" s="1257" t="s">
        <v>748</v>
      </c>
      <c r="I67" s="1287"/>
      <c r="J67" s="1257" t="s">
        <v>756</v>
      </c>
      <c r="K67" s="1287"/>
      <c r="L67" s="1287"/>
      <c r="M67" s="1257" t="s">
        <v>757</v>
      </c>
      <c r="N67" s="1287"/>
      <c r="O67" s="1287"/>
      <c r="P67" s="1257"/>
      <c r="Q67" s="1287"/>
      <c r="R67" s="1257"/>
      <c r="S67" s="1287"/>
      <c r="T67" s="1258" t="s">
        <v>392</v>
      </c>
      <c r="U67" s="1287"/>
      <c r="V67" s="1287"/>
      <c r="W67" s="1287"/>
      <c r="X67" s="1287"/>
      <c r="Y67" s="1287"/>
      <c r="Z67" s="1287"/>
      <c r="AA67" s="1287"/>
      <c r="AB67" s="1257" t="s">
        <v>732</v>
      </c>
      <c r="AC67" s="1287"/>
      <c r="AD67" s="1287"/>
      <c r="AE67" s="1287"/>
      <c r="AF67" s="1287"/>
      <c r="AG67" s="1257" t="s">
        <v>733</v>
      </c>
      <c r="AH67" s="1287"/>
      <c r="AI67" s="1287"/>
      <c r="AJ67" s="1023" t="s">
        <v>417</v>
      </c>
      <c r="AK67" s="1259" t="s">
        <v>734</v>
      </c>
      <c r="AL67" s="1287"/>
      <c r="AM67" s="1287"/>
      <c r="AN67" s="1287"/>
      <c r="AO67" s="1287"/>
      <c r="AP67" s="1287"/>
      <c r="AQ67" s="1019">
        <v>1500000</v>
      </c>
      <c r="AR67" s="1060">
        <v>0</v>
      </c>
      <c r="AS67" s="1019">
        <v>634080</v>
      </c>
      <c r="AT67" s="1019">
        <v>0</v>
      </c>
      <c r="AU67" s="1019">
        <v>0</v>
      </c>
      <c r="AV67" s="1060">
        <v>0</v>
      </c>
      <c r="AW67" s="1019">
        <v>0</v>
      </c>
      <c r="AX67" s="1060">
        <v>0</v>
      </c>
      <c r="AY67" s="1019">
        <v>0</v>
      </c>
      <c r="AZ67" s="1060">
        <v>0</v>
      </c>
      <c r="BA67" s="1019">
        <v>0</v>
      </c>
      <c r="BB67" s="1019">
        <v>0</v>
      </c>
      <c r="BC67" s="1019">
        <v>0</v>
      </c>
      <c r="BD67" s="1019">
        <v>0</v>
      </c>
      <c r="BG67" s="1064">
        <v>1500000</v>
      </c>
      <c r="BH67" s="1064">
        <v>0</v>
      </c>
      <c r="BI67" s="1064">
        <v>634080</v>
      </c>
      <c r="BJ67" s="1064">
        <v>0</v>
      </c>
      <c r="BK67" s="1064">
        <v>0</v>
      </c>
      <c r="BL67" s="1064">
        <v>0</v>
      </c>
      <c r="BM67" s="1064">
        <v>0</v>
      </c>
      <c r="BN67" s="1064">
        <v>0</v>
      </c>
      <c r="BO67" s="1064">
        <v>0</v>
      </c>
      <c r="BP67" s="1064">
        <v>0</v>
      </c>
      <c r="BQ67" s="1064">
        <v>0</v>
      </c>
      <c r="BR67" s="1064">
        <v>0</v>
      </c>
      <c r="BS67" s="1064">
        <v>0</v>
      </c>
      <c r="BT67" s="1064">
        <v>0</v>
      </c>
    </row>
    <row r="68" spans="1:72" ht="21.95" customHeight="1" x14ac:dyDescent="0.2">
      <c r="A68" s="1012" t="str">
        <f t="shared" si="1"/>
        <v>A2035110</v>
      </c>
      <c r="B68" s="1261" t="s">
        <v>361</v>
      </c>
      <c r="C68" s="1287"/>
      <c r="D68" s="1261" t="s">
        <v>741</v>
      </c>
      <c r="E68" s="1287"/>
      <c r="F68" s="1261" t="s">
        <v>739</v>
      </c>
      <c r="G68" s="1287"/>
      <c r="H68" s="1261" t="s">
        <v>748</v>
      </c>
      <c r="I68" s="1287"/>
      <c r="J68" s="1261" t="s">
        <v>758</v>
      </c>
      <c r="K68" s="1287"/>
      <c r="L68" s="1287"/>
      <c r="M68" s="1261"/>
      <c r="N68" s="1287"/>
      <c r="O68" s="1287"/>
      <c r="P68" s="1261"/>
      <c r="Q68" s="1287"/>
      <c r="R68" s="1261"/>
      <c r="S68" s="1287"/>
      <c r="T68" s="1260" t="s">
        <v>628</v>
      </c>
      <c r="U68" s="1287"/>
      <c r="V68" s="1287"/>
      <c r="W68" s="1287"/>
      <c r="X68" s="1287"/>
      <c r="Y68" s="1287"/>
      <c r="Z68" s="1287"/>
      <c r="AA68" s="1287"/>
      <c r="AB68" s="1261" t="s">
        <v>732</v>
      </c>
      <c r="AC68" s="1287"/>
      <c r="AD68" s="1287"/>
      <c r="AE68" s="1287"/>
      <c r="AF68" s="1287"/>
      <c r="AG68" s="1261" t="s">
        <v>733</v>
      </c>
      <c r="AH68" s="1287"/>
      <c r="AI68" s="1287"/>
      <c r="AJ68" s="1020" t="s">
        <v>417</v>
      </c>
      <c r="AK68" s="1262" t="s">
        <v>734</v>
      </c>
      <c r="AL68" s="1287"/>
      <c r="AM68" s="1287"/>
      <c r="AN68" s="1287"/>
      <c r="AO68" s="1287"/>
      <c r="AP68" s="1287"/>
      <c r="AQ68" s="1019">
        <v>0</v>
      </c>
      <c r="AR68" s="1060">
        <v>0</v>
      </c>
      <c r="AS68" s="1019">
        <v>0</v>
      </c>
      <c r="AT68" s="1019">
        <v>0</v>
      </c>
      <c r="AU68" s="1019">
        <v>0</v>
      </c>
      <c r="AV68" s="1060">
        <v>0</v>
      </c>
      <c r="AW68" s="1019">
        <v>0</v>
      </c>
      <c r="AX68" s="1060">
        <v>0</v>
      </c>
      <c r="AY68" s="1019">
        <v>0</v>
      </c>
      <c r="AZ68" s="1060">
        <v>0</v>
      </c>
      <c r="BA68" s="1019">
        <v>0</v>
      </c>
      <c r="BB68" s="1019">
        <v>0</v>
      </c>
      <c r="BC68" s="1019">
        <v>0</v>
      </c>
      <c r="BD68" s="1019">
        <v>0</v>
      </c>
      <c r="BG68" s="1064">
        <v>0</v>
      </c>
      <c r="BH68" s="1064">
        <v>0</v>
      </c>
      <c r="BI68" s="1064">
        <v>0</v>
      </c>
      <c r="BJ68" s="1064">
        <v>0</v>
      </c>
      <c r="BK68" s="1064">
        <v>0</v>
      </c>
      <c r="BL68" s="1064">
        <v>0</v>
      </c>
      <c r="BM68" s="1064">
        <v>0</v>
      </c>
      <c r="BN68" s="1064">
        <v>0</v>
      </c>
      <c r="BO68" s="1064">
        <v>0</v>
      </c>
      <c r="BP68" s="1064">
        <v>0</v>
      </c>
      <c r="BQ68" s="1064">
        <v>0</v>
      </c>
      <c r="BR68" s="1064">
        <v>0</v>
      </c>
      <c r="BS68" s="1064">
        <v>0</v>
      </c>
      <c r="BT68" s="1064">
        <v>0</v>
      </c>
    </row>
    <row r="69" spans="1:72" ht="21.95" customHeight="1" x14ac:dyDescent="0.2">
      <c r="A69" s="1012" t="str">
        <f t="shared" si="1"/>
        <v>A20351110</v>
      </c>
      <c r="B69" s="1257" t="s">
        <v>361</v>
      </c>
      <c r="C69" s="1287"/>
      <c r="D69" s="1257" t="s">
        <v>741</v>
      </c>
      <c r="E69" s="1287"/>
      <c r="F69" s="1257" t="s">
        <v>739</v>
      </c>
      <c r="G69" s="1287"/>
      <c r="H69" s="1257" t="s">
        <v>748</v>
      </c>
      <c r="I69" s="1287"/>
      <c r="J69" s="1257" t="s">
        <v>758</v>
      </c>
      <c r="K69" s="1287"/>
      <c r="L69" s="1287"/>
      <c r="M69" s="1257" t="s">
        <v>738</v>
      </c>
      <c r="N69" s="1287"/>
      <c r="O69" s="1287"/>
      <c r="P69" s="1257"/>
      <c r="Q69" s="1287"/>
      <c r="R69" s="1257"/>
      <c r="S69" s="1287"/>
      <c r="T69" s="1258" t="s">
        <v>393</v>
      </c>
      <c r="U69" s="1287"/>
      <c r="V69" s="1287"/>
      <c r="W69" s="1287"/>
      <c r="X69" s="1287"/>
      <c r="Y69" s="1287"/>
      <c r="Z69" s="1287"/>
      <c r="AA69" s="1287"/>
      <c r="AB69" s="1257" t="s">
        <v>732</v>
      </c>
      <c r="AC69" s="1287"/>
      <c r="AD69" s="1287"/>
      <c r="AE69" s="1287"/>
      <c r="AF69" s="1287"/>
      <c r="AG69" s="1257" t="s">
        <v>733</v>
      </c>
      <c r="AH69" s="1287"/>
      <c r="AI69" s="1287"/>
      <c r="AJ69" s="1023" t="s">
        <v>417</v>
      </c>
      <c r="AK69" s="1259" t="s">
        <v>734</v>
      </c>
      <c r="AL69" s="1287"/>
      <c r="AM69" s="1287"/>
      <c r="AN69" s="1287"/>
      <c r="AO69" s="1287"/>
      <c r="AP69" s="1287"/>
      <c r="AQ69" s="1019">
        <v>0</v>
      </c>
      <c r="AR69" s="1060">
        <v>0</v>
      </c>
      <c r="AS69" s="1019">
        <v>0</v>
      </c>
      <c r="AT69" s="1019">
        <v>0</v>
      </c>
      <c r="AU69" s="1019">
        <v>0</v>
      </c>
      <c r="AV69" s="1060">
        <v>0</v>
      </c>
      <c r="AW69" s="1019">
        <v>0</v>
      </c>
      <c r="AX69" s="1060">
        <v>0</v>
      </c>
      <c r="AY69" s="1019">
        <v>0</v>
      </c>
      <c r="AZ69" s="1060">
        <v>0</v>
      </c>
      <c r="BA69" s="1019">
        <v>0</v>
      </c>
      <c r="BB69" s="1019">
        <v>0</v>
      </c>
      <c r="BC69" s="1019">
        <v>0</v>
      </c>
      <c r="BD69" s="1019">
        <v>0</v>
      </c>
      <c r="BG69" s="1064">
        <v>0</v>
      </c>
      <c r="BH69" s="1064">
        <v>0</v>
      </c>
      <c r="BI69" s="1064">
        <v>0</v>
      </c>
      <c r="BJ69" s="1064">
        <v>0</v>
      </c>
      <c r="BK69" s="1064">
        <v>0</v>
      </c>
      <c r="BL69" s="1064">
        <v>0</v>
      </c>
      <c r="BM69" s="1064">
        <v>0</v>
      </c>
      <c r="BN69" s="1064">
        <v>0</v>
      </c>
      <c r="BO69" s="1064">
        <v>0</v>
      </c>
      <c r="BP69" s="1064">
        <v>0</v>
      </c>
      <c r="BQ69" s="1064">
        <v>0</v>
      </c>
      <c r="BR69" s="1064">
        <v>0</v>
      </c>
      <c r="BS69" s="1064">
        <v>0</v>
      </c>
      <c r="BT69" s="1064">
        <v>0</v>
      </c>
    </row>
    <row r="70" spans="1:72" ht="21.95" customHeight="1" x14ac:dyDescent="0.2">
      <c r="A70" s="1012" t="str">
        <f t="shared" si="1"/>
        <v>A20351210</v>
      </c>
      <c r="B70" s="1257" t="s">
        <v>361</v>
      </c>
      <c r="C70" s="1287"/>
      <c r="D70" s="1257" t="s">
        <v>741</v>
      </c>
      <c r="E70" s="1287"/>
      <c r="F70" s="1257" t="s">
        <v>739</v>
      </c>
      <c r="G70" s="1287"/>
      <c r="H70" s="1257" t="s">
        <v>748</v>
      </c>
      <c r="I70" s="1287"/>
      <c r="J70" s="1257" t="s">
        <v>758</v>
      </c>
      <c r="K70" s="1287"/>
      <c r="L70" s="1287"/>
      <c r="M70" s="1257" t="s">
        <v>741</v>
      </c>
      <c r="N70" s="1287"/>
      <c r="O70" s="1287"/>
      <c r="P70" s="1257"/>
      <c r="Q70" s="1287"/>
      <c r="R70" s="1257"/>
      <c r="S70" s="1287"/>
      <c r="T70" s="1258" t="s">
        <v>394</v>
      </c>
      <c r="U70" s="1287"/>
      <c r="V70" s="1287"/>
      <c r="W70" s="1287"/>
      <c r="X70" s="1287"/>
      <c r="Y70" s="1287"/>
      <c r="Z70" s="1287"/>
      <c r="AA70" s="1287"/>
      <c r="AB70" s="1257" t="s">
        <v>732</v>
      </c>
      <c r="AC70" s="1287"/>
      <c r="AD70" s="1287"/>
      <c r="AE70" s="1287"/>
      <c r="AF70" s="1287"/>
      <c r="AG70" s="1257" t="s">
        <v>733</v>
      </c>
      <c r="AH70" s="1287"/>
      <c r="AI70" s="1287"/>
      <c r="AJ70" s="1023" t="s">
        <v>417</v>
      </c>
      <c r="AK70" s="1259" t="s">
        <v>734</v>
      </c>
      <c r="AL70" s="1287"/>
      <c r="AM70" s="1287"/>
      <c r="AN70" s="1287"/>
      <c r="AO70" s="1287"/>
      <c r="AP70" s="1287"/>
      <c r="AQ70" s="1019">
        <v>0</v>
      </c>
      <c r="AR70" s="1060">
        <v>0</v>
      </c>
      <c r="AS70" s="1019">
        <v>0</v>
      </c>
      <c r="AT70" s="1019">
        <v>0</v>
      </c>
      <c r="AU70" s="1019">
        <v>0</v>
      </c>
      <c r="AV70" s="1060">
        <v>0</v>
      </c>
      <c r="AW70" s="1019">
        <v>0</v>
      </c>
      <c r="AX70" s="1060">
        <v>0</v>
      </c>
      <c r="AY70" s="1019">
        <v>0</v>
      </c>
      <c r="AZ70" s="1060">
        <v>0</v>
      </c>
      <c r="BA70" s="1019">
        <v>0</v>
      </c>
      <c r="BB70" s="1019">
        <v>0</v>
      </c>
      <c r="BC70" s="1019">
        <v>0</v>
      </c>
      <c r="BD70" s="1019">
        <v>0</v>
      </c>
      <c r="BG70" s="1064">
        <v>0</v>
      </c>
      <c r="BH70" s="1064">
        <v>0</v>
      </c>
      <c r="BI70" s="1064">
        <v>0</v>
      </c>
      <c r="BJ70" s="1064">
        <v>0</v>
      </c>
      <c r="BK70" s="1064">
        <v>0</v>
      </c>
      <c r="BL70" s="1064">
        <v>0</v>
      </c>
      <c r="BM70" s="1064">
        <v>0</v>
      </c>
      <c r="BN70" s="1064">
        <v>0</v>
      </c>
      <c r="BO70" s="1064">
        <v>0</v>
      </c>
      <c r="BP70" s="1064">
        <v>0</v>
      </c>
      <c r="BQ70" s="1064">
        <v>0</v>
      </c>
      <c r="BR70" s="1064">
        <v>0</v>
      </c>
      <c r="BS70" s="1064">
        <v>0</v>
      </c>
      <c r="BT70" s="1064">
        <v>0</v>
      </c>
    </row>
    <row r="71" spans="1:72" ht="21.95" customHeight="1" x14ac:dyDescent="0.2">
      <c r="A71" s="1012" t="str">
        <f t="shared" si="1"/>
        <v>A20410</v>
      </c>
      <c r="B71" s="1257" t="s">
        <v>361</v>
      </c>
      <c r="C71" s="1287"/>
      <c r="D71" s="1257" t="s">
        <v>741</v>
      </c>
      <c r="E71" s="1287"/>
      <c r="F71" s="1257" t="s">
        <v>739</v>
      </c>
      <c r="G71" s="1287"/>
      <c r="H71" s="1257" t="s">
        <v>742</v>
      </c>
      <c r="I71" s="1287"/>
      <c r="J71" s="1257"/>
      <c r="K71" s="1287"/>
      <c r="L71" s="1287"/>
      <c r="M71" s="1257"/>
      <c r="N71" s="1287"/>
      <c r="O71" s="1287"/>
      <c r="P71" s="1257"/>
      <c r="Q71" s="1287"/>
      <c r="R71" s="1257"/>
      <c r="S71" s="1287"/>
      <c r="T71" s="1258" t="s">
        <v>630</v>
      </c>
      <c r="U71" s="1287"/>
      <c r="V71" s="1287"/>
      <c r="W71" s="1287"/>
      <c r="X71" s="1287"/>
      <c r="Y71" s="1287"/>
      <c r="Z71" s="1287"/>
      <c r="AA71" s="1287"/>
      <c r="AB71" s="1257" t="s">
        <v>732</v>
      </c>
      <c r="AC71" s="1287"/>
      <c r="AD71" s="1287"/>
      <c r="AE71" s="1287"/>
      <c r="AF71" s="1287"/>
      <c r="AG71" s="1257" t="s">
        <v>733</v>
      </c>
      <c r="AH71" s="1287"/>
      <c r="AI71" s="1287"/>
      <c r="AJ71" s="1023" t="s">
        <v>417</v>
      </c>
      <c r="AK71" s="1259" t="s">
        <v>734</v>
      </c>
      <c r="AL71" s="1287"/>
      <c r="AM71" s="1287"/>
      <c r="AN71" s="1287"/>
      <c r="AO71" s="1287"/>
      <c r="AP71" s="1287"/>
      <c r="AQ71" s="1019">
        <v>14893793192</v>
      </c>
      <c r="AR71" s="1060">
        <v>651819471.39999998</v>
      </c>
      <c r="AS71" s="1019">
        <v>235052715.52000001</v>
      </c>
      <c r="AT71" s="1019">
        <v>40295692</v>
      </c>
      <c r="AU71" s="1019">
        <v>0</v>
      </c>
      <c r="AV71" s="1060">
        <v>619885995.54999995</v>
      </c>
      <c r="AW71" s="1019">
        <v>31933475.850000001</v>
      </c>
      <c r="AX71" s="1060">
        <v>999010507</v>
      </c>
      <c r="AY71" s="1019">
        <v>379124511.44999999</v>
      </c>
      <c r="AZ71" s="1060">
        <v>968614572</v>
      </c>
      <c r="BA71" s="1019">
        <v>30395935</v>
      </c>
      <c r="BB71" s="1019">
        <v>962091797</v>
      </c>
      <c r="BC71" s="1019">
        <v>6522775</v>
      </c>
      <c r="BD71" s="1019">
        <v>8500</v>
      </c>
      <c r="BG71" s="1064">
        <v>14893793192</v>
      </c>
      <c r="BH71" s="1064">
        <v>651819471.39999998</v>
      </c>
      <c r="BI71" s="1064">
        <v>235052715.52000001</v>
      </c>
      <c r="BJ71" s="1064">
        <v>40295692</v>
      </c>
      <c r="BK71" s="1064">
        <v>0</v>
      </c>
      <c r="BL71" s="1064">
        <v>619885995.54999995</v>
      </c>
      <c r="BM71" s="1064">
        <v>31933475.850000001</v>
      </c>
      <c r="BN71" s="1064">
        <v>999010507</v>
      </c>
      <c r="BO71" s="1064">
        <v>379124511.44999999</v>
      </c>
      <c r="BP71" s="1064">
        <v>968614572</v>
      </c>
      <c r="BQ71" s="1064">
        <v>30395935</v>
      </c>
      <c r="BR71" s="1064">
        <v>962091797</v>
      </c>
      <c r="BS71" s="1064">
        <v>6522775</v>
      </c>
      <c r="BT71" s="1064">
        <v>8500</v>
      </c>
    </row>
    <row r="72" spans="1:72" ht="21.95" customHeight="1" x14ac:dyDescent="0.2">
      <c r="A72" s="1012" t="str">
        <f t="shared" si="1"/>
        <v>A204110</v>
      </c>
      <c r="B72" s="1261" t="s">
        <v>361</v>
      </c>
      <c r="C72" s="1287"/>
      <c r="D72" s="1261" t="s">
        <v>741</v>
      </c>
      <c r="E72" s="1287"/>
      <c r="F72" s="1261" t="s">
        <v>739</v>
      </c>
      <c r="G72" s="1287"/>
      <c r="H72" s="1261" t="s">
        <v>742</v>
      </c>
      <c r="I72" s="1287"/>
      <c r="J72" s="1261" t="s">
        <v>738</v>
      </c>
      <c r="K72" s="1287"/>
      <c r="L72" s="1287"/>
      <c r="M72" s="1261"/>
      <c r="N72" s="1287"/>
      <c r="O72" s="1287"/>
      <c r="P72" s="1261"/>
      <c r="Q72" s="1287"/>
      <c r="R72" s="1261"/>
      <c r="S72" s="1287"/>
      <c r="T72" s="1260" t="s">
        <v>633</v>
      </c>
      <c r="U72" s="1287"/>
      <c r="V72" s="1287"/>
      <c r="W72" s="1287"/>
      <c r="X72" s="1287"/>
      <c r="Y72" s="1287"/>
      <c r="Z72" s="1287"/>
      <c r="AA72" s="1287"/>
      <c r="AB72" s="1261" t="s">
        <v>732</v>
      </c>
      <c r="AC72" s="1287"/>
      <c r="AD72" s="1287"/>
      <c r="AE72" s="1287"/>
      <c r="AF72" s="1287"/>
      <c r="AG72" s="1261" t="s">
        <v>733</v>
      </c>
      <c r="AH72" s="1287"/>
      <c r="AI72" s="1287"/>
      <c r="AJ72" s="1020" t="s">
        <v>417</v>
      </c>
      <c r="AK72" s="1262" t="s">
        <v>734</v>
      </c>
      <c r="AL72" s="1287"/>
      <c r="AM72" s="1287"/>
      <c r="AN72" s="1287"/>
      <c r="AO72" s="1287"/>
      <c r="AP72" s="1287"/>
      <c r="AQ72" s="1019">
        <v>1214345111</v>
      </c>
      <c r="AR72" s="1060">
        <v>397700698.39999998</v>
      </c>
      <c r="AS72" s="1019">
        <v>32808063.600000001</v>
      </c>
      <c r="AT72" s="1019">
        <v>0</v>
      </c>
      <c r="AU72" s="1019">
        <v>0</v>
      </c>
      <c r="AV72" s="1060">
        <v>0</v>
      </c>
      <c r="AW72" s="1019">
        <v>397700698.39999998</v>
      </c>
      <c r="AX72" s="1060">
        <v>0</v>
      </c>
      <c r="AY72" s="1019">
        <v>0</v>
      </c>
      <c r="AZ72" s="1060">
        <v>0</v>
      </c>
      <c r="BA72" s="1019">
        <v>0</v>
      </c>
      <c r="BB72" s="1019">
        <v>0</v>
      </c>
      <c r="BC72" s="1019">
        <v>0</v>
      </c>
      <c r="BD72" s="1019">
        <v>0</v>
      </c>
      <c r="BG72" s="1064">
        <v>1214345111</v>
      </c>
      <c r="BH72" s="1064">
        <v>397700698.39999998</v>
      </c>
      <c r="BI72" s="1064">
        <v>32808063.600000001</v>
      </c>
      <c r="BJ72" s="1064">
        <v>0</v>
      </c>
      <c r="BK72" s="1064">
        <v>0</v>
      </c>
      <c r="BL72" s="1064">
        <v>0</v>
      </c>
      <c r="BM72" s="1064">
        <v>397700698.39999998</v>
      </c>
      <c r="BN72" s="1064">
        <v>0</v>
      </c>
      <c r="BO72" s="1064">
        <v>0</v>
      </c>
      <c r="BP72" s="1064">
        <v>0</v>
      </c>
      <c r="BQ72" s="1064">
        <v>0</v>
      </c>
      <c r="BR72" s="1064">
        <v>0</v>
      </c>
      <c r="BS72" s="1064">
        <v>0</v>
      </c>
      <c r="BT72" s="1064">
        <v>0</v>
      </c>
    </row>
    <row r="73" spans="1:72" ht="21.95" customHeight="1" x14ac:dyDescent="0.2">
      <c r="A73" s="1012" t="str">
        <f t="shared" si="1"/>
        <v>A2041310</v>
      </c>
      <c r="B73" s="1257" t="s">
        <v>361</v>
      </c>
      <c r="C73" s="1287"/>
      <c r="D73" s="1257" t="s">
        <v>741</v>
      </c>
      <c r="E73" s="1287"/>
      <c r="F73" s="1257" t="s">
        <v>739</v>
      </c>
      <c r="G73" s="1287"/>
      <c r="H73" s="1257" t="s">
        <v>742</v>
      </c>
      <c r="I73" s="1287"/>
      <c r="J73" s="1257" t="s">
        <v>738</v>
      </c>
      <c r="K73" s="1287"/>
      <c r="L73" s="1287"/>
      <c r="M73" s="1257" t="s">
        <v>748</v>
      </c>
      <c r="N73" s="1287"/>
      <c r="O73" s="1287"/>
      <c r="P73" s="1257"/>
      <c r="Q73" s="1287"/>
      <c r="R73" s="1257"/>
      <c r="S73" s="1287"/>
      <c r="T73" s="1258" t="s">
        <v>575</v>
      </c>
      <c r="U73" s="1287"/>
      <c r="V73" s="1287"/>
      <c r="W73" s="1287"/>
      <c r="X73" s="1287"/>
      <c r="Y73" s="1287"/>
      <c r="Z73" s="1287"/>
      <c r="AA73" s="1287"/>
      <c r="AB73" s="1257" t="s">
        <v>732</v>
      </c>
      <c r="AC73" s="1287"/>
      <c r="AD73" s="1287"/>
      <c r="AE73" s="1287"/>
      <c r="AF73" s="1287"/>
      <c r="AG73" s="1257" t="s">
        <v>733</v>
      </c>
      <c r="AH73" s="1287"/>
      <c r="AI73" s="1287"/>
      <c r="AJ73" s="1023" t="s">
        <v>417</v>
      </c>
      <c r="AK73" s="1259" t="s">
        <v>734</v>
      </c>
      <c r="AL73" s="1287"/>
      <c r="AM73" s="1287"/>
      <c r="AN73" s="1287"/>
      <c r="AO73" s="1287"/>
      <c r="AP73" s="1287"/>
      <c r="AQ73" s="1019">
        <v>30000000</v>
      </c>
      <c r="AR73" s="1060">
        <v>0</v>
      </c>
      <c r="AS73" s="1019">
        <v>29379150</v>
      </c>
      <c r="AT73" s="1019">
        <v>0</v>
      </c>
      <c r="AU73" s="1019">
        <v>0</v>
      </c>
      <c r="AV73" s="1060">
        <v>0</v>
      </c>
      <c r="AW73" s="1019">
        <v>0</v>
      </c>
      <c r="AX73" s="1060">
        <v>0</v>
      </c>
      <c r="AY73" s="1019">
        <v>0</v>
      </c>
      <c r="AZ73" s="1060">
        <v>0</v>
      </c>
      <c r="BA73" s="1019">
        <v>0</v>
      </c>
      <c r="BB73" s="1019">
        <v>0</v>
      </c>
      <c r="BC73" s="1019">
        <v>0</v>
      </c>
      <c r="BD73" s="1019">
        <v>0</v>
      </c>
      <c r="BG73" s="1064">
        <v>30000000</v>
      </c>
      <c r="BH73" s="1064">
        <v>0</v>
      </c>
      <c r="BI73" s="1064">
        <v>29379150</v>
      </c>
      <c r="BJ73" s="1064">
        <v>0</v>
      </c>
      <c r="BK73" s="1064">
        <v>0</v>
      </c>
      <c r="BL73" s="1064">
        <v>0</v>
      </c>
      <c r="BM73" s="1064">
        <v>0</v>
      </c>
      <c r="BN73" s="1064">
        <v>0</v>
      </c>
      <c r="BO73" s="1064">
        <v>0</v>
      </c>
      <c r="BP73" s="1064">
        <v>0</v>
      </c>
      <c r="BQ73" s="1064">
        <v>0</v>
      </c>
      <c r="BR73" s="1064">
        <v>0</v>
      </c>
      <c r="BS73" s="1064">
        <v>0</v>
      </c>
      <c r="BT73" s="1064">
        <v>0</v>
      </c>
    </row>
    <row r="74" spans="1:72" ht="21.95" customHeight="1" x14ac:dyDescent="0.2">
      <c r="A74" s="1012" t="str">
        <f t="shared" si="1"/>
        <v>A2041410</v>
      </c>
      <c r="B74" s="1257" t="s">
        <v>361</v>
      </c>
      <c r="C74" s="1287"/>
      <c r="D74" s="1257" t="s">
        <v>741</v>
      </c>
      <c r="E74" s="1287"/>
      <c r="F74" s="1257" t="s">
        <v>739</v>
      </c>
      <c r="G74" s="1287"/>
      <c r="H74" s="1257" t="s">
        <v>742</v>
      </c>
      <c r="I74" s="1287"/>
      <c r="J74" s="1257" t="s">
        <v>738</v>
      </c>
      <c r="K74" s="1287"/>
      <c r="L74" s="1287"/>
      <c r="M74" s="1257" t="s">
        <v>742</v>
      </c>
      <c r="N74" s="1287"/>
      <c r="O74" s="1287"/>
      <c r="P74" s="1257"/>
      <c r="Q74" s="1287"/>
      <c r="R74" s="1257"/>
      <c r="S74" s="1287"/>
      <c r="T74" s="1258" t="s">
        <v>395</v>
      </c>
      <c r="U74" s="1287"/>
      <c r="V74" s="1287"/>
      <c r="W74" s="1287"/>
      <c r="X74" s="1287"/>
      <c r="Y74" s="1287"/>
      <c r="Z74" s="1287"/>
      <c r="AA74" s="1287"/>
      <c r="AB74" s="1257" t="s">
        <v>732</v>
      </c>
      <c r="AC74" s="1287"/>
      <c r="AD74" s="1287"/>
      <c r="AE74" s="1287"/>
      <c r="AF74" s="1287"/>
      <c r="AG74" s="1257" t="s">
        <v>733</v>
      </c>
      <c r="AH74" s="1287"/>
      <c r="AI74" s="1287"/>
      <c r="AJ74" s="1023" t="s">
        <v>417</v>
      </c>
      <c r="AK74" s="1259" t="s">
        <v>734</v>
      </c>
      <c r="AL74" s="1287"/>
      <c r="AM74" s="1287"/>
      <c r="AN74" s="1287"/>
      <c r="AO74" s="1287"/>
      <c r="AP74" s="1287"/>
      <c r="AQ74" s="1019">
        <v>1500000</v>
      </c>
      <c r="AR74" s="1060">
        <v>0</v>
      </c>
      <c r="AS74" s="1019">
        <v>1000000</v>
      </c>
      <c r="AT74" s="1019">
        <v>0</v>
      </c>
      <c r="AU74" s="1019">
        <v>0</v>
      </c>
      <c r="AV74" s="1060">
        <v>0</v>
      </c>
      <c r="AW74" s="1019">
        <v>0</v>
      </c>
      <c r="AX74" s="1060">
        <v>0</v>
      </c>
      <c r="AY74" s="1019">
        <v>0</v>
      </c>
      <c r="AZ74" s="1060">
        <v>0</v>
      </c>
      <c r="BA74" s="1019">
        <v>0</v>
      </c>
      <c r="BB74" s="1019">
        <v>0</v>
      </c>
      <c r="BC74" s="1019">
        <v>0</v>
      </c>
      <c r="BD74" s="1019">
        <v>0</v>
      </c>
      <c r="BG74" s="1064">
        <v>1500000</v>
      </c>
      <c r="BH74" s="1064">
        <v>0</v>
      </c>
      <c r="BI74" s="1064">
        <v>1000000</v>
      </c>
      <c r="BJ74" s="1064">
        <v>0</v>
      </c>
      <c r="BK74" s="1064">
        <v>0</v>
      </c>
      <c r="BL74" s="1064">
        <v>0</v>
      </c>
      <c r="BM74" s="1064">
        <v>0</v>
      </c>
      <c r="BN74" s="1064">
        <v>0</v>
      </c>
      <c r="BO74" s="1064">
        <v>0</v>
      </c>
      <c r="BP74" s="1064">
        <v>0</v>
      </c>
      <c r="BQ74" s="1064">
        <v>0</v>
      </c>
      <c r="BR74" s="1064">
        <v>0</v>
      </c>
      <c r="BS74" s="1064">
        <v>0</v>
      </c>
      <c r="BT74" s="1064">
        <v>0</v>
      </c>
    </row>
    <row r="75" spans="1:72" ht="21.95" customHeight="1" x14ac:dyDescent="0.2">
      <c r="A75" s="1012" t="str">
        <f t="shared" si="1"/>
        <v>A2041610</v>
      </c>
      <c r="B75" s="1257" t="s">
        <v>361</v>
      </c>
      <c r="C75" s="1287"/>
      <c r="D75" s="1257" t="s">
        <v>741</v>
      </c>
      <c r="E75" s="1287"/>
      <c r="F75" s="1257" t="s">
        <v>739</v>
      </c>
      <c r="G75" s="1287"/>
      <c r="H75" s="1257" t="s">
        <v>742</v>
      </c>
      <c r="I75" s="1287"/>
      <c r="J75" s="1257" t="s">
        <v>738</v>
      </c>
      <c r="K75" s="1287"/>
      <c r="L75" s="1287"/>
      <c r="M75" s="1257" t="s">
        <v>753</v>
      </c>
      <c r="N75" s="1287"/>
      <c r="O75" s="1287"/>
      <c r="P75" s="1257"/>
      <c r="Q75" s="1287"/>
      <c r="R75" s="1257"/>
      <c r="S75" s="1287"/>
      <c r="T75" s="1258" t="s">
        <v>396</v>
      </c>
      <c r="U75" s="1287"/>
      <c r="V75" s="1287"/>
      <c r="W75" s="1287"/>
      <c r="X75" s="1287"/>
      <c r="Y75" s="1287"/>
      <c r="Z75" s="1287"/>
      <c r="AA75" s="1287"/>
      <c r="AB75" s="1257" t="s">
        <v>732</v>
      </c>
      <c r="AC75" s="1287"/>
      <c r="AD75" s="1287"/>
      <c r="AE75" s="1287"/>
      <c r="AF75" s="1287"/>
      <c r="AG75" s="1257" t="s">
        <v>733</v>
      </c>
      <c r="AH75" s="1287"/>
      <c r="AI75" s="1287"/>
      <c r="AJ75" s="1023" t="s">
        <v>417</v>
      </c>
      <c r="AK75" s="1259" t="s">
        <v>734</v>
      </c>
      <c r="AL75" s="1287"/>
      <c r="AM75" s="1287"/>
      <c r="AN75" s="1287"/>
      <c r="AO75" s="1287"/>
      <c r="AP75" s="1287"/>
      <c r="AQ75" s="1019">
        <v>407625668</v>
      </c>
      <c r="AR75" s="1060">
        <v>0</v>
      </c>
      <c r="AS75" s="1019">
        <v>617134</v>
      </c>
      <c r="AT75" s="1019">
        <v>0</v>
      </c>
      <c r="AU75" s="1019">
        <v>0</v>
      </c>
      <c r="AV75" s="1060">
        <v>0</v>
      </c>
      <c r="AW75" s="1019">
        <v>0</v>
      </c>
      <c r="AX75" s="1060">
        <v>0</v>
      </c>
      <c r="AY75" s="1019">
        <v>0</v>
      </c>
      <c r="AZ75" s="1060">
        <v>0</v>
      </c>
      <c r="BA75" s="1019">
        <v>0</v>
      </c>
      <c r="BB75" s="1019">
        <v>0</v>
      </c>
      <c r="BC75" s="1019">
        <v>0</v>
      </c>
      <c r="BD75" s="1019">
        <v>0</v>
      </c>
      <c r="BG75" s="1064">
        <v>407625668</v>
      </c>
      <c r="BH75" s="1064">
        <v>0</v>
      </c>
      <c r="BI75" s="1064">
        <v>617134</v>
      </c>
      <c r="BJ75" s="1064">
        <v>0</v>
      </c>
      <c r="BK75" s="1064">
        <v>0</v>
      </c>
      <c r="BL75" s="1064">
        <v>0</v>
      </c>
      <c r="BM75" s="1064">
        <v>0</v>
      </c>
      <c r="BN75" s="1064">
        <v>0</v>
      </c>
      <c r="BO75" s="1064">
        <v>0</v>
      </c>
      <c r="BP75" s="1064">
        <v>0</v>
      </c>
      <c r="BQ75" s="1064">
        <v>0</v>
      </c>
      <c r="BR75" s="1064">
        <v>0</v>
      </c>
      <c r="BS75" s="1064">
        <v>0</v>
      </c>
      <c r="BT75" s="1064">
        <v>0</v>
      </c>
    </row>
    <row r="76" spans="1:72" ht="21.95" customHeight="1" x14ac:dyDescent="0.2">
      <c r="A76" s="1012" t="str">
        <f t="shared" si="1"/>
        <v>A2041810</v>
      </c>
      <c r="B76" s="1257" t="s">
        <v>361</v>
      </c>
      <c r="C76" s="1287"/>
      <c r="D76" s="1257" t="s">
        <v>741</v>
      </c>
      <c r="E76" s="1287"/>
      <c r="F76" s="1257" t="s">
        <v>739</v>
      </c>
      <c r="G76" s="1287"/>
      <c r="H76" s="1257" t="s">
        <v>742</v>
      </c>
      <c r="I76" s="1287"/>
      <c r="J76" s="1257" t="s">
        <v>738</v>
      </c>
      <c r="K76" s="1287"/>
      <c r="L76" s="1287"/>
      <c r="M76" s="1257" t="s">
        <v>755</v>
      </c>
      <c r="N76" s="1287"/>
      <c r="O76" s="1287"/>
      <c r="P76" s="1257"/>
      <c r="Q76" s="1287"/>
      <c r="R76" s="1257"/>
      <c r="S76" s="1287"/>
      <c r="T76" s="1258" t="s">
        <v>397</v>
      </c>
      <c r="U76" s="1287"/>
      <c r="V76" s="1287"/>
      <c r="W76" s="1287"/>
      <c r="X76" s="1287"/>
      <c r="Y76" s="1287"/>
      <c r="Z76" s="1287"/>
      <c r="AA76" s="1287"/>
      <c r="AB76" s="1257" t="s">
        <v>732</v>
      </c>
      <c r="AC76" s="1287"/>
      <c r="AD76" s="1287"/>
      <c r="AE76" s="1287"/>
      <c r="AF76" s="1287"/>
      <c r="AG76" s="1257" t="s">
        <v>733</v>
      </c>
      <c r="AH76" s="1287"/>
      <c r="AI76" s="1287"/>
      <c r="AJ76" s="1023" t="s">
        <v>417</v>
      </c>
      <c r="AK76" s="1259" t="s">
        <v>734</v>
      </c>
      <c r="AL76" s="1287"/>
      <c r="AM76" s="1287"/>
      <c r="AN76" s="1287"/>
      <c r="AO76" s="1287"/>
      <c r="AP76" s="1287"/>
      <c r="AQ76" s="1019">
        <v>511719443</v>
      </c>
      <c r="AR76" s="1060">
        <v>397700698.39999998</v>
      </c>
      <c r="AS76" s="1019">
        <v>0.6</v>
      </c>
      <c r="AT76" s="1019">
        <v>0</v>
      </c>
      <c r="AU76" s="1019">
        <v>0</v>
      </c>
      <c r="AV76" s="1060">
        <v>0</v>
      </c>
      <c r="AW76" s="1019">
        <v>397700698.39999998</v>
      </c>
      <c r="AX76" s="1060">
        <v>0</v>
      </c>
      <c r="AY76" s="1019">
        <v>0</v>
      </c>
      <c r="AZ76" s="1060">
        <v>0</v>
      </c>
      <c r="BA76" s="1019">
        <v>0</v>
      </c>
      <c r="BB76" s="1019">
        <v>0</v>
      </c>
      <c r="BC76" s="1019">
        <v>0</v>
      </c>
      <c r="BD76" s="1019">
        <v>0</v>
      </c>
      <c r="BG76" s="1064">
        <v>511719443</v>
      </c>
      <c r="BH76" s="1064">
        <v>397700698.39999998</v>
      </c>
      <c r="BI76" s="1064">
        <v>0.6</v>
      </c>
      <c r="BJ76" s="1064">
        <v>0</v>
      </c>
      <c r="BK76" s="1064">
        <v>0</v>
      </c>
      <c r="BL76" s="1064">
        <v>0</v>
      </c>
      <c r="BM76" s="1064">
        <v>397700698.39999998</v>
      </c>
      <c r="BN76" s="1064">
        <v>0</v>
      </c>
      <c r="BO76" s="1064">
        <v>0</v>
      </c>
      <c r="BP76" s="1064">
        <v>0</v>
      </c>
      <c r="BQ76" s="1064">
        <v>0</v>
      </c>
      <c r="BR76" s="1064">
        <v>0</v>
      </c>
      <c r="BS76" s="1064">
        <v>0</v>
      </c>
      <c r="BT76" s="1064">
        <v>0</v>
      </c>
    </row>
    <row r="77" spans="1:72" ht="21.95" customHeight="1" x14ac:dyDescent="0.2">
      <c r="A77" s="1012" t="str">
        <f t="shared" si="1"/>
        <v>A2041910</v>
      </c>
      <c r="B77" s="1257" t="s">
        <v>361</v>
      </c>
      <c r="C77" s="1287"/>
      <c r="D77" s="1257" t="s">
        <v>741</v>
      </c>
      <c r="E77" s="1287"/>
      <c r="F77" s="1257" t="s">
        <v>739</v>
      </c>
      <c r="G77" s="1287"/>
      <c r="H77" s="1257" t="s">
        <v>742</v>
      </c>
      <c r="I77" s="1287"/>
      <c r="J77" s="1257" t="s">
        <v>738</v>
      </c>
      <c r="K77" s="1287"/>
      <c r="L77" s="1287"/>
      <c r="M77" s="1257" t="s">
        <v>747</v>
      </c>
      <c r="N77" s="1287"/>
      <c r="O77" s="1287"/>
      <c r="P77" s="1257"/>
      <c r="Q77" s="1287"/>
      <c r="R77" s="1257"/>
      <c r="S77" s="1287"/>
      <c r="T77" s="1258" t="s">
        <v>398</v>
      </c>
      <c r="U77" s="1287"/>
      <c r="V77" s="1287"/>
      <c r="W77" s="1287"/>
      <c r="X77" s="1287"/>
      <c r="Y77" s="1287"/>
      <c r="Z77" s="1287"/>
      <c r="AA77" s="1287"/>
      <c r="AB77" s="1257" t="s">
        <v>732</v>
      </c>
      <c r="AC77" s="1287"/>
      <c r="AD77" s="1287"/>
      <c r="AE77" s="1287"/>
      <c r="AF77" s="1287"/>
      <c r="AG77" s="1257" t="s">
        <v>733</v>
      </c>
      <c r="AH77" s="1287"/>
      <c r="AI77" s="1287"/>
      <c r="AJ77" s="1023" t="s">
        <v>417</v>
      </c>
      <c r="AK77" s="1259" t="s">
        <v>734</v>
      </c>
      <c r="AL77" s="1287"/>
      <c r="AM77" s="1287"/>
      <c r="AN77" s="1287"/>
      <c r="AO77" s="1287"/>
      <c r="AP77" s="1287"/>
      <c r="AQ77" s="1019">
        <v>1000000</v>
      </c>
      <c r="AR77" s="1060">
        <v>0</v>
      </c>
      <c r="AS77" s="1019">
        <v>500000</v>
      </c>
      <c r="AT77" s="1019">
        <v>0</v>
      </c>
      <c r="AU77" s="1019">
        <v>0</v>
      </c>
      <c r="AV77" s="1060">
        <v>0</v>
      </c>
      <c r="AW77" s="1019">
        <v>0</v>
      </c>
      <c r="AX77" s="1060">
        <v>0</v>
      </c>
      <c r="AY77" s="1019">
        <v>0</v>
      </c>
      <c r="AZ77" s="1060">
        <v>0</v>
      </c>
      <c r="BA77" s="1019">
        <v>0</v>
      </c>
      <c r="BB77" s="1019">
        <v>0</v>
      </c>
      <c r="BC77" s="1019">
        <v>0</v>
      </c>
      <c r="BD77" s="1019">
        <v>0</v>
      </c>
      <c r="BG77" s="1064">
        <v>1000000</v>
      </c>
      <c r="BH77" s="1064">
        <v>0</v>
      </c>
      <c r="BI77" s="1064">
        <v>500000</v>
      </c>
      <c r="BJ77" s="1064">
        <v>0</v>
      </c>
      <c r="BK77" s="1064">
        <v>0</v>
      </c>
      <c r="BL77" s="1064">
        <v>0</v>
      </c>
      <c r="BM77" s="1064">
        <v>0</v>
      </c>
      <c r="BN77" s="1064">
        <v>0</v>
      </c>
      <c r="BO77" s="1064">
        <v>0</v>
      </c>
      <c r="BP77" s="1064">
        <v>0</v>
      </c>
      <c r="BQ77" s="1064">
        <v>0</v>
      </c>
      <c r="BR77" s="1064">
        <v>0</v>
      </c>
      <c r="BS77" s="1064">
        <v>0</v>
      </c>
      <c r="BT77" s="1064">
        <v>0</v>
      </c>
    </row>
    <row r="78" spans="1:72" ht="21.95" customHeight="1" x14ac:dyDescent="0.2">
      <c r="A78" s="1012" t="str">
        <f t="shared" si="1"/>
        <v>A20411610</v>
      </c>
      <c r="B78" s="1257" t="s">
        <v>361</v>
      </c>
      <c r="C78" s="1287"/>
      <c r="D78" s="1257" t="s">
        <v>741</v>
      </c>
      <c r="E78" s="1287"/>
      <c r="F78" s="1257" t="s">
        <v>739</v>
      </c>
      <c r="G78" s="1287"/>
      <c r="H78" s="1257" t="s">
        <v>742</v>
      </c>
      <c r="I78" s="1287"/>
      <c r="J78" s="1257" t="s">
        <v>738</v>
      </c>
      <c r="K78" s="1287"/>
      <c r="L78" s="1287"/>
      <c r="M78" s="1257" t="s">
        <v>370</v>
      </c>
      <c r="N78" s="1287"/>
      <c r="O78" s="1287"/>
      <c r="P78" s="1257"/>
      <c r="Q78" s="1287"/>
      <c r="R78" s="1257"/>
      <c r="S78" s="1287"/>
      <c r="T78" s="1258" t="s">
        <v>399</v>
      </c>
      <c r="U78" s="1287"/>
      <c r="V78" s="1287"/>
      <c r="W78" s="1287"/>
      <c r="X78" s="1287"/>
      <c r="Y78" s="1287"/>
      <c r="Z78" s="1287"/>
      <c r="AA78" s="1287"/>
      <c r="AB78" s="1257" t="s">
        <v>732</v>
      </c>
      <c r="AC78" s="1287"/>
      <c r="AD78" s="1287"/>
      <c r="AE78" s="1287"/>
      <c r="AF78" s="1287"/>
      <c r="AG78" s="1257" t="s">
        <v>733</v>
      </c>
      <c r="AH78" s="1287"/>
      <c r="AI78" s="1287"/>
      <c r="AJ78" s="1023" t="s">
        <v>417</v>
      </c>
      <c r="AK78" s="1259" t="s">
        <v>734</v>
      </c>
      <c r="AL78" s="1287"/>
      <c r="AM78" s="1287"/>
      <c r="AN78" s="1287"/>
      <c r="AO78" s="1287"/>
      <c r="AP78" s="1287"/>
      <c r="AQ78" s="1019">
        <v>0</v>
      </c>
      <c r="AR78" s="1060">
        <v>0</v>
      </c>
      <c r="AS78" s="1019">
        <v>0</v>
      </c>
      <c r="AT78" s="1019">
        <v>0</v>
      </c>
      <c r="AU78" s="1019">
        <v>0</v>
      </c>
      <c r="AV78" s="1060">
        <v>0</v>
      </c>
      <c r="AW78" s="1019">
        <v>0</v>
      </c>
      <c r="AX78" s="1060">
        <v>0</v>
      </c>
      <c r="AY78" s="1019">
        <v>0</v>
      </c>
      <c r="AZ78" s="1060">
        <v>0</v>
      </c>
      <c r="BA78" s="1019">
        <v>0</v>
      </c>
      <c r="BB78" s="1019">
        <v>0</v>
      </c>
      <c r="BC78" s="1019">
        <v>0</v>
      </c>
      <c r="BD78" s="1019">
        <v>0</v>
      </c>
      <c r="BG78" s="1064">
        <v>0</v>
      </c>
      <c r="BH78" s="1064">
        <v>0</v>
      </c>
      <c r="BI78" s="1064">
        <v>0</v>
      </c>
      <c r="BJ78" s="1064">
        <v>0</v>
      </c>
      <c r="BK78" s="1064">
        <v>0</v>
      </c>
      <c r="BL78" s="1064">
        <v>0</v>
      </c>
      <c r="BM78" s="1064">
        <v>0</v>
      </c>
      <c r="BN78" s="1064">
        <v>0</v>
      </c>
      <c r="BO78" s="1064">
        <v>0</v>
      </c>
      <c r="BP78" s="1064">
        <v>0</v>
      </c>
      <c r="BQ78" s="1064">
        <v>0</v>
      </c>
      <c r="BR78" s="1064">
        <v>0</v>
      </c>
      <c r="BS78" s="1064">
        <v>0</v>
      </c>
      <c r="BT78" s="1064">
        <v>0</v>
      </c>
    </row>
    <row r="79" spans="1:72" ht="21.95" customHeight="1" x14ac:dyDescent="0.2">
      <c r="A79" s="1012" t="str">
        <f t="shared" si="1"/>
        <v>A20412510</v>
      </c>
      <c r="B79" s="1257" t="s">
        <v>361</v>
      </c>
      <c r="C79" s="1287"/>
      <c r="D79" s="1257" t="s">
        <v>741</v>
      </c>
      <c r="E79" s="1287"/>
      <c r="F79" s="1257" t="s">
        <v>739</v>
      </c>
      <c r="G79" s="1287"/>
      <c r="H79" s="1257" t="s">
        <v>742</v>
      </c>
      <c r="I79" s="1287"/>
      <c r="J79" s="1257" t="s">
        <v>738</v>
      </c>
      <c r="K79" s="1287"/>
      <c r="L79" s="1287"/>
      <c r="M79" s="1257" t="s">
        <v>759</v>
      </c>
      <c r="N79" s="1287"/>
      <c r="O79" s="1287"/>
      <c r="P79" s="1257"/>
      <c r="Q79" s="1287"/>
      <c r="R79" s="1257"/>
      <c r="S79" s="1287"/>
      <c r="T79" s="1258" t="s">
        <v>400</v>
      </c>
      <c r="U79" s="1287"/>
      <c r="V79" s="1287"/>
      <c r="W79" s="1287"/>
      <c r="X79" s="1287"/>
      <c r="Y79" s="1287"/>
      <c r="Z79" s="1287"/>
      <c r="AA79" s="1287"/>
      <c r="AB79" s="1257" t="s">
        <v>732</v>
      </c>
      <c r="AC79" s="1287"/>
      <c r="AD79" s="1287"/>
      <c r="AE79" s="1287"/>
      <c r="AF79" s="1287"/>
      <c r="AG79" s="1257" t="s">
        <v>733</v>
      </c>
      <c r="AH79" s="1287"/>
      <c r="AI79" s="1287"/>
      <c r="AJ79" s="1023" t="s">
        <v>417</v>
      </c>
      <c r="AK79" s="1259" t="s">
        <v>734</v>
      </c>
      <c r="AL79" s="1287"/>
      <c r="AM79" s="1287"/>
      <c r="AN79" s="1287"/>
      <c r="AO79" s="1287"/>
      <c r="AP79" s="1287"/>
      <c r="AQ79" s="1019">
        <v>262500000</v>
      </c>
      <c r="AR79" s="1060">
        <v>0</v>
      </c>
      <c r="AS79" s="1019">
        <v>1311779</v>
      </c>
      <c r="AT79" s="1019">
        <v>0</v>
      </c>
      <c r="AU79" s="1019">
        <v>0</v>
      </c>
      <c r="AV79" s="1060">
        <v>0</v>
      </c>
      <c r="AW79" s="1019">
        <v>0</v>
      </c>
      <c r="AX79" s="1060">
        <v>0</v>
      </c>
      <c r="AY79" s="1019">
        <v>0</v>
      </c>
      <c r="AZ79" s="1060">
        <v>0</v>
      </c>
      <c r="BA79" s="1019">
        <v>0</v>
      </c>
      <c r="BB79" s="1019">
        <v>0</v>
      </c>
      <c r="BC79" s="1019">
        <v>0</v>
      </c>
      <c r="BD79" s="1019">
        <v>0</v>
      </c>
      <c r="BG79" s="1064">
        <v>262500000</v>
      </c>
      <c r="BH79" s="1064">
        <v>0</v>
      </c>
      <c r="BI79" s="1064">
        <v>1311779</v>
      </c>
      <c r="BJ79" s="1064">
        <v>0</v>
      </c>
      <c r="BK79" s="1064">
        <v>0</v>
      </c>
      <c r="BL79" s="1064">
        <v>0</v>
      </c>
      <c r="BM79" s="1064">
        <v>0</v>
      </c>
      <c r="BN79" s="1064">
        <v>0</v>
      </c>
      <c r="BO79" s="1064">
        <v>0</v>
      </c>
      <c r="BP79" s="1064">
        <v>0</v>
      </c>
      <c r="BQ79" s="1064">
        <v>0</v>
      </c>
      <c r="BR79" s="1064">
        <v>0</v>
      </c>
      <c r="BS79" s="1064">
        <v>0</v>
      </c>
      <c r="BT79" s="1064">
        <v>0</v>
      </c>
    </row>
    <row r="80" spans="1:72" ht="21.95" customHeight="1" x14ac:dyDescent="0.2">
      <c r="A80" s="1012" t="str">
        <f t="shared" si="1"/>
        <v>A204210</v>
      </c>
      <c r="B80" s="1261" t="s">
        <v>361</v>
      </c>
      <c r="C80" s="1287"/>
      <c r="D80" s="1261" t="s">
        <v>741</v>
      </c>
      <c r="E80" s="1287"/>
      <c r="F80" s="1261" t="s">
        <v>739</v>
      </c>
      <c r="G80" s="1287"/>
      <c r="H80" s="1261" t="s">
        <v>742</v>
      </c>
      <c r="I80" s="1287"/>
      <c r="J80" s="1261" t="s">
        <v>741</v>
      </c>
      <c r="K80" s="1287"/>
      <c r="L80" s="1287"/>
      <c r="M80" s="1261"/>
      <c r="N80" s="1287"/>
      <c r="O80" s="1287"/>
      <c r="P80" s="1261"/>
      <c r="Q80" s="1287"/>
      <c r="R80" s="1261"/>
      <c r="S80" s="1287"/>
      <c r="T80" s="1260" t="s">
        <v>635</v>
      </c>
      <c r="U80" s="1287"/>
      <c r="V80" s="1287"/>
      <c r="W80" s="1287"/>
      <c r="X80" s="1287"/>
      <c r="Y80" s="1287"/>
      <c r="Z80" s="1287"/>
      <c r="AA80" s="1287"/>
      <c r="AB80" s="1261" t="s">
        <v>732</v>
      </c>
      <c r="AC80" s="1287"/>
      <c r="AD80" s="1287"/>
      <c r="AE80" s="1287"/>
      <c r="AF80" s="1287"/>
      <c r="AG80" s="1261" t="s">
        <v>733</v>
      </c>
      <c r="AH80" s="1287"/>
      <c r="AI80" s="1287"/>
      <c r="AJ80" s="1020" t="s">
        <v>417</v>
      </c>
      <c r="AK80" s="1262" t="s">
        <v>734</v>
      </c>
      <c r="AL80" s="1287"/>
      <c r="AM80" s="1287"/>
      <c r="AN80" s="1287"/>
      <c r="AO80" s="1287"/>
      <c r="AP80" s="1287"/>
      <c r="AQ80" s="1019">
        <v>40937304</v>
      </c>
      <c r="AR80" s="1060">
        <v>25526867</v>
      </c>
      <c r="AS80" s="1019">
        <v>7116393</v>
      </c>
      <c r="AT80" s="1019">
        <v>0</v>
      </c>
      <c r="AU80" s="1019">
        <v>0</v>
      </c>
      <c r="AV80" s="1060">
        <v>0</v>
      </c>
      <c r="AW80" s="1019">
        <v>25526867</v>
      </c>
      <c r="AX80" s="1060">
        <v>0</v>
      </c>
      <c r="AY80" s="1019">
        <v>0</v>
      </c>
      <c r="AZ80" s="1060">
        <v>0</v>
      </c>
      <c r="BA80" s="1019">
        <v>0</v>
      </c>
      <c r="BB80" s="1019">
        <v>0</v>
      </c>
      <c r="BC80" s="1019">
        <v>0</v>
      </c>
      <c r="BD80" s="1019">
        <v>0</v>
      </c>
      <c r="BG80" s="1064">
        <v>40937304</v>
      </c>
      <c r="BH80" s="1064">
        <v>25526867</v>
      </c>
      <c r="BI80" s="1064">
        <v>7116393</v>
      </c>
      <c r="BJ80" s="1064">
        <v>0</v>
      </c>
      <c r="BK80" s="1064">
        <v>0</v>
      </c>
      <c r="BL80" s="1064">
        <v>0</v>
      </c>
      <c r="BM80" s="1064">
        <v>25526867</v>
      </c>
      <c r="BN80" s="1064">
        <v>0</v>
      </c>
      <c r="BO80" s="1064">
        <v>0</v>
      </c>
      <c r="BP80" s="1064">
        <v>0</v>
      </c>
      <c r="BQ80" s="1064">
        <v>0</v>
      </c>
      <c r="BR80" s="1064">
        <v>0</v>
      </c>
      <c r="BS80" s="1064">
        <v>0</v>
      </c>
      <c r="BT80" s="1064">
        <v>0</v>
      </c>
    </row>
    <row r="81" spans="1:72" ht="21.95" customHeight="1" x14ac:dyDescent="0.2">
      <c r="A81" s="1012" t="str">
        <f t="shared" si="1"/>
        <v>A2042110</v>
      </c>
      <c r="B81" s="1257" t="s">
        <v>361</v>
      </c>
      <c r="C81" s="1287"/>
      <c r="D81" s="1257" t="s">
        <v>741</v>
      </c>
      <c r="E81" s="1287"/>
      <c r="F81" s="1257" t="s">
        <v>739</v>
      </c>
      <c r="G81" s="1287"/>
      <c r="H81" s="1257" t="s">
        <v>742</v>
      </c>
      <c r="I81" s="1287"/>
      <c r="J81" s="1257" t="s">
        <v>741</v>
      </c>
      <c r="K81" s="1287"/>
      <c r="L81" s="1287"/>
      <c r="M81" s="1257" t="s">
        <v>738</v>
      </c>
      <c r="N81" s="1287"/>
      <c r="O81" s="1287"/>
      <c r="P81" s="1257"/>
      <c r="Q81" s="1287"/>
      <c r="R81" s="1257"/>
      <c r="S81" s="1287"/>
      <c r="T81" s="1258" t="s">
        <v>401</v>
      </c>
      <c r="U81" s="1287"/>
      <c r="V81" s="1287"/>
      <c r="W81" s="1287"/>
      <c r="X81" s="1287"/>
      <c r="Y81" s="1287"/>
      <c r="Z81" s="1287"/>
      <c r="AA81" s="1287"/>
      <c r="AB81" s="1257" t="s">
        <v>732</v>
      </c>
      <c r="AC81" s="1287"/>
      <c r="AD81" s="1287"/>
      <c r="AE81" s="1287"/>
      <c r="AF81" s="1287"/>
      <c r="AG81" s="1257" t="s">
        <v>733</v>
      </c>
      <c r="AH81" s="1287"/>
      <c r="AI81" s="1287"/>
      <c r="AJ81" s="1023" t="s">
        <v>417</v>
      </c>
      <c r="AK81" s="1259" t="s">
        <v>734</v>
      </c>
      <c r="AL81" s="1287"/>
      <c r="AM81" s="1287"/>
      <c r="AN81" s="1287"/>
      <c r="AO81" s="1287"/>
      <c r="AP81" s="1287"/>
      <c r="AQ81" s="1019">
        <v>11780557</v>
      </c>
      <c r="AR81" s="1060">
        <v>0</v>
      </c>
      <c r="AS81" s="1019">
        <v>5116393</v>
      </c>
      <c r="AT81" s="1019">
        <v>0</v>
      </c>
      <c r="AU81" s="1019">
        <v>0</v>
      </c>
      <c r="AV81" s="1060">
        <v>0</v>
      </c>
      <c r="AW81" s="1019">
        <v>0</v>
      </c>
      <c r="AX81" s="1060">
        <v>0</v>
      </c>
      <c r="AY81" s="1019">
        <v>0</v>
      </c>
      <c r="AZ81" s="1060">
        <v>0</v>
      </c>
      <c r="BA81" s="1019">
        <v>0</v>
      </c>
      <c r="BB81" s="1019">
        <v>0</v>
      </c>
      <c r="BC81" s="1019">
        <v>0</v>
      </c>
      <c r="BD81" s="1019">
        <v>0</v>
      </c>
      <c r="BG81" s="1064">
        <v>11780557</v>
      </c>
      <c r="BH81" s="1064">
        <v>0</v>
      </c>
      <c r="BI81" s="1064">
        <v>5116393</v>
      </c>
      <c r="BJ81" s="1064">
        <v>0</v>
      </c>
      <c r="BK81" s="1064">
        <v>0</v>
      </c>
      <c r="BL81" s="1064">
        <v>0</v>
      </c>
      <c r="BM81" s="1064">
        <v>0</v>
      </c>
      <c r="BN81" s="1064">
        <v>0</v>
      </c>
      <c r="BO81" s="1064">
        <v>0</v>
      </c>
      <c r="BP81" s="1064">
        <v>0</v>
      </c>
      <c r="BQ81" s="1064">
        <v>0</v>
      </c>
      <c r="BR81" s="1064">
        <v>0</v>
      </c>
      <c r="BS81" s="1064">
        <v>0</v>
      </c>
      <c r="BT81" s="1064">
        <v>0</v>
      </c>
    </row>
    <row r="82" spans="1:72" ht="21.95" customHeight="1" x14ac:dyDescent="0.2">
      <c r="A82" s="1012" t="str">
        <f t="shared" si="1"/>
        <v>A2042210</v>
      </c>
      <c r="B82" s="1257" t="s">
        <v>361</v>
      </c>
      <c r="C82" s="1287"/>
      <c r="D82" s="1257" t="s">
        <v>741</v>
      </c>
      <c r="E82" s="1287"/>
      <c r="F82" s="1257" t="s">
        <v>739</v>
      </c>
      <c r="G82" s="1287"/>
      <c r="H82" s="1257" t="s">
        <v>742</v>
      </c>
      <c r="I82" s="1287"/>
      <c r="J82" s="1257" t="s">
        <v>741</v>
      </c>
      <c r="K82" s="1287"/>
      <c r="L82" s="1287"/>
      <c r="M82" s="1257" t="s">
        <v>741</v>
      </c>
      <c r="N82" s="1287"/>
      <c r="O82" s="1287"/>
      <c r="P82" s="1257"/>
      <c r="Q82" s="1287"/>
      <c r="R82" s="1257"/>
      <c r="S82" s="1287"/>
      <c r="T82" s="1258" t="s">
        <v>402</v>
      </c>
      <c r="U82" s="1287"/>
      <c r="V82" s="1287"/>
      <c r="W82" s="1287"/>
      <c r="X82" s="1287"/>
      <c r="Y82" s="1287"/>
      <c r="Z82" s="1287"/>
      <c r="AA82" s="1287"/>
      <c r="AB82" s="1257" t="s">
        <v>732</v>
      </c>
      <c r="AC82" s="1287"/>
      <c r="AD82" s="1287"/>
      <c r="AE82" s="1287"/>
      <c r="AF82" s="1287"/>
      <c r="AG82" s="1257" t="s">
        <v>733</v>
      </c>
      <c r="AH82" s="1287"/>
      <c r="AI82" s="1287"/>
      <c r="AJ82" s="1023" t="s">
        <v>417</v>
      </c>
      <c r="AK82" s="1259" t="s">
        <v>734</v>
      </c>
      <c r="AL82" s="1287"/>
      <c r="AM82" s="1287"/>
      <c r="AN82" s="1287"/>
      <c r="AO82" s="1287"/>
      <c r="AP82" s="1287"/>
      <c r="AQ82" s="1019">
        <v>29156747</v>
      </c>
      <c r="AR82" s="1060">
        <v>25526867</v>
      </c>
      <c r="AS82" s="1019">
        <v>2000000</v>
      </c>
      <c r="AT82" s="1019">
        <v>0</v>
      </c>
      <c r="AU82" s="1019">
        <v>0</v>
      </c>
      <c r="AV82" s="1060">
        <v>0</v>
      </c>
      <c r="AW82" s="1019">
        <v>25526867</v>
      </c>
      <c r="AX82" s="1060">
        <v>0</v>
      </c>
      <c r="AY82" s="1019">
        <v>0</v>
      </c>
      <c r="AZ82" s="1060">
        <v>0</v>
      </c>
      <c r="BA82" s="1019">
        <v>0</v>
      </c>
      <c r="BB82" s="1019">
        <v>0</v>
      </c>
      <c r="BC82" s="1019">
        <v>0</v>
      </c>
      <c r="BD82" s="1019">
        <v>0</v>
      </c>
      <c r="BG82" s="1064">
        <v>29156747</v>
      </c>
      <c r="BH82" s="1064">
        <v>25526867</v>
      </c>
      <c r="BI82" s="1064">
        <v>2000000</v>
      </c>
      <c r="BJ82" s="1064">
        <v>0</v>
      </c>
      <c r="BK82" s="1064">
        <v>0</v>
      </c>
      <c r="BL82" s="1064">
        <v>0</v>
      </c>
      <c r="BM82" s="1064">
        <v>25526867</v>
      </c>
      <c r="BN82" s="1064">
        <v>0</v>
      </c>
      <c r="BO82" s="1064">
        <v>0</v>
      </c>
      <c r="BP82" s="1064">
        <v>0</v>
      </c>
      <c r="BQ82" s="1064">
        <v>0</v>
      </c>
      <c r="BR82" s="1064">
        <v>0</v>
      </c>
      <c r="BS82" s="1064">
        <v>0</v>
      </c>
      <c r="BT82" s="1064">
        <v>0</v>
      </c>
    </row>
    <row r="83" spans="1:72" ht="21.95" customHeight="1" x14ac:dyDescent="0.2">
      <c r="A83" s="1012" t="str">
        <f t="shared" si="1"/>
        <v>A204410</v>
      </c>
      <c r="B83" s="1261" t="s">
        <v>361</v>
      </c>
      <c r="C83" s="1287"/>
      <c r="D83" s="1261" t="s">
        <v>741</v>
      </c>
      <c r="E83" s="1287"/>
      <c r="F83" s="1261" t="s">
        <v>739</v>
      </c>
      <c r="G83" s="1287"/>
      <c r="H83" s="1261" t="s">
        <v>742</v>
      </c>
      <c r="I83" s="1287"/>
      <c r="J83" s="1261" t="s">
        <v>742</v>
      </c>
      <c r="K83" s="1287"/>
      <c r="L83" s="1287"/>
      <c r="M83" s="1261"/>
      <c r="N83" s="1287"/>
      <c r="O83" s="1287"/>
      <c r="P83" s="1261"/>
      <c r="Q83" s="1287"/>
      <c r="R83" s="1261"/>
      <c r="S83" s="1287"/>
      <c r="T83" s="1260" t="s">
        <v>637</v>
      </c>
      <c r="U83" s="1287"/>
      <c r="V83" s="1287"/>
      <c r="W83" s="1287"/>
      <c r="X83" s="1287"/>
      <c r="Y83" s="1287"/>
      <c r="Z83" s="1287"/>
      <c r="AA83" s="1287"/>
      <c r="AB83" s="1261" t="s">
        <v>732</v>
      </c>
      <c r="AC83" s="1287"/>
      <c r="AD83" s="1287"/>
      <c r="AE83" s="1287"/>
      <c r="AF83" s="1287"/>
      <c r="AG83" s="1261" t="s">
        <v>733</v>
      </c>
      <c r="AH83" s="1287"/>
      <c r="AI83" s="1287"/>
      <c r="AJ83" s="1020" t="s">
        <v>417</v>
      </c>
      <c r="AK83" s="1262" t="s">
        <v>734</v>
      </c>
      <c r="AL83" s="1287"/>
      <c r="AM83" s="1287"/>
      <c r="AN83" s="1287"/>
      <c r="AO83" s="1287"/>
      <c r="AP83" s="1287"/>
      <c r="AQ83" s="1019">
        <v>1119609341</v>
      </c>
      <c r="AR83" s="1060">
        <v>6126180</v>
      </c>
      <c r="AS83" s="1019">
        <v>10400856</v>
      </c>
      <c r="AT83" s="1019">
        <v>0</v>
      </c>
      <c r="AU83" s="1019">
        <v>0</v>
      </c>
      <c r="AV83" s="1060">
        <v>27488000</v>
      </c>
      <c r="AW83" s="1019">
        <v>21361820</v>
      </c>
      <c r="AX83" s="1060">
        <v>39870347</v>
      </c>
      <c r="AY83" s="1019">
        <v>12382347</v>
      </c>
      <c r="AZ83" s="1060">
        <v>39870347</v>
      </c>
      <c r="BA83" s="1019">
        <v>0</v>
      </c>
      <c r="BB83" s="1019">
        <v>39870347</v>
      </c>
      <c r="BC83" s="1019">
        <v>0</v>
      </c>
      <c r="BD83" s="1019">
        <v>0</v>
      </c>
      <c r="BG83" s="1064">
        <v>1119609341</v>
      </c>
      <c r="BH83" s="1064">
        <v>6126180</v>
      </c>
      <c r="BI83" s="1064">
        <v>10400856</v>
      </c>
      <c r="BJ83" s="1064">
        <v>0</v>
      </c>
      <c r="BK83" s="1064">
        <v>0</v>
      </c>
      <c r="BL83" s="1064">
        <v>27488000</v>
      </c>
      <c r="BM83" s="1064">
        <v>21361820</v>
      </c>
      <c r="BN83" s="1064">
        <v>39870347</v>
      </c>
      <c r="BO83" s="1064">
        <v>12382347</v>
      </c>
      <c r="BP83" s="1064">
        <v>39870347</v>
      </c>
      <c r="BQ83" s="1064">
        <v>0</v>
      </c>
      <c r="BR83" s="1064">
        <v>39870347</v>
      </c>
      <c r="BS83" s="1064">
        <v>0</v>
      </c>
      <c r="BT83" s="1064">
        <v>0</v>
      </c>
    </row>
    <row r="84" spans="1:72" ht="21.95" customHeight="1" x14ac:dyDescent="0.2">
      <c r="A84" s="1012" t="str">
        <f t="shared" si="1"/>
        <v>A2044110</v>
      </c>
      <c r="B84" s="1257" t="s">
        <v>361</v>
      </c>
      <c r="C84" s="1287"/>
      <c r="D84" s="1257" t="s">
        <v>741</v>
      </c>
      <c r="E84" s="1287"/>
      <c r="F84" s="1257" t="s">
        <v>739</v>
      </c>
      <c r="G84" s="1287"/>
      <c r="H84" s="1257" t="s">
        <v>742</v>
      </c>
      <c r="I84" s="1287"/>
      <c r="J84" s="1257" t="s">
        <v>742</v>
      </c>
      <c r="K84" s="1287"/>
      <c r="L84" s="1287"/>
      <c r="M84" s="1257" t="s">
        <v>738</v>
      </c>
      <c r="N84" s="1287"/>
      <c r="O84" s="1287"/>
      <c r="P84" s="1257"/>
      <c r="Q84" s="1287"/>
      <c r="R84" s="1257"/>
      <c r="S84" s="1287"/>
      <c r="T84" s="1258" t="s">
        <v>403</v>
      </c>
      <c r="U84" s="1287"/>
      <c r="V84" s="1287"/>
      <c r="W84" s="1287"/>
      <c r="X84" s="1287"/>
      <c r="Y84" s="1287"/>
      <c r="Z84" s="1287"/>
      <c r="AA84" s="1287"/>
      <c r="AB84" s="1257" t="s">
        <v>732</v>
      </c>
      <c r="AC84" s="1287"/>
      <c r="AD84" s="1287"/>
      <c r="AE84" s="1287"/>
      <c r="AF84" s="1287"/>
      <c r="AG84" s="1257" t="s">
        <v>733</v>
      </c>
      <c r="AH84" s="1287"/>
      <c r="AI84" s="1287"/>
      <c r="AJ84" s="1023" t="s">
        <v>417</v>
      </c>
      <c r="AK84" s="1259" t="s">
        <v>734</v>
      </c>
      <c r="AL84" s="1287"/>
      <c r="AM84" s="1287"/>
      <c r="AN84" s="1287"/>
      <c r="AO84" s="1287"/>
      <c r="AP84" s="1287"/>
      <c r="AQ84" s="1019">
        <v>400000000</v>
      </c>
      <c r="AR84" s="1060">
        <v>0</v>
      </c>
      <c r="AS84" s="1019">
        <v>1000000</v>
      </c>
      <c r="AT84" s="1019">
        <v>0</v>
      </c>
      <c r="AU84" s="1019">
        <v>0</v>
      </c>
      <c r="AV84" s="1060">
        <v>17500000</v>
      </c>
      <c r="AW84" s="1019">
        <v>17500000</v>
      </c>
      <c r="AX84" s="1060">
        <v>35981893</v>
      </c>
      <c r="AY84" s="1019">
        <v>18481893</v>
      </c>
      <c r="AZ84" s="1060">
        <v>35981893</v>
      </c>
      <c r="BA84" s="1019">
        <v>0</v>
      </c>
      <c r="BB84" s="1019">
        <v>35981893</v>
      </c>
      <c r="BC84" s="1019">
        <v>0</v>
      </c>
      <c r="BD84" s="1019">
        <v>0</v>
      </c>
      <c r="BG84" s="1064">
        <v>400000000</v>
      </c>
      <c r="BH84" s="1064">
        <v>0</v>
      </c>
      <c r="BI84" s="1064">
        <v>1000000</v>
      </c>
      <c r="BJ84" s="1064">
        <v>0</v>
      </c>
      <c r="BK84" s="1064">
        <v>0</v>
      </c>
      <c r="BL84" s="1064">
        <v>17500000</v>
      </c>
      <c r="BM84" s="1064">
        <v>17500000</v>
      </c>
      <c r="BN84" s="1064">
        <v>35981893</v>
      </c>
      <c r="BO84" s="1064">
        <v>18481893</v>
      </c>
      <c r="BP84" s="1064">
        <v>35981893</v>
      </c>
      <c r="BQ84" s="1064">
        <v>0</v>
      </c>
      <c r="BR84" s="1064">
        <v>35981893</v>
      </c>
      <c r="BS84" s="1064">
        <v>0</v>
      </c>
      <c r="BT84" s="1064">
        <v>0</v>
      </c>
    </row>
    <row r="85" spans="1:72" ht="21.95" customHeight="1" x14ac:dyDescent="0.2">
      <c r="A85" s="1012" t="str">
        <f t="shared" si="1"/>
        <v>A2044610</v>
      </c>
      <c r="B85" s="1257" t="s">
        <v>361</v>
      </c>
      <c r="C85" s="1287"/>
      <c r="D85" s="1257" t="s">
        <v>741</v>
      </c>
      <c r="E85" s="1287"/>
      <c r="F85" s="1257" t="s">
        <v>739</v>
      </c>
      <c r="G85" s="1287"/>
      <c r="H85" s="1257" t="s">
        <v>742</v>
      </c>
      <c r="I85" s="1287"/>
      <c r="J85" s="1257" t="s">
        <v>742</v>
      </c>
      <c r="K85" s="1287"/>
      <c r="L85" s="1287"/>
      <c r="M85" s="1257" t="s">
        <v>753</v>
      </c>
      <c r="N85" s="1287"/>
      <c r="O85" s="1287"/>
      <c r="P85" s="1257"/>
      <c r="Q85" s="1287"/>
      <c r="R85" s="1257"/>
      <c r="S85" s="1287"/>
      <c r="T85" s="1258" t="s">
        <v>404</v>
      </c>
      <c r="U85" s="1287"/>
      <c r="V85" s="1287"/>
      <c r="W85" s="1287"/>
      <c r="X85" s="1287"/>
      <c r="Y85" s="1287"/>
      <c r="Z85" s="1287"/>
      <c r="AA85" s="1287"/>
      <c r="AB85" s="1257" t="s">
        <v>732</v>
      </c>
      <c r="AC85" s="1287"/>
      <c r="AD85" s="1287"/>
      <c r="AE85" s="1287"/>
      <c r="AF85" s="1287"/>
      <c r="AG85" s="1257" t="s">
        <v>733</v>
      </c>
      <c r="AH85" s="1287"/>
      <c r="AI85" s="1287"/>
      <c r="AJ85" s="1023" t="s">
        <v>417</v>
      </c>
      <c r="AK85" s="1259" t="s">
        <v>734</v>
      </c>
      <c r="AL85" s="1287"/>
      <c r="AM85" s="1287"/>
      <c r="AN85" s="1287"/>
      <c r="AO85" s="1287"/>
      <c r="AP85" s="1287"/>
      <c r="AQ85" s="1019">
        <v>10000000</v>
      </c>
      <c r="AR85" s="1060">
        <v>0</v>
      </c>
      <c r="AS85" s="1019">
        <v>0</v>
      </c>
      <c r="AT85" s="1019">
        <v>0</v>
      </c>
      <c r="AU85" s="1019">
        <v>0</v>
      </c>
      <c r="AV85" s="1060">
        <v>9483000</v>
      </c>
      <c r="AW85" s="1019">
        <v>9483000</v>
      </c>
      <c r="AX85" s="1060">
        <v>0</v>
      </c>
      <c r="AY85" s="1019">
        <v>9483000</v>
      </c>
      <c r="AZ85" s="1060">
        <v>0</v>
      </c>
      <c r="BA85" s="1019">
        <v>0</v>
      </c>
      <c r="BB85" s="1019">
        <v>0</v>
      </c>
      <c r="BC85" s="1019">
        <v>0</v>
      </c>
      <c r="BD85" s="1019">
        <v>0</v>
      </c>
      <c r="BG85" s="1064">
        <v>10000000</v>
      </c>
      <c r="BH85" s="1064">
        <v>0</v>
      </c>
      <c r="BI85" s="1064">
        <v>0</v>
      </c>
      <c r="BJ85" s="1064">
        <v>0</v>
      </c>
      <c r="BK85" s="1064">
        <v>0</v>
      </c>
      <c r="BL85" s="1064">
        <v>9483000</v>
      </c>
      <c r="BM85" s="1064">
        <v>9483000</v>
      </c>
      <c r="BN85" s="1064">
        <v>0</v>
      </c>
      <c r="BO85" s="1064">
        <v>9483000</v>
      </c>
      <c r="BP85" s="1064">
        <v>0</v>
      </c>
      <c r="BQ85" s="1064">
        <v>0</v>
      </c>
      <c r="BR85" s="1064">
        <v>0</v>
      </c>
      <c r="BS85" s="1064">
        <v>0</v>
      </c>
      <c r="BT85" s="1064">
        <v>0</v>
      </c>
    </row>
    <row r="86" spans="1:72" ht="21.95" customHeight="1" x14ac:dyDescent="0.2">
      <c r="A86" s="1012" t="str">
        <f t="shared" si="1"/>
        <v>A2044910</v>
      </c>
      <c r="B86" s="1257" t="s">
        <v>361</v>
      </c>
      <c r="C86" s="1287"/>
      <c r="D86" s="1257" t="s">
        <v>741</v>
      </c>
      <c r="E86" s="1287"/>
      <c r="F86" s="1257" t="s">
        <v>739</v>
      </c>
      <c r="G86" s="1287"/>
      <c r="H86" s="1257" t="s">
        <v>742</v>
      </c>
      <c r="I86" s="1287"/>
      <c r="J86" s="1257" t="s">
        <v>742</v>
      </c>
      <c r="K86" s="1287"/>
      <c r="L86" s="1287"/>
      <c r="M86" s="1257" t="s">
        <v>747</v>
      </c>
      <c r="N86" s="1287"/>
      <c r="O86" s="1287"/>
      <c r="P86" s="1257"/>
      <c r="Q86" s="1287"/>
      <c r="R86" s="1257"/>
      <c r="S86" s="1287"/>
      <c r="T86" s="1258" t="s">
        <v>405</v>
      </c>
      <c r="U86" s="1287"/>
      <c r="V86" s="1287"/>
      <c r="W86" s="1287"/>
      <c r="X86" s="1287"/>
      <c r="Y86" s="1287"/>
      <c r="Z86" s="1287"/>
      <c r="AA86" s="1287"/>
      <c r="AB86" s="1257" t="s">
        <v>732</v>
      </c>
      <c r="AC86" s="1287"/>
      <c r="AD86" s="1287"/>
      <c r="AE86" s="1287"/>
      <c r="AF86" s="1287"/>
      <c r="AG86" s="1257" t="s">
        <v>733</v>
      </c>
      <c r="AH86" s="1287"/>
      <c r="AI86" s="1287"/>
      <c r="AJ86" s="1023" t="s">
        <v>417</v>
      </c>
      <c r="AK86" s="1259" t="s">
        <v>734</v>
      </c>
      <c r="AL86" s="1287"/>
      <c r="AM86" s="1287"/>
      <c r="AN86" s="1287"/>
      <c r="AO86" s="1287"/>
      <c r="AP86" s="1287"/>
      <c r="AQ86" s="1019">
        <v>30000000</v>
      </c>
      <c r="AR86" s="1060">
        <v>0</v>
      </c>
      <c r="AS86" s="1019">
        <v>2957608</v>
      </c>
      <c r="AT86" s="1019">
        <v>0</v>
      </c>
      <c r="AU86" s="1019">
        <v>0</v>
      </c>
      <c r="AV86" s="1060">
        <v>0</v>
      </c>
      <c r="AW86" s="1019">
        <v>0</v>
      </c>
      <c r="AX86" s="1060">
        <v>0</v>
      </c>
      <c r="AY86" s="1019">
        <v>0</v>
      </c>
      <c r="AZ86" s="1060">
        <v>0</v>
      </c>
      <c r="BA86" s="1019">
        <v>0</v>
      </c>
      <c r="BB86" s="1019">
        <v>0</v>
      </c>
      <c r="BC86" s="1019">
        <v>0</v>
      </c>
      <c r="BD86" s="1019">
        <v>0</v>
      </c>
      <c r="BG86" s="1064">
        <v>30000000</v>
      </c>
      <c r="BH86" s="1064">
        <v>0</v>
      </c>
      <c r="BI86" s="1064">
        <v>2957608</v>
      </c>
      <c r="BJ86" s="1064">
        <v>0</v>
      </c>
      <c r="BK86" s="1064">
        <v>0</v>
      </c>
      <c r="BL86" s="1064">
        <v>0</v>
      </c>
      <c r="BM86" s="1064">
        <v>0</v>
      </c>
      <c r="BN86" s="1064">
        <v>0</v>
      </c>
      <c r="BO86" s="1064">
        <v>0</v>
      </c>
      <c r="BP86" s="1064">
        <v>0</v>
      </c>
      <c r="BQ86" s="1064">
        <v>0</v>
      </c>
      <c r="BR86" s="1064">
        <v>0</v>
      </c>
      <c r="BS86" s="1064">
        <v>0</v>
      </c>
      <c r="BT86" s="1064">
        <v>0</v>
      </c>
    </row>
    <row r="87" spans="1:72" ht="21.95" customHeight="1" x14ac:dyDescent="0.2">
      <c r="A87" s="1012" t="str">
        <f t="shared" si="1"/>
        <v>A20441510</v>
      </c>
      <c r="B87" s="1257" t="s">
        <v>361</v>
      </c>
      <c r="C87" s="1287"/>
      <c r="D87" s="1257" t="s">
        <v>741</v>
      </c>
      <c r="E87" s="1287"/>
      <c r="F87" s="1257" t="s">
        <v>739</v>
      </c>
      <c r="G87" s="1287"/>
      <c r="H87" s="1257" t="s">
        <v>742</v>
      </c>
      <c r="I87" s="1287"/>
      <c r="J87" s="1257" t="s">
        <v>742</v>
      </c>
      <c r="K87" s="1287"/>
      <c r="L87" s="1287"/>
      <c r="M87" s="1257" t="s">
        <v>745</v>
      </c>
      <c r="N87" s="1287"/>
      <c r="O87" s="1287"/>
      <c r="P87" s="1257"/>
      <c r="Q87" s="1287"/>
      <c r="R87" s="1257"/>
      <c r="S87" s="1287"/>
      <c r="T87" s="1258" t="s">
        <v>406</v>
      </c>
      <c r="U87" s="1287"/>
      <c r="V87" s="1287"/>
      <c r="W87" s="1287"/>
      <c r="X87" s="1287"/>
      <c r="Y87" s="1287"/>
      <c r="Z87" s="1287"/>
      <c r="AA87" s="1287"/>
      <c r="AB87" s="1257" t="s">
        <v>732</v>
      </c>
      <c r="AC87" s="1287"/>
      <c r="AD87" s="1287"/>
      <c r="AE87" s="1287"/>
      <c r="AF87" s="1287"/>
      <c r="AG87" s="1257" t="s">
        <v>733</v>
      </c>
      <c r="AH87" s="1287"/>
      <c r="AI87" s="1287"/>
      <c r="AJ87" s="1023" t="s">
        <v>417</v>
      </c>
      <c r="AK87" s="1259" t="s">
        <v>734</v>
      </c>
      <c r="AL87" s="1287"/>
      <c r="AM87" s="1287"/>
      <c r="AN87" s="1287"/>
      <c r="AO87" s="1287"/>
      <c r="AP87" s="1287"/>
      <c r="AQ87" s="1019">
        <v>551000000</v>
      </c>
      <c r="AR87" s="1060">
        <v>320000</v>
      </c>
      <c r="AS87" s="1019">
        <v>1361534</v>
      </c>
      <c r="AT87" s="1019">
        <v>0</v>
      </c>
      <c r="AU87" s="1019">
        <v>0</v>
      </c>
      <c r="AV87" s="1060">
        <v>320000</v>
      </c>
      <c r="AW87" s="1019">
        <v>0</v>
      </c>
      <c r="AX87" s="1060">
        <v>320000</v>
      </c>
      <c r="AY87" s="1019">
        <v>0</v>
      </c>
      <c r="AZ87" s="1060">
        <v>320000</v>
      </c>
      <c r="BA87" s="1019">
        <v>0</v>
      </c>
      <c r="BB87" s="1019">
        <v>320000</v>
      </c>
      <c r="BC87" s="1019">
        <v>0</v>
      </c>
      <c r="BD87" s="1019">
        <v>0</v>
      </c>
      <c r="BG87" s="1064">
        <v>551000000</v>
      </c>
      <c r="BH87" s="1064">
        <v>320000</v>
      </c>
      <c r="BI87" s="1064">
        <v>1361534</v>
      </c>
      <c r="BJ87" s="1064">
        <v>0</v>
      </c>
      <c r="BK87" s="1064">
        <v>0</v>
      </c>
      <c r="BL87" s="1064">
        <v>320000</v>
      </c>
      <c r="BM87" s="1064">
        <v>0</v>
      </c>
      <c r="BN87" s="1064">
        <v>320000</v>
      </c>
      <c r="BO87" s="1064">
        <v>0</v>
      </c>
      <c r="BP87" s="1064">
        <v>320000</v>
      </c>
      <c r="BQ87" s="1064">
        <v>0</v>
      </c>
      <c r="BR87" s="1064">
        <v>320000</v>
      </c>
      <c r="BS87" s="1064">
        <v>0</v>
      </c>
      <c r="BT87" s="1064">
        <v>0</v>
      </c>
    </row>
    <row r="88" spans="1:72" ht="21.95" customHeight="1" x14ac:dyDescent="0.2">
      <c r="A88" s="1012" t="str">
        <f t="shared" si="1"/>
        <v>A20441710</v>
      </c>
      <c r="B88" s="1257" t="s">
        <v>361</v>
      </c>
      <c r="C88" s="1287"/>
      <c r="D88" s="1257" t="s">
        <v>741</v>
      </c>
      <c r="E88" s="1287"/>
      <c r="F88" s="1257" t="s">
        <v>739</v>
      </c>
      <c r="G88" s="1287"/>
      <c r="H88" s="1257" t="s">
        <v>742</v>
      </c>
      <c r="I88" s="1287"/>
      <c r="J88" s="1257" t="s">
        <v>742</v>
      </c>
      <c r="K88" s="1287"/>
      <c r="L88" s="1287"/>
      <c r="M88" s="1257" t="s">
        <v>760</v>
      </c>
      <c r="N88" s="1287"/>
      <c r="O88" s="1287"/>
      <c r="P88" s="1257"/>
      <c r="Q88" s="1287"/>
      <c r="R88" s="1257"/>
      <c r="S88" s="1287"/>
      <c r="T88" s="1258" t="s">
        <v>407</v>
      </c>
      <c r="U88" s="1287"/>
      <c r="V88" s="1287"/>
      <c r="W88" s="1287"/>
      <c r="X88" s="1287"/>
      <c r="Y88" s="1287"/>
      <c r="Z88" s="1287"/>
      <c r="AA88" s="1287"/>
      <c r="AB88" s="1257" t="s">
        <v>732</v>
      </c>
      <c r="AC88" s="1287"/>
      <c r="AD88" s="1287"/>
      <c r="AE88" s="1287"/>
      <c r="AF88" s="1287"/>
      <c r="AG88" s="1257" t="s">
        <v>733</v>
      </c>
      <c r="AH88" s="1287"/>
      <c r="AI88" s="1287"/>
      <c r="AJ88" s="1023" t="s">
        <v>417</v>
      </c>
      <c r="AK88" s="1259" t="s">
        <v>734</v>
      </c>
      <c r="AL88" s="1287"/>
      <c r="AM88" s="1287"/>
      <c r="AN88" s="1287"/>
      <c r="AO88" s="1287"/>
      <c r="AP88" s="1287"/>
      <c r="AQ88" s="1019">
        <v>44500000</v>
      </c>
      <c r="AR88" s="1060">
        <v>0</v>
      </c>
      <c r="AS88" s="1019">
        <v>1293342</v>
      </c>
      <c r="AT88" s="1019">
        <v>0</v>
      </c>
      <c r="AU88" s="1019">
        <v>0</v>
      </c>
      <c r="AV88" s="1060">
        <v>0</v>
      </c>
      <c r="AW88" s="1019">
        <v>0</v>
      </c>
      <c r="AX88" s="1060">
        <v>891006</v>
      </c>
      <c r="AY88" s="1019">
        <v>891006</v>
      </c>
      <c r="AZ88" s="1060">
        <v>891006</v>
      </c>
      <c r="BA88" s="1019">
        <v>0</v>
      </c>
      <c r="BB88" s="1019">
        <v>891006</v>
      </c>
      <c r="BC88" s="1019">
        <v>0</v>
      </c>
      <c r="BD88" s="1019">
        <v>0</v>
      </c>
      <c r="BG88" s="1064">
        <v>44500000</v>
      </c>
      <c r="BH88" s="1064">
        <v>0</v>
      </c>
      <c r="BI88" s="1064">
        <v>1293342</v>
      </c>
      <c r="BJ88" s="1064">
        <v>0</v>
      </c>
      <c r="BK88" s="1064">
        <v>0</v>
      </c>
      <c r="BL88" s="1064">
        <v>0</v>
      </c>
      <c r="BM88" s="1064">
        <v>0</v>
      </c>
      <c r="BN88" s="1064">
        <v>891006</v>
      </c>
      <c r="BO88" s="1064">
        <v>891006</v>
      </c>
      <c r="BP88" s="1064">
        <v>891006</v>
      </c>
      <c r="BQ88" s="1064">
        <v>0</v>
      </c>
      <c r="BR88" s="1064">
        <v>891006</v>
      </c>
      <c r="BS88" s="1064">
        <v>0</v>
      </c>
      <c r="BT88" s="1064">
        <v>0</v>
      </c>
    </row>
    <row r="89" spans="1:72" ht="21.95" customHeight="1" x14ac:dyDescent="0.2">
      <c r="A89" s="1012" t="str">
        <f t="shared" si="1"/>
        <v>A20441810</v>
      </c>
      <c r="B89" s="1257" t="s">
        <v>361</v>
      </c>
      <c r="C89" s="1287"/>
      <c r="D89" s="1257" t="s">
        <v>741</v>
      </c>
      <c r="E89" s="1287"/>
      <c r="F89" s="1257" t="s">
        <v>739</v>
      </c>
      <c r="G89" s="1287"/>
      <c r="H89" s="1257" t="s">
        <v>742</v>
      </c>
      <c r="I89" s="1287"/>
      <c r="J89" s="1257" t="s">
        <v>742</v>
      </c>
      <c r="K89" s="1287"/>
      <c r="L89" s="1287"/>
      <c r="M89" s="1257" t="s">
        <v>761</v>
      </c>
      <c r="N89" s="1287"/>
      <c r="O89" s="1287"/>
      <c r="P89" s="1257"/>
      <c r="Q89" s="1287"/>
      <c r="R89" s="1257"/>
      <c r="S89" s="1287"/>
      <c r="T89" s="1258" t="s">
        <v>408</v>
      </c>
      <c r="U89" s="1287"/>
      <c r="V89" s="1287"/>
      <c r="W89" s="1287"/>
      <c r="X89" s="1287"/>
      <c r="Y89" s="1287"/>
      <c r="Z89" s="1287"/>
      <c r="AA89" s="1287"/>
      <c r="AB89" s="1257" t="s">
        <v>732</v>
      </c>
      <c r="AC89" s="1287"/>
      <c r="AD89" s="1287"/>
      <c r="AE89" s="1287"/>
      <c r="AF89" s="1287"/>
      <c r="AG89" s="1257" t="s">
        <v>733</v>
      </c>
      <c r="AH89" s="1287"/>
      <c r="AI89" s="1287"/>
      <c r="AJ89" s="1023" t="s">
        <v>417</v>
      </c>
      <c r="AK89" s="1259" t="s">
        <v>734</v>
      </c>
      <c r="AL89" s="1287"/>
      <c r="AM89" s="1287"/>
      <c r="AN89" s="1287"/>
      <c r="AO89" s="1287"/>
      <c r="AP89" s="1287"/>
      <c r="AQ89" s="1019">
        <v>46000000</v>
      </c>
      <c r="AR89" s="1060">
        <v>0</v>
      </c>
      <c r="AS89" s="1019">
        <v>698521</v>
      </c>
      <c r="AT89" s="1019">
        <v>0</v>
      </c>
      <c r="AU89" s="1019">
        <v>0</v>
      </c>
      <c r="AV89" s="1060">
        <v>0</v>
      </c>
      <c r="AW89" s="1019">
        <v>0</v>
      </c>
      <c r="AX89" s="1060">
        <v>0</v>
      </c>
      <c r="AY89" s="1019">
        <v>0</v>
      </c>
      <c r="AZ89" s="1060">
        <v>0</v>
      </c>
      <c r="BA89" s="1019">
        <v>0</v>
      </c>
      <c r="BB89" s="1019">
        <v>0</v>
      </c>
      <c r="BC89" s="1019">
        <v>0</v>
      </c>
      <c r="BD89" s="1019">
        <v>0</v>
      </c>
      <c r="BG89" s="1064">
        <v>46000000</v>
      </c>
      <c r="BH89" s="1064">
        <v>0</v>
      </c>
      <c r="BI89" s="1064">
        <v>698521</v>
      </c>
      <c r="BJ89" s="1064">
        <v>0</v>
      </c>
      <c r="BK89" s="1064">
        <v>0</v>
      </c>
      <c r="BL89" s="1064">
        <v>0</v>
      </c>
      <c r="BM89" s="1064">
        <v>0</v>
      </c>
      <c r="BN89" s="1064">
        <v>0</v>
      </c>
      <c r="BO89" s="1064">
        <v>0</v>
      </c>
      <c r="BP89" s="1064">
        <v>0</v>
      </c>
      <c r="BQ89" s="1064">
        <v>0</v>
      </c>
      <c r="BR89" s="1064">
        <v>0</v>
      </c>
      <c r="BS89" s="1064">
        <v>0</v>
      </c>
      <c r="BT89" s="1064">
        <v>0</v>
      </c>
    </row>
    <row r="90" spans="1:72" ht="21.95" customHeight="1" x14ac:dyDescent="0.2">
      <c r="A90" s="1012" t="str">
        <f t="shared" si="1"/>
        <v>A20442010</v>
      </c>
      <c r="B90" s="1257" t="s">
        <v>361</v>
      </c>
      <c r="C90" s="1287"/>
      <c r="D90" s="1257" t="s">
        <v>741</v>
      </c>
      <c r="E90" s="1287"/>
      <c r="F90" s="1257" t="s">
        <v>739</v>
      </c>
      <c r="G90" s="1287"/>
      <c r="H90" s="1257" t="s">
        <v>742</v>
      </c>
      <c r="I90" s="1287"/>
      <c r="J90" s="1257" t="s">
        <v>742</v>
      </c>
      <c r="K90" s="1287"/>
      <c r="L90" s="1287"/>
      <c r="M90" s="1257" t="s">
        <v>762</v>
      </c>
      <c r="N90" s="1287"/>
      <c r="O90" s="1287"/>
      <c r="P90" s="1257"/>
      <c r="Q90" s="1287"/>
      <c r="R90" s="1257"/>
      <c r="S90" s="1287"/>
      <c r="T90" s="1258" t="s">
        <v>409</v>
      </c>
      <c r="U90" s="1287"/>
      <c r="V90" s="1287"/>
      <c r="W90" s="1287"/>
      <c r="X90" s="1287"/>
      <c r="Y90" s="1287"/>
      <c r="Z90" s="1287"/>
      <c r="AA90" s="1287"/>
      <c r="AB90" s="1257" t="s">
        <v>732</v>
      </c>
      <c r="AC90" s="1287"/>
      <c r="AD90" s="1287"/>
      <c r="AE90" s="1287"/>
      <c r="AF90" s="1287"/>
      <c r="AG90" s="1257" t="s">
        <v>733</v>
      </c>
      <c r="AH90" s="1287"/>
      <c r="AI90" s="1287"/>
      <c r="AJ90" s="1023" t="s">
        <v>417</v>
      </c>
      <c r="AK90" s="1259" t="s">
        <v>734</v>
      </c>
      <c r="AL90" s="1287"/>
      <c r="AM90" s="1287"/>
      <c r="AN90" s="1287"/>
      <c r="AO90" s="1287"/>
      <c r="AP90" s="1287"/>
      <c r="AQ90" s="1019">
        <v>7000000</v>
      </c>
      <c r="AR90" s="1060">
        <v>185000</v>
      </c>
      <c r="AS90" s="1019">
        <v>1959924</v>
      </c>
      <c r="AT90" s="1019">
        <v>0</v>
      </c>
      <c r="AU90" s="1019">
        <v>0</v>
      </c>
      <c r="AV90" s="1060">
        <v>185000</v>
      </c>
      <c r="AW90" s="1019">
        <v>0</v>
      </c>
      <c r="AX90" s="1060">
        <v>185000</v>
      </c>
      <c r="AY90" s="1019">
        <v>0</v>
      </c>
      <c r="AZ90" s="1060">
        <v>185000</v>
      </c>
      <c r="BA90" s="1019">
        <v>0</v>
      </c>
      <c r="BB90" s="1019">
        <v>185000</v>
      </c>
      <c r="BC90" s="1019">
        <v>0</v>
      </c>
      <c r="BD90" s="1019">
        <v>0</v>
      </c>
      <c r="BG90" s="1064">
        <v>7000000</v>
      </c>
      <c r="BH90" s="1064">
        <v>185000</v>
      </c>
      <c r="BI90" s="1064">
        <v>1959924</v>
      </c>
      <c r="BJ90" s="1064">
        <v>0</v>
      </c>
      <c r="BK90" s="1064">
        <v>0</v>
      </c>
      <c r="BL90" s="1064">
        <v>185000</v>
      </c>
      <c r="BM90" s="1064">
        <v>0</v>
      </c>
      <c r="BN90" s="1064">
        <v>185000</v>
      </c>
      <c r="BO90" s="1064">
        <v>0</v>
      </c>
      <c r="BP90" s="1064">
        <v>185000</v>
      </c>
      <c r="BQ90" s="1064">
        <v>0</v>
      </c>
      <c r="BR90" s="1064">
        <v>185000</v>
      </c>
      <c r="BS90" s="1064">
        <v>0</v>
      </c>
      <c r="BT90" s="1064">
        <v>0</v>
      </c>
    </row>
    <row r="91" spans="1:72" ht="21.95" customHeight="1" x14ac:dyDescent="0.2">
      <c r="A91" s="1012" t="str">
        <f t="shared" ref="A91:A154" si="2">+B91&amp;D91&amp;F91&amp;H91&amp;J91&amp;M91&amp;AJ91</f>
        <v>A20442110</v>
      </c>
      <c r="B91" s="1257" t="s">
        <v>361</v>
      </c>
      <c r="C91" s="1287"/>
      <c r="D91" s="1257" t="s">
        <v>741</v>
      </c>
      <c r="E91" s="1287"/>
      <c r="F91" s="1257" t="s">
        <v>739</v>
      </c>
      <c r="G91" s="1287"/>
      <c r="H91" s="1257" t="s">
        <v>742</v>
      </c>
      <c r="I91" s="1287"/>
      <c r="J91" s="1257" t="s">
        <v>742</v>
      </c>
      <c r="K91" s="1287"/>
      <c r="L91" s="1287"/>
      <c r="M91" s="1257" t="s">
        <v>763</v>
      </c>
      <c r="N91" s="1287"/>
      <c r="O91" s="1287"/>
      <c r="P91" s="1257"/>
      <c r="Q91" s="1287"/>
      <c r="R91" s="1257"/>
      <c r="S91" s="1287"/>
      <c r="T91" s="1258" t="s">
        <v>410</v>
      </c>
      <c r="U91" s="1287"/>
      <c r="V91" s="1287"/>
      <c r="W91" s="1287"/>
      <c r="X91" s="1287"/>
      <c r="Y91" s="1287"/>
      <c r="Z91" s="1287"/>
      <c r="AA91" s="1287"/>
      <c r="AB91" s="1257" t="s">
        <v>732</v>
      </c>
      <c r="AC91" s="1287"/>
      <c r="AD91" s="1287"/>
      <c r="AE91" s="1287"/>
      <c r="AF91" s="1287"/>
      <c r="AG91" s="1257" t="s">
        <v>733</v>
      </c>
      <c r="AH91" s="1287"/>
      <c r="AI91" s="1287"/>
      <c r="AJ91" s="1023" t="s">
        <v>417</v>
      </c>
      <c r="AK91" s="1259" t="s">
        <v>734</v>
      </c>
      <c r="AL91" s="1287"/>
      <c r="AM91" s="1287"/>
      <c r="AN91" s="1287"/>
      <c r="AO91" s="1287"/>
      <c r="AP91" s="1287"/>
      <c r="AQ91" s="1019">
        <v>1000000</v>
      </c>
      <c r="AR91" s="1060">
        <v>0</v>
      </c>
      <c r="AS91" s="1019">
        <v>700000</v>
      </c>
      <c r="AT91" s="1019">
        <v>0</v>
      </c>
      <c r="AU91" s="1019">
        <v>0</v>
      </c>
      <c r="AV91" s="1060">
        <v>0</v>
      </c>
      <c r="AW91" s="1019">
        <v>0</v>
      </c>
      <c r="AX91" s="1060">
        <v>0</v>
      </c>
      <c r="AY91" s="1019">
        <v>0</v>
      </c>
      <c r="AZ91" s="1060">
        <v>0</v>
      </c>
      <c r="BA91" s="1019">
        <v>0</v>
      </c>
      <c r="BB91" s="1019">
        <v>0</v>
      </c>
      <c r="BC91" s="1019">
        <v>0</v>
      </c>
      <c r="BD91" s="1019">
        <v>0</v>
      </c>
      <c r="BG91" s="1064">
        <v>1000000</v>
      </c>
      <c r="BH91" s="1064">
        <v>0</v>
      </c>
      <c r="BI91" s="1064">
        <v>700000</v>
      </c>
      <c r="BJ91" s="1064">
        <v>0</v>
      </c>
      <c r="BK91" s="1064">
        <v>0</v>
      </c>
      <c r="BL91" s="1064">
        <v>0</v>
      </c>
      <c r="BM91" s="1064">
        <v>0</v>
      </c>
      <c r="BN91" s="1064">
        <v>0</v>
      </c>
      <c r="BO91" s="1064">
        <v>0</v>
      </c>
      <c r="BP91" s="1064">
        <v>0</v>
      </c>
      <c r="BQ91" s="1064">
        <v>0</v>
      </c>
      <c r="BR91" s="1064">
        <v>0</v>
      </c>
      <c r="BS91" s="1064">
        <v>0</v>
      </c>
      <c r="BT91" s="1064">
        <v>0</v>
      </c>
    </row>
    <row r="92" spans="1:72" ht="21.95" customHeight="1" x14ac:dyDescent="0.2">
      <c r="A92" s="1012" t="str">
        <f t="shared" si="2"/>
        <v>A20442310</v>
      </c>
      <c r="B92" s="1257" t="s">
        <v>361</v>
      </c>
      <c r="C92" s="1287"/>
      <c r="D92" s="1257" t="s">
        <v>741</v>
      </c>
      <c r="E92" s="1287"/>
      <c r="F92" s="1257" t="s">
        <v>739</v>
      </c>
      <c r="G92" s="1287"/>
      <c r="H92" s="1257" t="s">
        <v>742</v>
      </c>
      <c r="I92" s="1287"/>
      <c r="J92" s="1257" t="s">
        <v>742</v>
      </c>
      <c r="K92" s="1287"/>
      <c r="L92" s="1287"/>
      <c r="M92" s="1257" t="s">
        <v>764</v>
      </c>
      <c r="N92" s="1287"/>
      <c r="O92" s="1287"/>
      <c r="P92" s="1257"/>
      <c r="Q92" s="1287"/>
      <c r="R92" s="1257"/>
      <c r="S92" s="1287"/>
      <c r="T92" s="1258" t="s">
        <v>411</v>
      </c>
      <c r="U92" s="1287"/>
      <c r="V92" s="1287"/>
      <c r="W92" s="1287"/>
      <c r="X92" s="1287"/>
      <c r="Y92" s="1287"/>
      <c r="Z92" s="1287"/>
      <c r="AA92" s="1287"/>
      <c r="AB92" s="1257" t="s">
        <v>732</v>
      </c>
      <c r="AC92" s="1287"/>
      <c r="AD92" s="1287"/>
      <c r="AE92" s="1287"/>
      <c r="AF92" s="1287"/>
      <c r="AG92" s="1257" t="s">
        <v>733</v>
      </c>
      <c r="AH92" s="1287"/>
      <c r="AI92" s="1287"/>
      <c r="AJ92" s="1023" t="s">
        <v>417</v>
      </c>
      <c r="AK92" s="1259" t="s">
        <v>734</v>
      </c>
      <c r="AL92" s="1287"/>
      <c r="AM92" s="1287"/>
      <c r="AN92" s="1287"/>
      <c r="AO92" s="1287"/>
      <c r="AP92" s="1287"/>
      <c r="AQ92" s="1019">
        <v>30109341</v>
      </c>
      <c r="AR92" s="1060">
        <v>5621180</v>
      </c>
      <c r="AS92" s="1019">
        <v>429927</v>
      </c>
      <c r="AT92" s="1019">
        <v>0</v>
      </c>
      <c r="AU92" s="1019">
        <v>0</v>
      </c>
      <c r="AV92" s="1060">
        <v>0</v>
      </c>
      <c r="AW92" s="1019">
        <v>5621180</v>
      </c>
      <c r="AX92" s="1060">
        <v>2492448</v>
      </c>
      <c r="AY92" s="1019">
        <v>2492448</v>
      </c>
      <c r="AZ92" s="1060">
        <v>2492448</v>
      </c>
      <c r="BA92" s="1019">
        <v>0</v>
      </c>
      <c r="BB92" s="1019">
        <v>2492448</v>
      </c>
      <c r="BC92" s="1019">
        <v>0</v>
      </c>
      <c r="BD92" s="1019">
        <v>0</v>
      </c>
      <c r="BG92" s="1064">
        <v>30109341</v>
      </c>
      <c r="BH92" s="1064">
        <v>5621180</v>
      </c>
      <c r="BI92" s="1064">
        <v>429927</v>
      </c>
      <c r="BJ92" s="1064">
        <v>0</v>
      </c>
      <c r="BK92" s="1064">
        <v>0</v>
      </c>
      <c r="BL92" s="1064">
        <v>0</v>
      </c>
      <c r="BM92" s="1064">
        <v>5621180</v>
      </c>
      <c r="BN92" s="1064">
        <v>2492448</v>
      </c>
      <c r="BO92" s="1064">
        <v>2492448</v>
      </c>
      <c r="BP92" s="1064">
        <v>2492448</v>
      </c>
      <c r="BQ92" s="1064">
        <v>0</v>
      </c>
      <c r="BR92" s="1064">
        <v>2492448</v>
      </c>
      <c r="BS92" s="1064">
        <v>0</v>
      </c>
      <c r="BT92" s="1064">
        <v>0</v>
      </c>
    </row>
    <row r="93" spans="1:72" ht="21.95" customHeight="1" x14ac:dyDescent="0.2">
      <c r="A93" s="1012" t="str">
        <f t="shared" si="2"/>
        <v>A204510</v>
      </c>
      <c r="B93" s="1261" t="s">
        <v>361</v>
      </c>
      <c r="C93" s="1287"/>
      <c r="D93" s="1261" t="s">
        <v>741</v>
      </c>
      <c r="E93" s="1287"/>
      <c r="F93" s="1261" t="s">
        <v>739</v>
      </c>
      <c r="G93" s="1287"/>
      <c r="H93" s="1261" t="s">
        <v>742</v>
      </c>
      <c r="I93" s="1287"/>
      <c r="J93" s="1261" t="s">
        <v>743</v>
      </c>
      <c r="K93" s="1287"/>
      <c r="L93" s="1287"/>
      <c r="M93" s="1261"/>
      <c r="N93" s="1287"/>
      <c r="O93" s="1287"/>
      <c r="P93" s="1261"/>
      <c r="Q93" s="1287"/>
      <c r="R93" s="1261"/>
      <c r="S93" s="1287"/>
      <c r="T93" s="1260" t="s">
        <v>640</v>
      </c>
      <c r="U93" s="1287"/>
      <c r="V93" s="1287"/>
      <c r="W93" s="1287"/>
      <c r="X93" s="1287"/>
      <c r="Y93" s="1287"/>
      <c r="Z93" s="1287"/>
      <c r="AA93" s="1287"/>
      <c r="AB93" s="1261" t="s">
        <v>732</v>
      </c>
      <c r="AC93" s="1287"/>
      <c r="AD93" s="1287"/>
      <c r="AE93" s="1287"/>
      <c r="AF93" s="1287"/>
      <c r="AG93" s="1261" t="s">
        <v>733</v>
      </c>
      <c r="AH93" s="1287"/>
      <c r="AI93" s="1287"/>
      <c r="AJ93" s="1020" t="s">
        <v>417</v>
      </c>
      <c r="AK93" s="1262" t="s">
        <v>734</v>
      </c>
      <c r="AL93" s="1287"/>
      <c r="AM93" s="1287"/>
      <c r="AN93" s="1287"/>
      <c r="AO93" s="1287"/>
      <c r="AP93" s="1287"/>
      <c r="AQ93" s="1019">
        <v>5804683387.96</v>
      </c>
      <c r="AR93" s="1060">
        <v>62123189</v>
      </c>
      <c r="AS93" s="1019">
        <v>42943618.880000003</v>
      </c>
      <c r="AT93" s="1019">
        <v>0</v>
      </c>
      <c r="AU93" s="1019">
        <v>0</v>
      </c>
      <c r="AV93" s="1060">
        <v>272654886.55000001</v>
      </c>
      <c r="AW93" s="1019">
        <v>210531697.55000001</v>
      </c>
      <c r="AX93" s="1060">
        <v>569217326</v>
      </c>
      <c r="AY93" s="1019">
        <v>296562439.44999999</v>
      </c>
      <c r="AZ93" s="1060">
        <v>571982428</v>
      </c>
      <c r="BA93" s="1019">
        <v>2765102</v>
      </c>
      <c r="BB93" s="1019">
        <v>571982428</v>
      </c>
      <c r="BC93" s="1019">
        <v>0</v>
      </c>
      <c r="BD93" s="1019">
        <v>0</v>
      </c>
      <c r="BG93" s="1064">
        <v>5804683387.96</v>
      </c>
      <c r="BH93" s="1064">
        <v>62123189</v>
      </c>
      <c r="BI93" s="1064">
        <v>42943618.880000003</v>
      </c>
      <c r="BJ93" s="1064">
        <v>0</v>
      </c>
      <c r="BK93" s="1064">
        <v>0</v>
      </c>
      <c r="BL93" s="1064">
        <v>272654886.55000001</v>
      </c>
      <c r="BM93" s="1064">
        <v>210531697.55000001</v>
      </c>
      <c r="BN93" s="1064">
        <v>569217326</v>
      </c>
      <c r="BO93" s="1064">
        <v>296562439.44999999</v>
      </c>
      <c r="BP93" s="1064">
        <v>571982428</v>
      </c>
      <c r="BQ93" s="1064">
        <v>2765102</v>
      </c>
      <c r="BR93" s="1064">
        <v>571982428</v>
      </c>
      <c r="BS93" s="1064">
        <v>0</v>
      </c>
      <c r="BT93" s="1064">
        <v>0</v>
      </c>
    </row>
    <row r="94" spans="1:72" ht="21.95" customHeight="1" x14ac:dyDescent="0.2">
      <c r="A94" s="1012" t="str">
        <f t="shared" si="2"/>
        <v>A2045110</v>
      </c>
      <c r="B94" s="1257" t="s">
        <v>361</v>
      </c>
      <c r="C94" s="1287"/>
      <c r="D94" s="1257" t="s">
        <v>741</v>
      </c>
      <c r="E94" s="1287"/>
      <c r="F94" s="1257" t="s">
        <v>739</v>
      </c>
      <c r="G94" s="1287"/>
      <c r="H94" s="1257" t="s">
        <v>742</v>
      </c>
      <c r="I94" s="1287"/>
      <c r="J94" s="1257" t="s">
        <v>743</v>
      </c>
      <c r="K94" s="1287"/>
      <c r="L94" s="1287"/>
      <c r="M94" s="1257" t="s">
        <v>738</v>
      </c>
      <c r="N94" s="1287"/>
      <c r="O94" s="1287"/>
      <c r="P94" s="1257"/>
      <c r="Q94" s="1287"/>
      <c r="R94" s="1257"/>
      <c r="S94" s="1287"/>
      <c r="T94" s="1258" t="s">
        <v>412</v>
      </c>
      <c r="U94" s="1287"/>
      <c r="V94" s="1287"/>
      <c r="W94" s="1287"/>
      <c r="X94" s="1287"/>
      <c r="Y94" s="1287"/>
      <c r="Z94" s="1287"/>
      <c r="AA94" s="1287"/>
      <c r="AB94" s="1257" t="s">
        <v>732</v>
      </c>
      <c r="AC94" s="1287"/>
      <c r="AD94" s="1287"/>
      <c r="AE94" s="1287"/>
      <c r="AF94" s="1287"/>
      <c r="AG94" s="1257" t="s">
        <v>733</v>
      </c>
      <c r="AH94" s="1287"/>
      <c r="AI94" s="1287"/>
      <c r="AJ94" s="1023" t="s">
        <v>417</v>
      </c>
      <c r="AK94" s="1259" t="s">
        <v>734</v>
      </c>
      <c r="AL94" s="1287"/>
      <c r="AM94" s="1287"/>
      <c r="AN94" s="1287"/>
      <c r="AO94" s="1287"/>
      <c r="AP94" s="1287"/>
      <c r="AQ94" s="1019">
        <v>1311685086</v>
      </c>
      <c r="AR94" s="1060">
        <v>59423189</v>
      </c>
      <c r="AS94" s="1019">
        <v>31270846.879999999</v>
      </c>
      <c r="AT94" s="1019">
        <v>0</v>
      </c>
      <c r="AU94" s="1019">
        <v>0</v>
      </c>
      <c r="AV94" s="1060">
        <v>0</v>
      </c>
      <c r="AW94" s="1019">
        <v>59423189</v>
      </c>
      <c r="AX94" s="1060">
        <v>25864664</v>
      </c>
      <c r="AY94" s="1019">
        <v>25864664</v>
      </c>
      <c r="AZ94" s="1060">
        <v>25864664</v>
      </c>
      <c r="BA94" s="1019">
        <v>0</v>
      </c>
      <c r="BB94" s="1019">
        <v>25864664</v>
      </c>
      <c r="BC94" s="1019">
        <v>0</v>
      </c>
      <c r="BD94" s="1019">
        <v>0</v>
      </c>
      <c r="BG94" s="1064">
        <v>1311685086</v>
      </c>
      <c r="BH94" s="1064">
        <v>59423189</v>
      </c>
      <c r="BI94" s="1064">
        <v>31270846.879999999</v>
      </c>
      <c r="BJ94" s="1064">
        <v>0</v>
      </c>
      <c r="BK94" s="1064">
        <v>0</v>
      </c>
      <c r="BL94" s="1064">
        <v>0</v>
      </c>
      <c r="BM94" s="1064">
        <v>59423189</v>
      </c>
      <c r="BN94" s="1064">
        <v>25864664</v>
      </c>
      <c r="BO94" s="1064">
        <v>25864664</v>
      </c>
      <c r="BP94" s="1064">
        <v>25864664</v>
      </c>
      <c r="BQ94" s="1064">
        <v>0</v>
      </c>
      <c r="BR94" s="1064">
        <v>25864664</v>
      </c>
      <c r="BS94" s="1064">
        <v>0</v>
      </c>
      <c r="BT94" s="1064">
        <v>0</v>
      </c>
    </row>
    <row r="95" spans="1:72" ht="21.95" customHeight="1" x14ac:dyDescent="0.2">
      <c r="A95" s="1012" t="str">
        <f t="shared" si="2"/>
        <v>A2045210</v>
      </c>
      <c r="B95" s="1257" t="s">
        <v>361</v>
      </c>
      <c r="C95" s="1287"/>
      <c r="D95" s="1257" t="s">
        <v>741</v>
      </c>
      <c r="E95" s="1287"/>
      <c r="F95" s="1257" t="s">
        <v>739</v>
      </c>
      <c r="G95" s="1287"/>
      <c r="H95" s="1257" t="s">
        <v>742</v>
      </c>
      <c r="I95" s="1287"/>
      <c r="J95" s="1257" t="s">
        <v>743</v>
      </c>
      <c r="K95" s="1287"/>
      <c r="L95" s="1287"/>
      <c r="M95" s="1257" t="s">
        <v>741</v>
      </c>
      <c r="N95" s="1287"/>
      <c r="O95" s="1287"/>
      <c r="P95" s="1257"/>
      <c r="Q95" s="1287"/>
      <c r="R95" s="1257"/>
      <c r="S95" s="1287"/>
      <c r="T95" s="1258" t="s">
        <v>413</v>
      </c>
      <c r="U95" s="1287"/>
      <c r="V95" s="1287"/>
      <c r="W95" s="1287"/>
      <c r="X95" s="1287"/>
      <c r="Y95" s="1287"/>
      <c r="Z95" s="1287"/>
      <c r="AA95" s="1287"/>
      <c r="AB95" s="1257" t="s">
        <v>732</v>
      </c>
      <c r="AC95" s="1287"/>
      <c r="AD95" s="1287"/>
      <c r="AE95" s="1287"/>
      <c r="AF95" s="1287"/>
      <c r="AG95" s="1257" t="s">
        <v>733</v>
      </c>
      <c r="AH95" s="1287"/>
      <c r="AI95" s="1287"/>
      <c r="AJ95" s="1023" t="s">
        <v>417</v>
      </c>
      <c r="AK95" s="1259" t="s">
        <v>734</v>
      </c>
      <c r="AL95" s="1287"/>
      <c r="AM95" s="1287"/>
      <c r="AN95" s="1287"/>
      <c r="AO95" s="1287"/>
      <c r="AP95" s="1287"/>
      <c r="AQ95" s="1019">
        <v>80232301</v>
      </c>
      <c r="AR95" s="1060">
        <v>0</v>
      </c>
      <c r="AS95" s="1019">
        <v>207758</v>
      </c>
      <c r="AT95" s="1019">
        <v>0</v>
      </c>
      <c r="AU95" s="1019">
        <v>0</v>
      </c>
      <c r="AV95" s="1060">
        <v>3235160</v>
      </c>
      <c r="AW95" s="1019">
        <v>3235160</v>
      </c>
      <c r="AX95" s="1060">
        <v>5935200</v>
      </c>
      <c r="AY95" s="1019">
        <v>2700040</v>
      </c>
      <c r="AZ95" s="1060">
        <v>6654400</v>
      </c>
      <c r="BA95" s="1019">
        <v>719200</v>
      </c>
      <c r="BB95" s="1019">
        <v>6654400</v>
      </c>
      <c r="BC95" s="1019">
        <v>0</v>
      </c>
      <c r="BD95" s="1019">
        <v>0</v>
      </c>
      <c r="BG95" s="1064">
        <v>80232301</v>
      </c>
      <c r="BH95" s="1064">
        <v>0</v>
      </c>
      <c r="BI95" s="1064">
        <v>207758</v>
      </c>
      <c r="BJ95" s="1064">
        <v>0</v>
      </c>
      <c r="BK95" s="1064">
        <v>0</v>
      </c>
      <c r="BL95" s="1064">
        <v>3235160</v>
      </c>
      <c r="BM95" s="1064">
        <v>3235160</v>
      </c>
      <c r="BN95" s="1064">
        <v>5935200</v>
      </c>
      <c r="BO95" s="1064">
        <v>2700040</v>
      </c>
      <c r="BP95" s="1064">
        <v>6654400</v>
      </c>
      <c r="BQ95" s="1064">
        <v>719200</v>
      </c>
      <c r="BR95" s="1064">
        <v>6654400</v>
      </c>
      <c r="BS95" s="1064">
        <v>0</v>
      </c>
      <c r="BT95" s="1064">
        <v>0</v>
      </c>
    </row>
    <row r="96" spans="1:72" ht="21.95" customHeight="1" x14ac:dyDescent="0.2">
      <c r="A96" s="1012" t="str">
        <f t="shared" si="2"/>
        <v>A2045510</v>
      </c>
      <c r="B96" s="1257" t="s">
        <v>361</v>
      </c>
      <c r="C96" s="1287"/>
      <c r="D96" s="1257" t="s">
        <v>741</v>
      </c>
      <c r="E96" s="1287"/>
      <c r="F96" s="1257" t="s">
        <v>739</v>
      </c>
      <c r="G96" s="1287"/>
      <c r="H96" s="1257" t="s">
        <v>742</v>
      </c>
      <c r="I96" s="1287"/>
      <c r="J96" s="1257" t="s">
        <v>743</v>
      </c>
      <c r="K96" s="1287"/>
      <c r="L96" s="1287"/>
      <c r="M96" s="1257" t="s">
        <v>743</v>
      </c>
      <c r="N96" s="1287"/>
      <c r="O96" s="1287"/>
      <c r="P96" s="1257"/>
      <c r="Q96" s="1287"/>
      <c r="R96" s="1257"/>
      <c r="S96" s="1287"/>
      <c r="T96" s="1258" t="s">
        <v>414</v>
      </c>
      <c r="U96" s="1287"/>
      <c r="V96" s="1287"/>
      <c r="W96" s="1287"/>
      <c r="X96" s="1287"/>
      <c r="Y96" s="1287"/>
      <c r="Z96" s="1287"/>
      <c r="AA96" s="1287"/>
      <c r="AB96" s="1257" t="s">
        <v>732</v>
      </c>
      <c r="AC96" s="1287"/>
      <c r="AD96" s="1287"/>
      <c r="AE96" s="1287"/>
      <c r="AF96" s="1287"/>
      <c r="AG96" s="1257" t="s">
        <v>733</v>
      </c>
      <c r="AH96" s="1287"/>
      <c r="AI96" s="1287"/>
      <c r="AJ96" s="1023" t="s">
        <v>417</v>
      </c>
      <c r="AK96" s="1259" t="s">
        <v>734</v>
      </c>
      <c r="AL96" s="1287"/>
      <c r="AM96" s="1287"/>
      <c r="AN96" s="1287"/>
      <c r="AO96" s="1287"/>
      <c r="AP96" s="1287"/>
      <c r="AQ96" s="1019">
        <v>162376243</v>
      </c>
      <c r="AR96" s="1060">
        <v>0</v>
      </c>
      <c r="AS96" s="1019">
        <v>0</v>
      </c>
      <c r="AT96" s="1019">
        <v>0</v>
      </c>
      <c r="AU96" s="1019">
        <v>0</v>
      </c>
      <c r="AV96" s="1060">
        <v>0</v>
      </c>
      <c r="AW96" s="1019">
        <v>0</v>
      </c>
      <c r="AX96" s="1060">
        <v>0</v>
      </c>
      <c r="AY96" s="1019">
        <v>0</v>
      </c>
      <c r="AZ96" s="1060">
        <v>0</v>
      </c>
      <c r="BA96" s="1019">
        <v>0</v>
      </c>
      <c r="BB96" s="1019">
        <v>0</v>
      </c>
      <c r="BC96" s="1019">
        <v>0</v>
      </c>
      <c r="BD96" s="1019">
        <v>0</v>
      </c>
      <c r="BG96" s="1064">
        <v>162376243</v>
      </c>
      <c r="BH96" s="1064">
        <v>0</v>
      </c>
      <c r="BI96" s="1064">
        <v>0</v>
      </c>
      <c r="BJ96" s="1064">
        <v>0</v>
      </c>
      <c r="BK96" s="1064">
        <v>0</v>
      </c>
      <c r="BL96" s="1064">
        <v>0</v>
      </c>
      <c r="BM96" s="1064">
        <v>0</v>
      </c>
      <c r="BN96" s="1064">
        <v>0</v>
      </c>
      <c r="BO96" s="1064">
        <v>0</v>
      </c>
      <c r="BP96" s="1064">
        <v>0</v>
      </c>
      <c r="BQ96" s="1064">
        <v>0</v>
      </c>
      <c r="BR96" s="1064">
        <v>0</v>
      </c>
      <c r="BS96" s="1064">
        <v>0</v>
      </c>
      <c r="BT96" s="1064">
        <v>0</v>
      </c>
    </row>
    <row r="97" spans="1:72" ht="21.95" customHeight="1" x14ac:dyDescent="0.2">
      <c r="A97" s="1012" t="str">
        <f t="shared" si="2"/>
        <v>A2045610</v>
      </c>
      <c r="B97" s="1257" t="s">
        <v>361</v>
      </c>
      <c r="C97" s="1287"/>
      <c r="D97" s="1257" t="s">
        <v>741</v>
      </c>
      <c r="E97" s="1287"/>
      <c r="F97" s="1257" t="s">
        <v>739</v>
      </c>
      <c r="G97" s="1287"/>
      <c r="H97" s="1257" t="s">
        <v>742</v>
      </c>
      <c r="I97" s="1287"/>
      <c r="J97" s="1257" t="s">
        <v>743</v>
      </c>
      <c r="K97" s="1287"/>
      <c r="L97" s="1287"/>
      <c r="M97" s="1257" t="s">
        <v>753</v>
      </c>
      <c r="N97" s="1287"/>
      <c r="O97" s="1287"/>
      <c r="P97" s="1257"/>
      <c r="Q97" s="1287"/>
      <c r="R97" s="1257"/>
      <c r="S97" s="1287"/>
      <c r="T97" s="1258" t="s">
        <v>415</v>
      </c>
      <c r="U97" s="1287"/>
      <c r="V97" s="1287"/>
      <c r="W97" s="1287"/>
      <c r="X97" s="1287"/>
      <c r="Y97" s="1287"/>
      <c r="Z97" s="1287"/>
      <c r="AA97" s="1287"/>
      <c r="AB97" s="1257" t="s">
        <v>732</v>
      </c>
      <c r="AC97" s="1287"/>
      <c r="AD97" s="1287"/>
      <c r="AE97" s="1287"/>
      <c r="AF97" s="1287"/>
      <c r="AG97" s="1257" t="s">
        <v>733</v>
      </c>
      <c r="AH97" s="1287"/>
      <c r="AI97" s="1287"/>
      <c r="AJ97" s="1023" t="s">
        <v>417</v>
      </c>
      <c r="AK97" s="1259" t="s">
        <v>734</v>
      </c>
      <c r="AL97" s="1287"/>
      <c r="AM97" s="1287"/>
      <c r="AN97" s="1287"/>
      <c r="AO97" s="1287"/>
      <c r="AP97" s="1287"/>
      <c r="AQ97" s="1019">
        <v>304000000</v>
      </c>
      <c r="AR97" s="1060">
        <v>2700000</v>
      </c>
      <c r="AS97" s="1019">
        <v>1992480</v>
      </c>
      <c r="AT97" s="1019">
        <v>0</v>
      </c>
      <c r="AU97" s="1019">
        <v>0</v>
      </c>
      <c r="AV97" s="1060">
        <v>8965088</v>
      </c>
      <c r="AW97" s="1019">
        <v>6265088</v>
      </c>
      <c r="AX97" s="1060">
        <v>0</v>
      </c>
      <c r="AY97" s="1019">
        <v>8965088</v>
      </c>
      <c r="AZ97" s="1060">
        <v>3597745</v>
      </c>
      <c r="BA97" s="1019">
        <v>3597745</v>
      </c>
      <c r="BB97" s="1019">
        <v>3597745</v>
      </c>
      <c r="BC97" s="1019">
        <v>0</v>
      </c>
      <c r="BD97" s="1019">
        <v>0</v>
      </c>
      <c r="BG97" s="1064">
        <v>304000000</v>
      </c>
      <c r="BH97" s="1064">
        <v>2700000</v>
      </c>
      <c r="BI97" s="1064">
        <v>1992480</v>
      </c>
      <c r="BJ97" s="1064">
        <v>0</v>
      </c>
      <c r="BK97" s="1064">
        <v>0</v>
      </c>
      <c r="BL97" s="1064">
        <v>8965088</v>
      </c>
      <c r="BM97" s="1064">
        <v>6265088</v>
      </c>
      <c r="BN97" s="1064">
        <v>0</v>
      </c>
      <c r="BO97" s="1064">
        <v>8965088</v>
      </c>
      <c r="BP97" s="1064">
        <v>3597745</v>
      </c>
      <c r="BQ97" s="1064">
        <v>3597745</v>
      </c>
      <c r="BR97" s="1064">
        <v>3597745</v>
      </c>
      <c r="BS97" s="1064">
        <v>0</v>
      </c>
      <c r="BT97" s="1064">
        <v>0</v>
      </c>
    </row>
    <row r="98" spans="1:72" ht="21.95" customHeight="1" x14ac:dyDescent="0.2">
      <c r="A98" s="1012" t="str">
        <f t="shared" si="2"/>
        <v>A2045810</v>
      </c>
      <c r="B98" s="1257" t="s">
        <v>361</v>
      </c>
      <c r="C98" s="1287"/>
      <c r="D98" s="1257" t="s">
        <v>741</v>
      </c>
      <c r="E98" s="1287"/>
      <c r="F98" s="1257" t="s">
        <v>739</v>
      </c>
      <c r="G98" s="1287"/>
      <c r="H98" s="1257" t="s">
        <v>742</v>
      </c>
      <c r="I98" s="1287"/>
      <c r="J98" s="1257" t="s">
        <v>743</v>
      </c>
      <c r="K98" s="1287"/>
      <c r="L98" s="1287"/>
      <c r="M98" s="1257" t="s">
        <v>755</v>
      </c>
      <c r="N98" s="1287"/>
      <c r="O98" s="1287"/>
      <c r="P98" s="1257"/>
      <c r="Q98" s="1287"/>
      <c r="R98" s="1257"/>
      <c r="S98" s="1287"/>
      <c r="T98" s="1258" t="s">
        <v>416</v>
      </c>
      <c r="U98" s="1287"/>
      <c r="V98" s="1287"/>
      <c r="W98" s="1287"/>
      <c r="X98" s="1287"/>
      <c r="Y98" s="1287"/>
      <c r="Z98" s="1287"/>
      <c r="AA98" s="1287"/>
      <c r="AB98" s="1257" t="s">
        <v>732</v>
      </c>
      <c r="AC98" s="1287"/>
      <c r="AD98" s="1287"/>
      <c r="AE98" s="1287"/>
      <c r="AF98" s="1287"/>
      <c r="AG98" s="1257" t="s">
        <v>733</v>
      </c>
      <c r="AH98" s="1287"/>
      <c r="AI98" s="1287"/>
      <c r="AJ98" s="1023" t="s">
        <v>417</v>
      </c>
      <c r="AK98" s="1259" t="s">
        <v>734</v>
      </c>
      <c r="AL98" s="1287"/>
      <c r="AM98" s="1287"/>
      <c r="AN98" s="1287"/>
      <c r="AO98" s="1287"/>
      <c r="AP98" s="1287"/>
      <c r="AQ98" s="1019">
        <v>1440594471.96</v>
      </c>
      <c r="AR98" s="1060">
        <v>0</v>
      </c>
      <c r="AS98" s="1019">
        <v>751210</v>
      </c>
      <c r="AT98" s="1019">
        <v>0</v>
      </c>
      <c r="AU98" s="1019">
        <v>0</v>
      </c>
      <c r="AV98" s="1060">
        <v>56540118.549999997</v>
      </c>
      <c r="AW98" s="1019">
        <v>56540118.549999997</v>
      </c>
      <c r="AX98" s="1060">
        <v>127815883</v>
      </c>
      <c r="AY98" s="1019">
        <v>71275764.450000003</v>
      </c>
      <c r="AZ98" s="1060">
        <v>127815883</v>
      </c>
      <c r="BA98" s="1019">
        <v>0</v>
      </c>
      <c r="BB98" s="1019">
        <v>127815883</v>
      </c>
      <c r="BC98" s="1019">
        <v>0</v>
      </c>
      <c r="BD98" s="1019">
        <v>0</v>
      </c>
      <c r="BG98" s="1064">
        <v>1440594471.96</v>
      </c>
      <c r="BH98" s="1064">
        <v>0</v>
      </c>
      <c r="BI98" s="1064">
        <v>751210</v>
      </c>
      <c r="BJ98" s="1064">
        <v>0</v>
      </c>
      <c r="BK98" s="1064">
        <v>0</v>
      </c>
      <c r="BL98" s="1064">
        <v>56540118.549999997</v>
      </c>
      <c r="BM98" s="1064">
        <v>56540118.549999997</v>
      </c>
      <c r="BN98" s="1064">
        <v>127815883</v>
      </c>
      <c r="BO98" s="1064">
        <v>71275764.450000003</v>
      </c>
      <c r="BP98" s="1064">
        <v>127815883</v>
      </c>
      <c r="BQ98" s="1064">
        <v>0</v>
      </c>
      <c r="BR98" s="1064">
        <v>127815883</v>
      </c>
      <c r="BS98" s="1064">
        <v>0</v>
      </c>
      <c r="BT98" s="1064">
        <v>0</v>
      </c>
    </row>
    <row r="99" spans="1:72" ht="21.95" customHeight="1" x14ac:dyDescent="0.2">
      <c r="A99" s="1012" t="str">
        <f t="shared" si="2"/>
        <v>A20451010</v>
      </c>
      <c r="B99" s="1257" t="s">
        <v>361</v>
      </c>
      <c r="C99" s="1287"/>
      <c r="D99" s="1257" t="s">
        <v>741</v>
      </c>
      <c r="E99" s="1287"/>
      <c r="F99" s="1257" t="s">
        <v>739</v>
      </c>
      <c r="G99" s="1287"/>
      <c r="H99" s="1257" t="s">
        <v>742</v>
      </c>
      <c r="I99" s="1287"/>
      <c r="J99" s="1257" t="s">
        <v>743</v>
      </c>
      <c r="K99" s="1287"/>
      <c r="L99" s="1287"/>
      <c r="M99" s="1257" t="s">
        <v>417</v>
      </c>
      <c r="N99" s="1287"/>
      <c r="O99" s="1287"/>
      <c r="P99" s="1257"/>
      <c r="Q99" s="1287"/>
      <c r="R99" s="1257"/>
      <c r="S99" s="1287"/>
      <c r="T99" s="1258" t="s">
        <v>418</v>
      </c>
      <c r="U99" s="1287"/>
      <c r="V99" s="1287"/>
      <c r="W99" s="1287"/>
      <c r="X99" s="1287"/>
      <c r="Y99" s="1287"/>
      <c r="Z99" s="1287"/>
      <c r="AA99" s="1287"/>
      <c r="AB99" s="1257" t="s">
        <v>732</v>
      </c>
      <c r="AC99" s="1287"/>
      <c r="AD99" s="1287"/>
      <c r="AE99" s="1287"/>
      <c r="AF99" s="1287"/>
      <c r="AG99" s="1257" t="s">
        <v>733</v>
      </c>
      <c r="AH99" s="1287"/>
      <c r="AI99" s="1287"/>
      <c r="AJ99" s="1023" t="s">
        <v>417</v>
      </c>
      <c r="AK99" s="1259" t="s">
        <v>734</v>
      </c>
      <c r="AL99" s="1287"/>
      <c r="AM99" s="1287"/>
      <c r="AN99" s="1287"/>
      <c r="AO99" s="1287"/>
      <c r="AP99" s="1287"/>
      <c r="AQ99" s="1019">
        <v>2503795286</v>
      </c>
      <c r="AR99" s="1060">
        <v>0</v>
      </c>
      <c r="AS99" s="1019">
        <v>7721324</v>
      </c>
      <c r="AT99" s="1019">
        <v>0</v>
      </c>
      <c r="AU99" s="1019">
        <v>0</v>
      </c>
      <c r="AV99" s="1060">
        <v>203914520</v>
      </c>
      <c r="AW99" s="1019">
        <v>203914520</v>
      </c>
      <c r="AX99" s="1060">
        <v>409601579</v>
      </c>
      <c r="AY99" s="1019">
        <v>205687059</v>
      </c>
      <c r="AZ99" s="1060">
        <v>408049736</v>
      </c>
      <c r="BA99" s="1019">
        <v>1551843</v>
      </c>
      <c r="BB99" s="1019">
        <v>408049736</v>
      </c>
      <c r="BC99" s="1019">
        <v>0</v>
      </c>
      <c r="BD99" s="1019">
        <v>0</v>
      </c>
      <c r="BG99" s="1064">
        <v>2503795286</v>
      </c>
      <c r="BH99" s="1064">
        <v>0</v>
      </c>
      <c r="BI99" s="1064">
        <v>7721324</v>
      </c>
      <c r="BJ99" s="1064">
        <v>0</v>
      </c>
      <c r="BK99" s="1064">
        <v>0</v>
      </c>
      <c r="BL99" s="1064">
        <v>203914520</v>
      </c>
      <c r="BM99" s="1064">
        <v>203914520</v>
      </c>
      <c r="BN99" s="1064">
        <v>409601579</v>
      </c>
      <c r="BO99" s="1064">
        <v>205687059</v>
      </c>
      <c r="BP99" s="1064">
        <v>408049736</v>
      </c>
      <c r="BQ99" s="1064">
        <v>1551843</v>
      </c>
      <c r="BR99" s="1064">
        <v>408049736</v>
      </c>
      <c r="BS99" s="1064">
        <v>0</v>
      </c>
      <c r="BT99" s="1064">
        <v>0</v>
      </c>
    </row>
    <row r="100" spans="1:72" ht="21.95" customHeight="1" x14ac:dyDescent="0.2">
      <c r="A100" s="1012" t="str">
        <f t="shared" si="2"/>
        <v>A20451210</v>
      </c>
      <c r="B100" s="1257" t="s">
        <v>361</v>
      </c>
      <c r="C100" s="1287"/>
      <c r="D100" s="1257" t="s">
        <v>741</v>
      </c>
      <c r="E100" s="1287"/>
      <c r="F100" s="1257" t="s">
        <v>739</v>
      </c>
      <c r="G100" s="1287"/>
      <c r="H100" s="1257" t="s">
        <v>742</v>
      </c>
      <c r="I100" s="1287"/>
      <c r="J100" s="1257" t="s">
        <v>743</v>
      </c>
      <c r="K100" s="1287"/>
      <c r="L100" s="1287"/>
      <c r="M100" s="1257" t="s">
        <v>751</v>
      </c>
      <c r="N100" s="1287"/>
      <c r="O100" s="1287"/>
      <c r="P100" s="1257"/>
      <c r="Q100" s="1287"/>
      <c r="R100" s="1257"/>
      <c r="S100" s="1287"/>
      <c r="T100" s="1258" t="s">
        <v>419</v>
      </c>
      <c r="U100" s="1287"/>
      <c r="V100" s="1287"/>
      <c r="W100" s="1287"/>
      <c r="X100" s="1287"/>
      <c r="Y100" s="1287"/>
      <c r="Z100" s="1287"/>
      <c r="AA100" s="1287"/>
      <c r="AB100" s="1257" t="s">
        <v>732</v>
      </c>
      <c r="AC100" s="1287"/>
      <c r="AD100" s="1287"/>
      <c r="AE100" s="1287"/>
      <c r="AF100" s="1287"/>
      <c r="AG100" s="1257" t="s">
        <v>733</v>
      </c>
      <c r="AH100" s="1287"/>
      <c r="AI100" s="1287"/>
      <c r="AJ100" s="1023" t="s">
        <v>417</v>
      </c>
      <c r="AK100" s="1259" t="s">
        <v>734</v>
      </c>
      <c r="AL100" s="1287"/>
      <c r="AM100" s="1287"/>
      <c r="AN100" s="1287"/>
      <c r="AO100" s="1287"/>
      <c r="AP100" s="1287"/>
      <c r="AQ100" s="1019">
        <v>2000000</v>
      </c>
      <c r="AR100" s="1060">
        <v>0</v>
      </c>
      <c r="AS100" s="1019">
        <v>1000000</v>
      </c>
      <c r="AT100" s="1019">
        <v>0</v>
      </c>
      <c r="AU100" s="1019">
        <v>0</v>
      </c>
      <c r="AV100" s="1060">
        <v>0</v>
      </c>
      <c r="AW100" s="1019">
        <v>0</v>
      </c>
      <c r="AX100" s="1060">
        <v>0</v>
      </c>
      <c r="AY100" s="1019">
        <v>0</v>
      </c>
      <c r="AZ100" s="1060">
        <v>0</v>
      </c>
      <c r="BA100" s="1019">
        <v>0</v>
      </c>
      <c r="BB100" s="1019">
        <v>0</v>
      </c>
      <c r="BC100" s="1019">
        <v>0</v>
      </c>
      <c r="BD100" s="1019">
        <v>0</v>
      </c>
      <c r="BG100" s="1064">
        <v>2000000</v>
      </c>
      <c r="BH100" s="1064">
        <v>0</v>
      </c>
      <c r="BI100" s="1064">
        <v>1000000</v>
      </c>
      <c r="BJ100" s="1064">
        <v>0</v>
      </c>
      <c r="BK100" s="1064">
        <v>0</v>
      </c>
      <c r="BL100" s="1064">
        <v>0</v>
      </c>
      <c r="BM100" s="1064">
        <v>0</v>
      </c>
      <c r="BN100" s="1064">
        <v>0</v>
      </c>
      <c r="BO100" s="1064">
        <v>0</v>
      </c>
      <c r="BP100" s="1064">
        <v>0</v>
      </c>
      <c r="BQ100" s="1064">
        <v>0</v>
      </c>
      <c r="BR100" s="1064">
        <v>0</v>
      </c>
      <c r="BS100" s="1064">
        <v>0</v>
      </c>
      <c r="BT100" s="1064">
        <v>0</v>
      </c>
    </row>
    <row r="101" spans="1:72" ht="21.95" customHeight="1" x14ac:dyDescent="0.2">
      <c r="A101" s="1012" t="str">
        <f t="shared" si="2"/>
        <v>A20451310</v>
      </c>
      <c r="B101" s="1257" t="s">
        <v>361</v>
      </c>
      <c r="C101" s="1287"/>
      <c r="D101" s="1257" t="s">
        <v>741</v>
      </c>
      <c r="E101" s="1287"/>
      <c r="F101" s="1257" t="s">
        <v>739</v>
      </c>
      <c r="G101" s="1287"/>
      <c r="H101" s="1257" t="s">
        <v>742</v>
      </c>
      <c r="I101" s="1287"/>
      <c r="J101" s="1257" t="s">
        <v>743</v>
      </c>
      <c r="K101" s="1287"/>
      <c r="L101" s="1287"/>
      <c r="M101" s="1257" t="s">
        <v>765</v>
      </c>
      <c r="N101" s="1287"/>
      <c r="O101" s="1287"/>
      <c r="P101" s="1257"/>
      <c r="Q101" s="1287"/>
      <c r="R101" s="1257"/>
      <c r="S101" s="1287"/>
      <c r="T101" s="1258" t="s">
        <v>420</v>
      </c>
      <c r="U101" s="1287"/>
      <c r="V101" s="1287"/>
      <c r="W101" s="1287"/>
      <c r="X101" s="1287"/>
      <c r="Y101" s="1287"/>
      <c r="Z101" s="1287"/>
      <c r="AA101" s="1287"/>
      <c r="AB101" s="1257" t="s">
        <v>732</v>
      </c>
      <c r="AC101" s="1287"/>
      <c r="AD101" s="1287"/>
      <c r="AE101" s="1287"/>
      <c r="AF101" s="1287"/>
      <c r="AG101" s="1257" t="s">
        <v>733</v>
      </c>
      <c r="AH101" s="1287"/>
      <c r="AI101" s="1287"/>
      <c r="AJ101" s="1023" t="s">
        <v>417</v>
      </c>
      <c r="AK101" s="1259" t="s">
        <v>734</v>
      </c>
      <c r="AL101" s="1287"/>
      <c r="AM101" s="1287"/>
      <c r="AN101" s="1287"/>
      <c r="AO101" s="1287"/>
      <c r="AP101" s="1287"/>
      <c r="AQ101" s="1019">
        <v>0</v>
      </c>
      <c r="AR101" s="1060">
        <v>0</v>
      </c>
      <c r="AS101" s="1019">
        <v>0</v>
      </c>
      <c r="AT101" s="1019">
        <v>0</v>
      </c>
      <c r="AU101" s="1019">
        <v>0</v>
      </c>
      <c r="AV101" s="1060">
        <v>0</v>
      </c>
      <c r="AW101" s="1019">
        <v>0</v>
      </c>
      <c r="AX101" s="1060">
        <v>0</v>
      </c>
      <c r="AY101" s="1019">
        <v>0</v>
      </c>
      <c r="AZ101" s="1060">
        <v>0</v>
      </c>
      <c r="BA101" s="1019">
        <v>0</v>
      </c>
      <c r="BB101" s="1019">
        <v>0</v>
      </c>
      <c r="BC101" s="1019">
        <v>0</v>
      </c>
      <c r="BD101" s="1019">
        <v>0</v>
      </c>
      <c r="BG101" s="1064">
        <v>0</v>
      </c>
      <c r="BH101" s="1064">
        <v>0</v>
      </c>
      <c r="BI101" s="1064">
        <v>0</v>
      </c>
      <c r="BJ101" s="1064">
        <v>0</v>
      </c>
      <c r="BK101" s="1064">
        <v>0</v>
      </c>
      <c r="BL101" s="1064">
        <v>0</v>
      </c>
      <c r="BM101" s="1064">
        <v>0</v>
      </c>
      <c r="BN101" s="1064">
        <v>0</v>
      </c>
      <c r="BO101" s="1064">
        <v>0</v>
      </c>
      <c r="BP101" s="1064">
        <v>0</v>
      </c>
      <c r="BQ101" s="1064">
        <v>0</v>
      </c>
      <c r="BR101" s="1064">
        <v>0</v>
      </c>
      <c r="BS101" s="1064">
        <v>0</v>
      </c>
      <c r="BT101" s="1064">
        <v>0</v>
      </c>
    </row>
    <row r="102" spans="1:72" ht="21.95" customHeight="1" x14ac:dyDescent="0.2">
      <c r="A102" s="1012" t="str">
        <f t="shared" si="2"/>
        <v>A204610</v>
      </c>
      <c r="B102" s="1261" t="s">
        <v>361</v>
      </c>
      <c r="C102" s="1287"/>
      <c r="D102" s="1261" t="s">
        <v>741</v>
      </c>
      <c r="E102" s="1287"/>
      <c r="F102" s="1261" t="s">
        <v>739</v>
      </c>
      <c r="G102" s="1287"/>
      <c r="H102" s="1261" t="s">
        <v>742</v>
      </c>
      <c r="I102" s="1287"/>
      <c r="J102" s="1261" t="s">
        <v>753</v>
      </c>
      <c r="K102" s="1287"/>
      <c r="L102" s="1287"/>
      <c r="M102" s="1261"/>
      <c r="N102" s="1287"/>
      <c r="O102" s="1287"/>
      <c r="P102" s="1261"/>
      <c r="Q102" s="1287"/>
      <c r="R102" s="1261"/>
      <c r="S102" s="1287"/>
      <c r="T102" s="1260" t="s">
        <v>766</v>
      </c>
      <c r="U102" s="1287"/>
      <c r="V102" s="1287"/>
      <c r="W102" s="1287"/>
      <c r="X102" s="1287"/>
      <c r="Y102" s="1287"/>
      <c r="Z102" s="1287"/>
      <c r="AA102" s="1287"/>
      <c r="AB102" s="1261" t="s">
        <v>732</v>
      </c>
      <c r="AC102" s="1287"/>
      <c r="AD102" s="1287"/>
      <c r="AE102" s="1287"/>
      <c r="AF102" s="1287"/>
      <c r="AG102" s="1261" t="s">
        <v>733</v>
      </c>
      <c r="AH102" s="1287"/>
      <c r="AI102" s="1287"/>
      <c r="AJ102" s="1020" t="s">
        <v>417</v>
      </c>
      <c r="AK102" s="1262" t="s">
        <v>734</v>
      </c>
      <c r="AL102" s="1287"/>
      <c r="AM102" s="1287"/>
      <c r="AN102" s="1287"/>
      <c r="AO102" s="1287"/>
      <c r="AP102" s="1287"/>
      <c r="AQ102" s="1019">
        <v>2379558591.04</v>
      </c>
      <c r="AR102" s="1060">
        <v>0</v>
      </c>
      <c r="AS102" s="1019">
        <v>9348203.0399999991</v>
      </c>
      <c r="AT102" s="1019">
        <v>0</v>
      </c>
      <c r="AU102" s="1019">
        <v>0</v>
      </c>
      <c r="AV102" s="1060">
        <v>0</v>
      </c>
      <c r="AW102" s="1019">
        <v>0</v>
      </c>
      <c r="AX102" s="1060">
        <v>94021157</v>
      </c>
      <c r="AY102" s="1019">
        <v>94021157</v>
      </c>
      <c r="AZ102" s="1060">
        <v>94021157</v>
      </c>
      <c r="BA102" s="1019">
        <v>0</v>
      </c>
      <c r="BB102" s="1019">
        <v>94021157</v>
      </c>
      <c r="BC102" s="1019">
        <v>0</v>
      </c>
      <c r="BD102" s="1019">
        <v>0</v>
      </c>
      <c r="BG102" s="1064">
        <v>2379558591.04</v>
      </c>
      <c r="BH102" s="1064">
        <v>0</v>
      </c>
      <c r="BI102" s="1064">
        <v>9348203.0399999991</v>
      </c>
      <c r="BJ102" s="1064">
        <v>0</v>
      </c>
      <c r="BK102" s="1064">
        <v>0</v>
      </c>
      <c r="BL102" s="1064">
        <v>0</v>
      </c>
      <c r="BM102" s="1064">
        <v>0</v>
      </c>
      <c r="BN102" s="1064">
        <v>94021157</v>
      </c>
      <c r="BO102" s="1064">
        <v>94021157</v>
      </c>
      <c r="BP102" s="1064">
        <v>94021157</v>
      </c>
      <c r="BQ102" s="1064">
        <v>0</v>
      </c>
      <c r="BR102" s="1064">
        <v>94021157</v>
      </c>
      <c r="BS102" s="1064">
        <v>0</v>
      </c>
      <c r="BT102" s="1064">
        <v>0</v>
      </c>
    </row>
    <row r="103" spans="1:72" ht="21.95" customHeight="1" x14ac:dyDescent="0.2">
      <c r="A103" s="1012" t="str">
        <f t="shared" si="2"/>
        <v>A2046210</v>
      </c>
      <c r="B103" s="1257" t="s">
        <v>361</v>
      </c>
      <c r="C103" s="1287"/>
      <c r="D103" s="1257" t="s">
        <v>741</v>
      </c>
      <c r="E103" s="1287"/>
      <c r="F103" s="1257" t="s">
        <v>739</v>
      </c>
      <c r="G103" s="1287"/>
      <c r="H103" s="1257" t="s">
        <v>742</v>
      </c>
      <c r="I103" s="1287"/>
      <c r="J103" s="1257" t="s">
        <v>753</v>
      </c>
      <c r="K103" s="1287"/>
      <c r="L103" s="1287"/>
      <c r="M103" s="1257" t="s">
        <v>741</v>
      </c>
      <c r="N103" s="1287"/>
      <c r="O103" s="1287"/>
      <c r="P103" s="1257"/>
      <c r="Q103" s="1287"/>
      <c r="R103" s="1257"/>
      <c r="S103" s="1287"/>
      <c r="T103" s="1258" t="s">
        <v>421</v>
      </c>
      <c r="U103" s="1287"/>
      <c r="V103" s="1287"/>
      <c r="W103" s="1287"/>
      <c r="X103" s="1287"/>
      <c r="Y103" s="1287"/>
      <c r="Z103" s="1287"/>
      <c r="AA103" s="1287"/>
      <c r="AB103" s="1257" t="s">
        <v>732</v>
      </c>
      <c r="AC103" s="1287"/>
      <c r="AD103" s="1287"/>
      <c r="AE103" s="1287"/>
      <c r="AF103" s="1287"/>
      <c r="AG103" s="1257" t="s">
        <v>733</v>
      </c>
      <c r="AH103" s="1287"/>
      <c r="AI103" s="1287"/>
      <c r="AJ103" s="1023" t="s">
        <v>417</v>
      </c>
      <c r="AK103" s="1259" t="s">
        <v>734</v>
      </c>
      <c r="AL103" s="1287"/>
      <c r="AM103" s="1287"/>
      <c r="AN103" s="1287"/>
      <c r="AO103" s="1287"/>
      <c r="AP103" s="1287"/>
      <c r="AQ103" s="1019">
        <v>1247737438.04</v>
      </c>
      <c r="AR103" s="1060">
        <v>0</v>
      </c>
      <c r="AS103" s="1019">
        <v>2148203.04</v>
      </c>
      <c r="AT103" s="1019">
        <v>0</v>
      </c>
      <c r="AU103" s="1019">
        <v>0</v>
      </c>
      <c r="AV103" s="1060">
        <v>0</v>
      </c>
      <c r="AW103" s="1019">
        <v>0</v>
      </c>
      <c r="AX103" s="1060">
        <v>94021157</v>
      </c>
      <c r="AY103" s="1019">
        <v>94021157</v>
      </c>
      <c r="AZ103" s="1060">
        <v>94021157</v>
      </c>
      <c r="BA103" s="1019">
        <v>0</v>
      </c>
      <c r="BB103" s="1019">
        <v>94021157</v>
      </c>
      <c r="BC103" s="1019">
        <v>0</v>
      </c>
      <c r="BD103" s="1019">
        <v>0</v>
      </c>
      <c r="BG103" s="1064">
        <v>1247737438.04</v>
      </c>
      <c r="BH103" s="1064">
        <v>0</v>
      </c>
      <c r="BI103" s="1064">
        <v>2148203.04</v>
      </c>
      <c r="BJ103" s="1064">
        <v>0</v>
      </c>
      <c r="BK103" s="1064">
        <v>0</v>
      </c>
      <c r="BL103" s="1064">
        <v>0</v>
      </c>
      <c r="BM103" s="1064">
        <v>0</v>
      </c>
      <c r="BN103" s="1064">
        <v>94021157</v>
      </c>
      <c r="BO103" s="1064">
        <v>94021157</v>
      </c>
      <c r="BP103" s="1064">
        <v>94021157</v>
      </c>
      <c r="BQ103" s="1064">
        <v>0</v>
      </c>
      <c r="BR103" s="1064">
        <v>94021157</v>
      </c>
      <c r="BS103" s="1064">
        <v>0</v>
      </c>
      <c r="BT103" s="1064">
        <v>0</v>
      </c>
    </row>
    <row r="104" spans="1:72" ht="21.95" customHeight="1" x14ac:dyDescent="0.2">
      <c r="A104" s="1012" t="str">
        <f t="shared" si="2"/>
        <v>A2046310</v>
      </c>
      <c r="B104" s="1257" t="s">
        <v>361</v>
      </c>
      <c r="C104" s="1287"/>
      <c r="D104" s="1257" t="s">
        <v>741</v>
      </c>
      <c r="E104" s="1287"/>
      <c r="F104" s="1257" t="s">
        <v>739</v>
      </c>
      <c r="G104" s="1287"/>
      <c r="H104" s="1257" t="s">
        <v>742</v>
      </c>
      <c r="I104" s="1287"/>
      <c r="J104" s="1257" t="s">
        <v>753</v>
      </c>
      <c r="K104" s="1287"/>
      <c r="L104" s="1287"/>
      <c r="M104" s="1257" t="s">
        <v>748</v>
      </c>
      <c r="N104" s="1287"/>
      <c r="O104" s="1287"/>
      <c r="P104" s="1257"/>
      <c r="Q104" s="1287"/>
      <c r="R104" s="1257"/>
      <c r="S104" s="1287"/>
      <c r="T104" s="1258" t="s">
        <v>422</v>
      </c>
      <c r="U104" s="1287"/>
      <c r="V104" s="1287"/>
      <c r="W104" s="1287"/>
      <c r="X104" s="1287"/>
      <c r="Y104" s="1287"/>
      <c r="Z104" s="1287"/>
      <c r="AA104" s="1287"/>
      <c r="AB104" s="1257" t="s">
        <v>732</v>
      </c>
      <c r="AC104" s="1287"/>
      <c r="AD104" s="1287"/>
      <c r="AE104" s="1287"/>
      <c r="AF104" s="1287"/>
      <c r="AG104" s="1257" t="s">
        <v>733</v>
      </c>
      <c r="AH104" s="1287"/>
      <c r="AI104" s="1287"/>
      <c r="AJ104" s="1023" t="s">
        <v>417</v>
      </c>
      <c r="AK104" s="1259" t="s">
        <v>734</v>
      </c>
      <c r="AL104" s="1287"/>
      <c r="AM104" s="1287"/>
      <c r="AN104" s="1287"/>
      <c r="AO104" s="1287"/>
      <c r="AP104" s="1287"/>
      <c r="AQ104" s="1019">
        <v>7500000</v>
      </c>
      <c r="AR104" s="1060">
        <v>0</v>
      </c>
      <c r="AS104" s="1019">
        <v>7200000</v>
      </c>
      <c r="AT104" s="1019">
        <v>0</v>
      </c>
      <c r="AU104" s="1019">
        <v>0</v>
      </c>
      <c r="AV104" s="1060">
        <v>0</v>
      </c>
      <c r="AW104" s="1019">
        <v>0</v>
      </c>
      <c r="AX104" s="1060">
        <v>0</v>
      </c>
      <c r="AY104" s="1019">
        <v>0</v>
      </c>
      <c r="AZ104" s="1060">
        <v>0</v>
      </c>
      <c r="BA104" s="1019">
        <v>0</v>
      </c>
      <c r="BB104" s="1019">
        <v>0</v>
      </c>
      <c r="BC104" s="1019">
        <v>0</v>
      </c>
      <c r="BD104" s="1019">
        <v>0</v>
      </c>
      <c r="BG104" s="1064">
        <v>7500000</v>
      </c>
      <c r="BH104" s="1064">
        <v>0</v>
      </c>
      <c r="BI104" s="1064">
        <v>7200000</v>
      </c>
      <c r="BJ104" s="1064">
        <v>0</v>
      </c>
      <c r="BK104" s="1064">
        <v>0</v>
      </c>
      <c r="BL104" s="1064">
        <v>0</v>
      </c>
      <c r="BM104" s="1064">
        <v>0</v>
      </c>
      <c r="BN104" s="1064">
        <v>0</v>
      </c>
      <c r="BO104" s="1064">
        <v>0</v>
      </c>
      <c r="BP104" s="1064">
        <v>0</v>
      </c>
      <c r="BQ104" s="1064">
        <v>0</v>
      </c>
      <c r="BR104" s="1064">
        <v>0</v>
      </c>
      <c r="BS104" s="1064">
        <v>0</v>
      </c>
      <c r="BT104" s="1064">
        <v>0</v>
      </c>
    </row>
    <row r="105" spans="1:72" ht="21.95" customHeight="1" x14ac:dyDescent="0.2">
      <c r="A105" s="1012" t="str">
        <f t="shared" si="2"/>
        <v>A2046510</v>
      </c>
      <c r="B105" s="1257" t="s">
        <v>361</v>
      </c>
      <c r="C105" s="1287"/>
      <c r="D105" s="1257" t="s">
        <v>741</v>
      </c>
      <c r="E105" s="1287"/>
      <c r="F105" s="1257" t="s">
        <v>739</v>
      </c>
      <c r="G105" s="1287"/>
      <c r="H105" s="1257" t="s">
        <v>742</v>
      </c>
      <c r="I105" s="1287"/>
      <c r="J105" s="1257" t="s">
        <v>753</v>
      </c>
      <c r="K105" s="1287"/>
      <c r="L105" s="1287"/>
      <c r="M105" s="1257" t="s">
        <v>743</v>
      </c>
      <c r="N105" s="1287"/>
      <c r="O105" s="1287"/>
      <c r="P105" s="1257"/>
      <c r="Q105" s="1287"/>
      <c r="R105" s="1257"/>
      <c r="S105" s="1287"/>
      <c r="T105" s="1258" t="s">
        <v>423</v>
      </c>
      <c r="U105" s="1287"/>
      <c r="V105" s="1287"/>
      <c r="W105" s="1287"/>
      <c r="X105" s="1287"/>
      <c r="Y105" s="1287"/>
      <c r="Z105" s="1287"/>
      <c r="AA105" s="1287"/>
      <c r="AB105" s="1257" t="s">
        <v>732</v>
      </c>
      <c r="AC105" s="1287"/>
      <c r="AD105" s="1287"/>
      <c r="AE105" s="1287"/>
      <c r="AF105" s="1287"/>
      <c r="AG105" s="1257" t="s">
        <v>733</v>
      </c>
      <c r="AH105" s="1287"/>
      <c r="AI105" s="1287"/>
      <c r="AJ105" s="1023" t="s">
        <v>417</v>
      </c>
      <c r="AK105" s="1259" t="s">
        <v>734</v>
      </c>
      <c r="AL105" s="1287"/>
      <c r="AM105" s="1287"/>
      <c r="AN105" s="1287"/>
      <c r="AO105" s="1287"/>
      <c r="AP105" s="1287"/>
      <c r="AQ105" s="1019">
        <v>1124321153</v>
      </c>
      <c r="AR105" s="1060">
        <v>0</v>
      </c>
      <c r="AS105" s="1019">
        <v>0</v>
      </c>
      <c r="AT105" s="1019">
        <v>0</v>
      </c>
      <c r="AU105" s="1019">
        <v>0</v>
      </c>
      <c r="AV105" s="1060">
        <v>0</v>
      </c>
      <c r="AW105" s="1019">
        <v>0</v>
      </c>
      <c r="AX105" s="1060">
        <v>0</v>
      </c>
      <c r="AY105" s="1019">
        <v>0</v>
      </c>
      <c r="AZ105" s="1060">
        <v>0</v>
      </c>
      <c r="BA105" s="1019">
        <v>0</v>
      </c>
      <c r="BB105" s="1019">
        <v>0</v>
      </c>
      <c r="BC105" s="1019">
        <v>0</v>
      </c>
      <c r="BD105" s="1019">
        <v>0</v>
      </c>
      <c r="BG105" s="1064">
        <v>1124321153</v>
      </c>
      <c r="BH105" s="1064">
        <v>0</v>
      </c>
      <c r="BI105" s="1064">
        <v>0</v>
      </c>
      <c r="BJ105" s="1064">
        <v>0</v>
      </c>
      <c r="BK105" s="1064">
        <v>0</v>
      </c>
      <c r="BL105" s="1064">
        <v>0</v>
      </c>
      <c r="BM105" s="1064">
        <v>0</v>
      </c>
      <c r="BN105" s="1064">
        <v>0</v>
      </c>
      <c r="BO105" s="1064">
        <v>0</v>
      </c>
      <c r="BP105" s="1064">
        <v>0</v>
      </c>
      <c r="BQ105" s="1064">
        <v>0</v>
      </c>
      <c r="BR105" s="1064">
        <v>0</v>
      </c>
      <c r="BS105" s="1064">
        <v>0</v>
      </c>
      <c r="BT105" s="1064">
        <v>0</v>
      </c>
    </row>
    <row r="106" spans="1:72" ht="21.95" customHeight="1" x14ac:dyDescent="0.2">
      <c r="A106" s="1012" t="str">
        <f t="shared" si="2"/>
        <v>A204710</v>
      </c>
      <c r="B106" s="1261" t="s">
        <v>361</v>
      </c>
      <c r="C106" s="1287"/>
      <c r="D106" s="1261" t="s">
        <v>741</v>
      </c>
      <c r="E106" s="1287"/>
      <c r="F106" s="1261" t="s">
        <v>739</v>
      </c>
      <c r="G106" s="1287"/>
      <c r="H106" s="1261" t="s">
        <v>742</v>
      </c>
      <c r="I106" s="1287"/>
      <c r="J106" s="1261" t="s">
        <v>754</v>
      </c>
      <c r="K106" s="1287"/>
      <c r="L106" s="1287"/>
      <c r="M106" s="1261"/>
      <c r="N106" s="1287"/>
      <c r="O106" s="1287"/>
      <c r="P106" s="1261"/>
      <c r="Q106" s="1287"/>
      <c r="R106" s="1261"/>
      <c r="S106" s="1287"/>
      <c r="T106" s="1260" t="s">
        <v>644</v>
      </c>
      <c r="U106" s="1287"/>
      <c r="V106" s="1287"/>
      <c r="W106" s="1287"/>
      <c r="X106" s="1287"/>
      <c r="Y106" s="1287"/>
      <c r="Z106" s="1287"/>
      <c r="AA106" s="1287"/>
      <c r="AB106" s="1261" t="s">
        <v>732</v>
      </c>
      <c r="AC106" s="1287"/>
      <c r="AD106" s="1287"/>
      <c r="AE106" s="1287"/>
      <c r="AF106" s="1287"/>
      <c r="AG106" s="1261" t="s">
        <v>733</v>
      </c>
      <c r="AH106" s="1287"/>
      <c r="AI106" s="1287"/>
      <c r="AJ106" s="1020" t="s">
        <v>417</v>
      </c>
      <c r="AK106" s="1262" t="s">
        <v>734</v>
      </c>
      <c r="AL106" s="1287"/>
      <c r="AM106" s="1287"/>
      <c r="AN106" s="1287"/>
      <c r="AO106" s="1287"/>
      <c r="AP106" s="1287"/>
      <c r="AQ106" s="1019">
        <v>25000000</v>
      </c>
      <c r="AR106" s="1060">
        <v>281500</v>
      </c>
      <c r="AS106" s="1019">
        <v>10417643</v>
      </c>
      <c r="AT106" s="1019">
        <v>0</v>
      </c>
      <c r="AU106" s="1019">
        <v>0</v>
      </c>
      <c r="AV106" s="1060">
        <v>4709500</v>
      </c>
      <c r="AW106" s="1019">
        <v>4428000</v>
      </c>
      <c r="AX106" s="1060">
        <v>281500</v>
      </c>
      <c r="AY106" s="1019">
        <v>4428000</v>
      </c>
      <c r="AZ106" s="1060">
        <v>281500</v>
      </c>
      <c r="BA106" s="1019">
        <v>0</v>
      </c>
      <c r="BB106" s="1019">
        <v>281500</v>
      </c>
      <c r="BC106" s="1019">
        <v>0</v>
      </c>
      <c r="BD106" s="1019">
        <v>0</v>
      </c>
      <c r="BG106" s="1064">
        <v>25000000</v>
      </c>
      <c r="BH106" s="1064">
        <v>281500</v>
      </c>
      <c r="BI106" s="1064">
        <v>10417643</v>
      </c>
      <c r="BJ106" s="1064">
        <v>0</v>
      </c>
      <c r="BK106" s="1064">
        <v>0</v>
      </c>
      <c r="BL106" s="1064">
        <v>4709500</v>
      </c>
      <c r="BM106" s="1064">
        <v>4428000</v>
      </c>
      <c r="BN106" s="1064">
        <v>281500</v>
      </c>
      <c r="BO106" s="1064">
        <v>4428000</v>
      </c>
      <c r="BP106" s="1064">
        <v>281500</v>
      </c>
      <c r="BQ106" s="1064">
        <v>0</v>
      </c>
      <c r="BR106" s="1064">
        <v>281500</v>
      </c>
      <c r="BS106" s="1064">
        <v>0</v>
      </c>
      <c r="BT106" s="1064">
        <v>0</v>
      </c>
    </row>
    <row r="107" spans="1:72" ht="21.95" customHeight="1" x14ac:dyDescent="0.2">
      <c r="A107" s="1012" t="str">
        <f t="shared" si="2"/>
        <v>A2047510</v>
      </c>
      <c r="B107" s="1257" t="s">
        <v>361</v>
      </c>
      <c r="C107" s="1287"/>
      <c r="D107" s="1257" t="s">
        <v>741</v>
      </c>
      <c r="E107" s="1287"/>
      <c r="F107" s="1257" t="s">
        <v>739</v>
      </c>
      <c r="G107" s="1287"/>
      <c r="H107" s="1257" t="s">
        <v>742</v>
      </c>
      <c r="I107" s="1287"/>
      <c r="J107" s="1257" t="s">
        <v>754</v>
      </c>
      <c r="K107" s="1287"/>
      <c r="L107" s="1287"/>
      <c r="M107" s="1257" t="s">
        <v>743</v>
      </c>
      <c r="N107" s="1287"/>
      <c r="O107" s="1287"/>
      <c r="P107" s="1257"/>
      <c r="Q107" s="1287"/>
      <c r="R107" s="1257"/>
      <c r="S107" s="1287"/>
      <c r="T107" s="1258" t="s">
        <v>424</v>
      </c>
      <c r="U107" s="1287"/>
      <c r="V107" s="1287"/>
      <c r="W107" s="1287"/>
      <c r="X107" s="1287"/>
      <c r="Y107" s="1287"/>
      <c r="Z107" s="1287"/>
      <c r="AA107" s="1287"/>
      <c r="AB107" s="1257" t="s">
        <v>732</v>
      </c>
      <c r="AC107" s="1287"/>
      <c r="AD107" s="1287"/>
      <c r="AE107" s="1287"/>
      <c r="AF107" s="1287"/>
      <c r="AG107" s="1257" t="s">
        <v>733</v>
      </c>
      <c r="AH107" s="1287"/>
      <c r="AI107" s="1287"/>
      <c r="AJ107" s="1023" t="s">
        <v>417</v>
      </c>
      <c r="AK107" s="1259" t="s">
        <v>734</v>
      </c>
      <c r="AL107" s="1287"/>
      <c r="AM107" s="1287"/>
      <c r="AN107" s="1287"/>
      <c r="AO107" s="1287"/>
      <c r="AP107" s="1287"/>
      <c r="AQ107" s="1019">
        <v>20000000</v>
      </c>
      <c r="AR107" s="1060">
        <v>0</v>
      </c>
      <c r="AS107" s="1019">
        <v>9800000</v>
      </c>
      <c r="AT107" s="1019">
        <v>0</v>
      </c>
      <c r="AU107" s="1019">
        <v>0</v>
      </c>
      <c r="AV107" s="1060">
        <v>4428000</v>
      </c>
      <c r="AW107" s="1019">
        <v>4428000</v>
      </c>
      <c r="AX107" s="1060">
        <v>0</v>
      </c>
      <c r="AY107" s="1019">
        <v>4428000</v>
      </c>
      <c r="AZ107" s="1060">
        <v>0</v>
      </c>
      <c r="BA107" s="1019">
        <v>0</v>
      </c>
      <c r="BB107" s="1019">
        <v>0</v>
      </c>
      <c r="BC107" s="1019">
        <v>0</v>
      </c>
      <c r="BD107" s="1019">
        <v>0</v>
      </c>
      <c r="BG107" s="1064">
        <v>20000000</v>
      </c>
      <c r="BH107" s="1064">
        <v>0</v>
      </c>
      <c r="BI107" s="1064">
        <v>9800000</v>
      </c>
      <c r="BJ107" s="1064">
        <v>0</v>
      </c>
      <c r="BK107" s="1064">
        <v>0</v>
      </c>
      <c r="BL107" s="1064">
        <v>4428000</v>
      </c>
      <c r="BM107" s="1064">
        <v>4428000</v>
      </c>
      <c r="BN107" s="1064">
        <v>0</v>
      </c>
      <c r="BO107" s="1064">
        <v>4428000</v>
      </c>
      <c r="BP107" s="1064">
        <v>0</v>
      </c>
      <c r="BQ107" s="1064">
        <v>0</v>
      </c>
      <c r="BR107" s="1064">
        <v>0</v>
      </c>
      <c r="BS107" s="1064">
        <v>0</v>
      </c>
      <c r="BT107" s="1064">
        <v>0</v>
      </c>
    </row>
    <row r="108" spans="1:72" ht="21.95" customHeight="1" x14ac:dyDescent="0.2">
      <c r="A108" s="1012" t="str">
        <f t="shared" si="2"/>
        <v>A2047610</v>
      </c>
      <c r="B108" s="1257" t="s">
        <v>361</v>
      </c>
      <c r="C108" s="1287"/>
      <c r="D108" s="1257" t="s">
        <v>741</v>
      </c>
      <c r="E108" s="1287"/>
      <c r="F108" s="1257" t="s">
        <v>739</v>
      </c>
      <c r="G108" s="1287"/>
      <c r="H108" s="1257" t="s">
        <v>742</v>
      </c>
      <c r="I108" s="1287"/>
      <c r="J108" s="1257" t="s">
        <v>754</v>
      </c>
      <c r="K108" s="1287"/>
      <c r="L108" s="1287"/>
      <c r="M108" s="1257" t="s">
        <v>753</v>
      </c>
      <c r="N108" s="1287"/>
      <c r="O108" s="1287"/>
      <c r="P108" s="1257"/>
      <c r="Q108" s="1287"/>
      <c r="R108" s="1257"/>
      <c r="S108" s="1287"/>
      <c r="T108" s="1258" t="s">
        <v>425</v>
      </c>
      <c r="U108" s="1287"/>
      <c r="V108" s="1287"/>
      <c r="W108" s="1287"/>
      <c r="X108" s="1287"/>
      <c r="Y108" s="1287"/>
      <c r="Z108" s="1287"/>
      <c r="AA108" s="1287"/>
      <c r="AB108" s="1257" t="s">
        <v>732</v>
      </c>
      <c r="AC108" s="1287"/>
      <c r="AD108" s="1287"/>
      <c r="AE108" s="1287"/>
      <c r="AF108" s="1287"/>
      <c r="AG108" s="1257" t="s">
        <v>733</v>
      </c>
      <c r="AH108" s="1287"/>
      <c r="AI108" s="1287"/>
      <c r="AJ108" s="1023" t="s">
        <v>417</v>
      </c>
      <c r="AK108" s="1259" t="s">
        <v>734</v>
      </c>
      <c r="AL108" s="1287"/>
      <c r="AM108" s="1287"/>
      <c r="AN108" s="1287"/>
      <c r="AO108" s="1287"/>
      <c r="AP108" s="1287"/>
      <c r="AQ108" s="1019">
        <v>5000000</v>
      </c>
      <c r="AR108" s="1060">
        <v>281500</v>
      </c>
      <c r="AS108" s="1019">
        <v>617643</v>
      </c>
      <c r="AT108" s="1019">
        <v>0</v>
      </c>
      <c r="AU108" s="1019">
        <v>0</v>
      </c>
      <c r="AV108" s="1060">
        <v>281500</v>
      </c>
      <c r="AW108" s="1019">
        <v>0</v>
      </c>
      <c r="AX108" s="1060">
        <v>281500</v>
      </c>
      <c r="AY108" s="1019">
        <v>0</v>
      </c>
      <c r="AZ108" s="1060">
        <v>281500</v>
      </c>
      <c r="BA108" s="1019">
        <v>0</v>
      </c>
      <c r="BB108" s="1019">
        <v>281500</v>
      </c>
      <c r="BC108" s="1019">
        <v>0</v>
      </c>
      <c r="BD108" s="1019">
        <v>0</v>
      </c>
      <c r="BG108" s="1064">
        <v>5000000</v>
      </c>
      <c r="BH108" s="1064">
        <v>281500</v>
      </c>
      <c r="BI108" s="1064">
        <v>617643</v>
      </c>
      <c r="BJ108" s="1064">
        <v>0</v>
      </c>
      <c r="BK108" s="1064">
        <v>0</v>
      </c>
      <c r="BL108" s="1064">
        <v>281500</v>
      </c>
      <c r="BM108" s="1064">
        <v>0</v>
      </c>
      <c r="BN108" s="1064">
        <v>281500</v>
      </c>
      <c r="BO108" s="1064">
        <v>0</v>
      </c>
      <c r="BP108" s="1064">
        <v>281500</v>
      </c>
      <c r="BQ108" s="1064">
        <v>0</v>
      </c>
      <c r="BR108" s="1064">
        <v>281500</v>
      </c>
      <c r="BS108" s="1064">
        <v>0</v>
      </c>
      <c r="BT108" s="1064">
        <v>0</v>
      </c>
    </row>
    <row r="109" spans="1:72" ht="21.95" customHeight="1" x14ac:dyDescent="0.2">
      <c r="A109" s="1012" t="str">
        <f t="shared" si="2"/>
        <v>A204810</v>
      </c>
      <c r="B109" s="1261" t="s">
        <v>361</v>
      </c>
      <c r="C109" s="1287"/>
      <c r="D109" s="1261" t="s">
        <v>741</v>
      </c>
      <c r="E109" s="1287"/>
      <c r="F109" s="1261" t="s">
        <v>739</v>
      </c>
      <c r="G109" s="1287"/>
      <c r="H109" s="1261" t="s">
        <v>742</v>
      </c>
      <c r="I109" s="1287"/>
      <c r="J109" s="1261" t="s">
        <v>755</v>
      </c>
      <c r="K109" s="1287"/>
      <c r="L109" s="1287"/>
      <c r="M109" s="1261"/>
      <c r="N109" s="1287"/>
      <c r="O109" s="1287"/>
      <c r="P109" s="1261"/>
      <c r="Q109" s="1287"/>
      <c r="R109" s="1261"/>
      <c r="S109" s="1287"/>
      <c r="T109" s="1260" t="s">
        <v>767</v>
      </c>
      <c r="U109" s="1287"/>
      <c r="V109" s="1287"/>
      <c r="W109" s="1287"/>
      <c r="X109" s="1287"/>
      <c r="Y109" s="1287"/>
      <c r="Z109" s="1287"/>
      <c r="AA109" s="1287"/>
      <c r="AB109" s="1261" t="s">
        <v>732</v>
      </c>
      <c r="AC109" s="1287"/>
      <c r="AD109" s="1287"/>
      <c r="AE109" s="1287"/>
      <c r="AF109" s="1287"/>
      <c r="AG109" s="1261" t="s">
        <v>733</v>
      </c>
      <c r="AH109" s="1287"/>
      <c r="AI109" s="1287"/>
      <c r="AJ109" s="1020" t="s">
        <v>417</v>
      </c>
      <c r="AK109" s="1262" t="s">
        <v>734</v>
      </c>
      <c r="AL109" s="1287"/>
      <c r="AM109" s="1287"/>
      <c r="AN109" s="1287"/>
      <c r="AO109" s="1287"/>
      <c r="AP109" s="1287"/>
      <c r="AQ109" s="1019">
        <v>1456300000</v>
      </c>
      <c r="AR109" s="1060">
        <v>0</v>
      </c>
      <c r="AS109" s="1019">
        <v>11000000</v>
      </c>
      <c r="AT109" s="1019">
        <v>0</v>
      </c>
      <c r="AU109" s="1019">
        <v>0</v>
      </c>
      <c r="AV109" s="1060">
        <v>139859158</v>
      </c>
      <c r="AW109" s="1019">
        <v>139859158</v>
      </c>
      <c r="AX109" s="1060">
        <v>149582817</v>
      </c>
      <c r="AY109" s="1019">
        <v>9723659</v>
      </c>
      <c r="AZ109" s="1060">
        <v>146169047</v>
      </c>
      <c r="BA109" s="1019">
        <v>3413770</v>
      </c>
      <c r="BB109" s="1019">
        <v>139646272</v>
      </c>
      <c r="BC109" s="1019">
        <v>6522775</v>
      </c>
      <c r="BD109" s="1019">
        <v>8500</v>
      </c>
      <c r="BG109" s="1064">
        <v>1456300000</v>
      </c>
      <c r="BH109" s="1064">
        <v>0</v>
      </c>
      <c r="BI109" s="1064">
        <v>11000000</v>
      </c>
      <c r="BJ109" s="1064">
        <v>0</v>
      </c>
      <c r="BK109" s="1064">
        <v>0</v>
      </c>
      <c r="BL109" s="1064">
        <v>139859158</v>
      </c>
      <c r="BM109" s="1064">
        <v>139859158</v>
      </c>
      <c r="BN109" s="1064">
        <v>149582817</v>
      </c>
      <c r="BO109" s="1064">
        <v>9723659</v>
      </c>
      <c r="BP109" s="1064">
        <v>146169047</v>
      </c>
      <c r="BQ109" s="1064">
        <v>3413770</v>
      </c>
      <c r="BR109" s="1064">
        <v>139646272</v>
      </c>
      <c r="BS109" s="1064">
        <v>6522775</v>
      </c>
      <c r="BT109" s="1064">
        <v>8500</v>
      </c>
    </row>
    <row r="110" spans="1:72" ht="21.95" customHeight="1" x14ac:dyDescent="0.2">
      <c r="A110" s="1012" t="str">
        <f t="shared" si="2"/>
        <v>A2048110</v>
      </c>
      <c r="B110" s="1257" t="s">
        <v>361</v>
      </c>
      <c r="C110" s="1287"/>
      <c r="D110" s="1257" t="s">
        <v>741</v>
      </c>
      <c r="E110" s="1287"/>
      <c r="F110" s="1257" t="s">
        <v>739</v>
      </c>
      <c r="G110" s="1287"/>
      <c r="H110" s="1257" t="s">
        <v>742</v>
      </c>
      <c r="I110" s="1287"/>
      <c r="J110" s="1257" t="s">
        <v>755</v>
      </c>
      <c r="K110" s="1287"/>
      <c r="L110" s="1287"/>
      <c r="M110" s="1257" t="s">
        <v>738</v>
      </c>
      <c r="N110" s="1287"/>
      <c r="O110" s="1287"/>
      <c r="P110" s="1257"/>
      <c r="Q110" s="1287"/>
      <c r="R110" s="1257"/>
      <c r="S110" s="1287"/>
      <c r="T110" s="1258" t="s">
        <v>426</v>
      </c>
      <c r="U110" s="1287"/>
      <c r="V110" s="1287"/>
      <c r="W110" s="1287"/>
      <c r="X110" s="1287"/>
      <c r="Y110" s="1287"/>
      <c r="Z110" s="1287"/>
      <c r="AA110" s="1287"/>
      <c r="AB110" s="1257" t="s">
        <v>732</v>
      </c>
      <c r="AC110" s="1287"/>
      <c r="AD110" s="1287"/>
      <c r="AE110" s="1287"/>
      <c r="AF110" s="1287"/>
      <c r="AG110" s="1257" t="s">
        <v>733</v>
      </c>
      <c r="AH110" s="1287"/>
      <c r="AI110" s="1287"/>
      <c r="AJ110" s="1023" t="s">
        <v>417</v>
      </c>
      <c r="AK110" s="1259" t="s">
        <v>734</v>
      </c>
      <c r="AL110" s="1287"/>
      <c r="AM110" s="1287"/>
      <c r="AN110" s="1287"/>
      <c r="AO110" s="1287"/>
      <c r="AP110" s="1287"/>
      <c r="AQ110" s="1019">
        <v>159000000</v>
      </c>
      <c r="AR110" s="1060">
        <v>0</v>
      </c>
      <c r="AS110" s="1019">
        <v>11000000</v>
      </c>
      <c r="AT110" s="1019">
        <v>0</v>
      </c>
      <c r="AU110" s="1019">
        <v>0</v>
      </c>
      <c r="AV110" s="1060">
        <v>30903370</v>
      </c>
      <c r="AW110" s="1019">
        <v>30903370</v>
      </c>
      <c r="AX110" s="1060">
        <v>37365780</v>
      </c>
      <c r="AY110" s="1019">
        <v>6462410</v>
      </c>
      <c r="AZ110" s="1060">
        <v>37365780</v>
      </c>
      <c r="BA110" s="1019">
        <v>0</v>
      </c>
      <c r="BB110" s="1019">
        <v>37296080</v>
      </c>
      <c r="BC110" s="1019">
        <v>69700</v>
      </c>
      <c r="BD110" s="1019">
        <v>0</v>
      </c>
      <c r="BG110" s="1064">
        <v>159000000</v>
      </c>
      <c r="BH110" s="1064">
        <v>0</v>
      </c>
      <c r="BI110" s="1064">
        <v>11000000</v>
      </c>
      <c r="BJ110" s="1064">
        <v>0</v>
      </c>
      <c r="BK110" s="1064">
        <v>0</v>
      </c>
      <c r="BL110" s="1064">
        <v>30903370</v>
      </c>
      <c r="BM110" s="1064">
        <v>30903370</v>
      </c>
      <c r="BN110" s="1064">
        <v>37365780</v>
      </c>
      <c r="BO110" s="1064">
        <v>6462410</v>
      </c>
      <c r="BP110" s="1064">
        <v>37365780</v>
      </c>
      <c r="BQ110" s="1064">
        <v>0</v>
      </c>
      <c r="BR110" s="1064">
        <v>37296080</v>
      </c>
      <c r="BS110" s="1064">
        <v>69700</v>
      </c>
      <c r="BT110" s="1064">
        <v>0</v>
      </c>
    </row>
    <row r="111" spans="1:72" ht="21.95" customHeight="1" x14ac:dyDescent="0.2">
      <c r="A111" s="1012" t="str">
        <f t="shared" si="2"/>
        <v>A2048210</v>
      </c>
      <c r="B111" s="1257" t="s">
        <v>361</v>
      </c>
      <c r="C111" s="1287"/>
      <c r="D111" s="1257" t="s">
        <v>741</v>
      </c>
      <c r="E111" s="1287"/>
      <c r="F111" s="1257" t="s">
        <v>739</v>
      </c>
      <c r="G111" s="1287"/>
      <c r="H111" s="1257" t="s">
        <v>742</v>
      </c>
      <c r="I111" s="1287"/>
      <c r="J111" s="1257" t="s">
        <v>755</v>
      </c>
      <c r="K111" s="1287"/>
      <c r="L111" s="1287"/>
      <c r="M111" s="1257" t="s">
        <v>741</v>
      </c>
      <c r="N111" s="1287"/>
      <c r="O111" s="1287"/>
      <c r="P111" s="1257"/>
      <c r="Q111" s="1287"/>
      <c r="R111" s="1257"/>
      <c r="S111" s="1287"/>
      <c r="T111" s="1258" t="s">
        <v>427</v>
      </c>
      <c r="U111" s="1287"/>
      <c r="V111" s="1287"/>
      <c r="W111" s="1287"/>
      <c r="X111" s="1287"/>
      <c r="Y111" s="1287"/>
      <c r="Z111" s="1287"/>
      <c r="AA111" s="1287"/>
      <c r="AB111" s="1257" t="s">
        <v>732</v>
      </c>
      <c r="AC111" s="1287"/>
      <c r="AD111" s="1287"/>
      <c r="AE111" s="1287"/>
      <c r="AF111" s="1287"/>
      <c r="AG111" s="1257" t="s">
        <v>733</v>
      </c>
      <c r="AH111" s="1287"/>
      <c r="AI111" s="1287"/>
      <c r="AJ111" s="1023" t="s">
        <v>417</v>
      </c>
      <c r="AK111" s="1259" t="s">
        <v>734</v>
      </c>
      <c r="AL111" s="1287"/>
      <c r="AM111" s="1287"/>
      <c r="AN111" s="1287"/>
      <c r="AO111" s="1287"/>
      <c r="AP111" s="1287"/>
      <c r="AQ111" s="1019">
        <v>848000000</v>
      </c>
      <c r="AR111" s="1060">
        <v>0</v>
      </c>
      <c r="AS111" s="1019">
        <v>0</v>
      </c>
      <c r="AT111" s="1019">
        <v>0</v>
      </c>
      <c r="AU111" s="1019">
        <v>0</v>
      </c>
      <c r="AV111" s="1060">
        <v>77398427</v>
      </c>
      <c r="AW111" s="1019">
        <v>77398427</v>
      </c>
      <c r="AX111" s="1060">
        <v>79845449</v>
      </c>
      <c r="AY111" s="1019">
        <v>2447022</v>
      </c>
      <c r="AZ111" s="1060">
        <v>77334949</v>
      </c>
      <c r="BA111" s="1019">
        <v>2510500</v>
      </c>
      <c r="BB111" s="1019">
        <v>70881874</v>
      </c>
      <c r="BC111" s="1019">
        <v>6453075</v>
      </c>
      <c r="BD111" s="1019">
        <v>0</v>
      </c>
      <c r="BG111" s="1064">
        <v>848000000</v>
      </c>
      <c r="BH111" s="1064">
        <v>0</v>
      </c>
      <c r="BI111" s="1064">
        <v>0</v>
      </c>
      <c r="BJ111" s="1064">
        <v>0</v>
      </c>
      <c r="BK111" s="1064">
        <v>0</v>
      </c>
      <c r="BL111" s="1064">
        <v>77398427</v>
      </c>
      <c r="BM111" s="1064">
        <v>77398427</v>
      </c>
      <c r="BN111" s="1064">
        <v>79845449</v>
      </c>
      <c r="BO111" s="1064">
        <v>2447022</v>
      </c>
      <c r="BP111" s="1064">
        <v>77334949</v>
      </c>
      <c r="BQ111" s="1064">
        <v>2510500</v>
      </c>
      <c r="BR111" s="1064">
        <v>70881874</v>
      </c>
      <c r="BS111" s="1064">
        <v>6453075</v>
      </c>
      <c r="BT111" s="1064">
        <v>0</v>
      </c>
    </row>
    <row r="112" spans="1:72" ht="21.95" customHeight="1" x14ac:dyDescent="0.2">
      <c r="A112" s="1012" t="str">
        <f t="shared" si="2"/>
        <v>A2048310</v>
      </c>
      <c r="B112" s="1257" t="s">
        <v>361</v>
      </c>
      <c r="C112" s="1287"/>
      <c r="D112" s="1257" t="s">
        <v>741</v>
      </c>
      <c r="E112" s="1287"/>
      <c r="F112" s="1257" t="s">
        <v>739</v>
      </c>
      <c r="G112" s="1287"/>
      <c r="H112" s="1257" t="s">
        <v>742</v>
      </c>
      <c r="I112" s="1287"/>
      <c r="J112" s="1257" t="s">
        <v>755</v>
      </c>
      <c r="K112" s="1287"/>
      <c r="L112" s="1287"/>
      <c r="M112" s="1257" t="s">
        <v>748</v>
      </c>
      <c r="N112" s="1287"/>
      <c r="O112" s="1287"/>
      <c r="P112" s="1257"/>
      <c r="Q112" s="1287"/>
      <c r="R112" s="1257"/>
      <c r="S112" s="1287"/>
      <c r="T112" s="1258" t="s">
        <v>428</v>
      </c>
      <c r="U112" s="1287"/>
      <c r="V112" s="1287"/>
      <c r="W112" s="1287"/>
      <c r="X112" s="1287"/>
      <c r="Y112" s="1287"/>
      <c r="Z112" s="1287"/>
      <c r="AA112" s="1287"/>
      <c r="AB112" s="1257" t="s">
        <v>732</v>
      </c>
      <c r="AC112" s="1287"/>
      <c r="AD112" s="1287"/>
      <c r="AE112" s="1287"/>
      <c r="AF112" s="1287"/>
      <c r="AG112" s="1257" t="s">
        <v>733</v>
      </c>
      <c r="AH112" s="1287"/>
      <c r="AI112" s="1287"/>
      <c r="AJ112" s="1023" t="s">
        <v>417</v>
      </c>
      <c r="AK112" s="1259" t="s">
        <v>734</v>
      </c>
      <c r="AL112" s="1287"/>
      <c r="AM112" s="1287"/>
      <c r="AN112" s="1287"/>
      <c r="AO112" s="1287"/>
      <c r="AP112" s="1287"/>
      <c r="AQ112" s="1019">
        <v>300000</v>
      </c>
      <c r="AR112" s="1060">
        <v>0</v>
      </c>
      <c r="AS112" s="1019">
        <v>0</v>
      </c>
      <c r="AT112" s="1019">
        <v>0</v>
      </c>
      <c r="AU112" s="1019">
        <v>0</v>
      </c>
      <c r="AV112" s="1060">
        <v>70412</v>
      </c>
      <c r="AW112" s="1019">
        <v>70412</v>
      </c>
      <c r="AX112" s="1060">
        <v>70412</v>
      </c>
      <c r="AY112" s="1019">
        <v>0</v>
      </c>
      <c r="AZ112" s="1060">
        <v>70412</v>
      </c>
      <c r="BA112" s="1019">
        <v>0</v>
      </c>
      <c r="BB112" s="1019">
        <v>70412</v>
      </c>
      <c r="BC112" s="1019">
        <v>0</v>
      </c>
      <c r="BD112" s="1019">
        <v>0</v>
      </c>
      <c r="BG112" s="1064">
        <v>300000</v>
      </c>
      <c r="BH112" s="1064">
        <v>0</v>
      </c>
      <c r="BI112" s="1064">
        <v>0</v>
      </c>
      <c r="BJ112" s="1064">
        <v>0</v>
      </c>
      <c r="BK112" s="1064">
        <v>0</v>
      </c>
      <c r="BL112" s="1064">
        <v>70412</v>
      </c>
      <c r="BM112" s="1064">
        <v>70412</v>
      </c>
      <c r="BN112" s="1064">
        <v>70412</v>
      </c>
      <c r="BO112" s="1064">
        <v>0</v>
      </c>
      <c r="BP112" s="1064">
        <v>70412</v>
      </c>
      <c r="BQ112" s="1064">
        <v>0</v>
      </c>
      <c r="BR112" s="1064">
        <v>70412</v>
      </c>
      <c r="BS112" s="1064">
        <v>0</v>
      </c>
      <c r="BT112" s="1064">
        <v>0</v>
      </c>
    </row>
    <row r="113" spans="1:72" ht="21.95" customHeight="1" x14ac:dyDescent="0.2">
      <c r="A113" s="1012" t="str">
        <f t="shared" si="2"/>
        <v>A2048510</v>
      </c>
      <c r="B113" s="1257" t="s">
        <v>361</v>
      </c>
      <c r="C113" s="1287"/>
      <c r="D113" s="1257" t="s">
        <v>741</v>
      </c>
      <c r="E113" s="1287"/>
      <c r="F113" s="1257" t="s">
        <v>739</v>
      </c>
      <c r="G113" s="1287"/>
      <c r="H113" s="1257" t="s">
        <v>742</v>
      </c>
      <c r="I113" s="1287"/>
      <c r="J113" s="1257" t="s">
        <v>755</v>
      </c>
      <c r="K113" s="1287"/>
      <c r="L113" s="1287"/>
      <c r="M113" s="1257" t="s">
        <v>743</v>
      </c>
      <c r="N113" s="1287"/>
      <c r="O113" s="1287"/>
      <c r="P113" s="1257"/>
      <c r="Q113" s="1287"/>
      <c r="R113" s="1257"/>
      <c r="S113" s="1287"/>
      <c r="T113" s="1258" t="s">
        <v>429</v>
      </c>
      <c r="U113" s="1287"/>
      <c r="V113" s="1287"/>
      <c r="W113" s="1287"/>
      <c r="X113" s="1287"/>
      <c r="Y113" s="1287"/>
      <c r="Z113" s="1287"/>
      <c r="AA113" s="1287"/>
      <c r="AB113" s="1257" t="s">
        <v>732</v>
      </c>
      <c r="AC113" s="1287"/>
      <c r="AD113" s="1287"/>
      <c r="AE113" s="1287"/>
      <c r="AF113" s="1287"/>
      <c r="AG113" s="1257" t="s">
        <v>733</v>
      </c>
      <c r="AH113" s="1287"/>
      <c r="AI113" s="1287"/>
      <c r="AJ113" s="1023" t="s">
        <v>417</v>
      </c>
      <c r="AK113" s="1259" t="s">
        <v>734</v>
      </c>
      <c r="AL113" s="1287"/>
      <c r="AM113" s="1287"/>
      <c r="AN113" s="1287"/>
      <c r="AO113" s="1287"/>
      <c r="AP113" s="1287"/>
      <c r="AQ113" s="1019">
        <v>179000000</v>
      </c>
      <c r="AR113" s="1060">
        <v>0</v>
      </c>
      <c r="AS113" s="1019">
        <v>0</v>
      </c>
      <c r="AT113" s="1019">
        <v>0</v>
      </c>
      <c r="AU113" s="1019">
        <v>0</v>
      </c>
      <c r="AV113" s="1060">
        <v>13551564</v>
      </c>
      <c r="AW113" s="1019">
        <v>13551564</v>
      </c>
      <c r="AX113" s="1060">
        <v>13775167</v>
      </c>
      <c r="AY113" s="1019">
        <v>223603</v>
      </c>
      <c r="AZ113" s="1060">
        <v>12871897</v>
      </c>
      <c r="BA113" s="1019">
        <v>903270</v>
      </c>
      <c r="BB113" s="1019">
        <v>12871897</v>
      </c>
      <c r="BC113" s="1019">
        <v>0</v>
      </c>
      <c r="BD113" s="1019">
        <v>8500</v>
      </c>
      <c r="BG113" s="1064">
        <v>179000000</v>
      </c>
      <c r="BH113" s="1064">
        <v>0</v>
      </c>
      <c r="BI113" s="1064">
        <v>0</v>
      </c>
      <c r="BJ113" s="1064">
        <v>0</v>
      </c>
      <c r="BK113" s="1064">
        <v>0</v>
      </c>
      <c r="BL113" s="1064">
        <v>13551564</v>
      </c>
      <c r="BM113" s="1064">
        <v>13551564</v>
      </c>
      <c r="BN113" s="1064">
        <v>13775167</v>
      </c>
      <c r="BO113" s="1064">
        <v>223603</v>
      </c>
      <c r="BP113" s="1064">
        <v>12871897</v>
      </c>
      <c r="BQ113" s="1064">
        <v>903270</v>
      </c>
      <c r="BR113" s="1064">
        <v>12871897</v>
      </c>
      <c r="BS113" s="1064">
        <v>0</v>
      </c>
      <c r="BT113" s="1064">
        <v>8500</v>
      </c>
    </row>
    <row r="114" spans="1:72" ht="21.95" customHeight="1" x14ac:dyDescent="0.2">
      <c r="A114" s="1012" t="str">
        <f t="shared" si="2"/>
        <v>A2048610</v>
      </c>
      <c r="B114" s="1257" t="s">
        <v>361</v>
      </c>
      <c r="C114" s="1287"/>
      <c r="D114" s="1257" t="s">
        <v>741</v>
      </c>
      <c r="E114" s="1287"/>
      <c r="F114" s="1257" t="s">
        <v>739</v>
      </c>
      <c r="G114" s="1287"/>
      <c r="H114" s="1257" t="s">
        <v>742</v>
      </c>
      <c r="I114" s="1287"/>
      <c r="J114" s="1257" t="s">
        <v>755</v>
      </c>
      <c r="K114" s="1287"/>
      <c r="L114" s="1287"/>
      <c r="M114" s="1257" t="s">
        <v>753</v>
      </c>
      <c r="N114" s="1287"/>
      <c r="O114" s="1287"/>
      <c r="P114" s="1257"/>
      <c r="Q114" s="1287"/>
      <c r="R114" s="1257"/>
      <c r="S114" s="1287"/>
      <c r="T114" s="1258" t="s">
        <v>430</v>
      </c>
      <c r="U114" s="1287"/>
      <c r="V114" s="1287"/>
      <c r="W114" s="1287"/>
      <c r="X114" s="1287"/>
      <c r="Y114" s="1287"/>
      <c r="Z114" s="1287"/>
      <c r="AA114" s="1287"/>
      <c r="AB114" s="1257" t="s">
        <v>732</v>
      </c>
      <c r="AC114" s="1287"/>
      <c r="AD114" s="1287"/>
      <c r="AE114" s="1287"/>
      <c r="AF114" s="1287"/>
      <c r="AG114" s="1257" t="s">
        <v>733</v>
      </c>
      <c r="AH114" s="1287"/>
      <c r="AI114" s="1287"/>
      <c r="AJ114" s="1023" t="s">
        <v>417</v>
      </c>
      <c r="AK114" s="1259" t="s">
        <v>734</v>
      </c>
      <c r="AL114" s="1287"/>
      <c r="AM114" s="1287"/>
      <c r="AN114" s="1287"/>
      <c r="AO114" s="1287"/>
      <c r="AP114" s="1287"/>
      <c r="AQ114" s="1019">
        <v>270000000</v>
      </c>
      <c r="AR114" s="1060">
        <v>0</v>
      </c>
      <c r="AS114" s="1019">
        <v>0</v>
      </c>
      <c r="AT114" s="1019">
        <v>0</v>
      </c>
      <c r="AU114" s="1019">
        <v>0</v>
      </c>
      <c r="AV114" s="1060">
        <v>17935385</v>
      </c>
      <c r="AW114" s="1019">
        <v>17935385</v>
      </c>
      <c r="AX114" s="1060">
        <v>18526009</v>
      </c>
      <c r="AY114" s="1019">
        <v>590624</v>
      </c>
      <c r="AZ114" s="1060">
        <v>18526009</v>
      </c>
      <c r="BA114" s="1019">
        <v>0</v>
      </c>
      <c r="BB114" s="1019">
        <v>18526009</v>
      </c>
      <c r="BC114" s="1019">
        <v>0</v>
      </c>
      <c r="BD114" s="1019">
        <v>0</v>
      </c>
      <c r="BG114" s="1064">
        <v>270000000</v>
      </c>
      <c r="BH114" s="1064">
        <v>0</v>
      </c>
      <c r="BI114" s="1064">
        <v>0</v>
      </c>
      <c r="BJ114" s="1064">
        <v>0</v>
      </c>
      <c r="BK114" s="1064">
        <v>0</v>
      </c>
      <c r="BL114" s="1064">
        <v>17935385</v>
      </c>
      <c r="BM114" s="1064">
        <v>17935385</v>
      </c>
      <c r="BN114" s="1064">
        <v>18526009</v>
      </c>
      <c r="BO114" s="1064">
        <v>590624</v>
      </c>
      <c r="BP114" s="1064">
        <v>18526009</v>
      </c>
      <c r="BQ114" s="1064">
        <v>0</v>
      </c>
      <c r="BR114" s="1064">
        <v>18526009</v>
      </c>
      <c r="BS114" s="1064">
        <v>0</v>
      </c>
      <c r="BT114" s="1064">
        <v>0</v>
      </c>
    </row>
    <row r="115" spans="1:72" ht="21.95" customHeight="1" x14ac:dyDescent="0.2">
      <c r="A115" s="1012" t="str">
        <f t="shared" si="2"/>
        <v>A204910</v>
      </c>
      <c r="B115" s="1261" t="s">
        <v>361</v>
      </c>
      <c r="C115" s="1287"/>
      <c r="D115" s="1261" t="s">
        <v>741</v>
      </c>
      <c r="E115" s="1287"/>
      <c r="F115" s="1261" t="s">
        <v>739</v>
      </c>
      <c r="G115" s="1287"/>
      <c r="H115" s="1261" t="s">
        <v>742</v>
      </c>
      <c r="I115" s="1287"/>
      <c r="J115" s="1261" t="s">
        <v>747</v>
      </c>
      <c r="K115" s="1287"/>
      <c r="L115" s="1287"/>
      <c r="M115" s="1261"/>
      <c r="N115" s="1287"/>
      <c r="O115" s="1287"/>
      <c r="P115" s="1261"/>
      <c r="Q115" s="1287"/>
      <c r="R115" s="1261"/>
      <c r="S115" s="1287"/>
      <c r="T115" s="1260" t="s">
        <v>648</v>
      </c>
      <c r="U115" s="1287"/>
      <c r="V115" s="1287"/>
      <c r="W115" s="1287"/>
      <c r="X115" s="1287"/>
      <c r="Y115" s="1287"/>
      <c r="Z115" s="1287"/>
      <c r="AA115" s="1287"/>
      <c r="AB115" s="1261" t="s">
        <v>732</v>
      </c>
      <c r="AC115" s="1287"/>
      <c r="AD115" s="1287"/>
      <c r="AE115" s="1287"/>
      <c r="AF115" s="1287"/>
      <c r="AG115" s="1261" t="s">
        <v>733</v>
      </c>
      <c r="AH115" s="1287"/>
      <c r="AI115" s="1287"/>
      <c r="AJ115" s="1020" t="s">
        <v>417</v>
      </c>
      <c r="AK115" s="1262" t="s">
        <v>734</v>
      </c>
      <c r="AL115" s="1287"/>
      <c r="AM115" s="1287"/>
      <c r="AN115" s="1287"/>
      <c r="AO115" s="1287"/>
      <c r="AP115" s="1287"/>
      <c r="AQ115" s="1019">
        <v>95000000</v>
      </c>
      <c r="AR115" s="1060">
        <v>0</v>
      </c>
      <c r="AS115" s="1019">
        <v>7233078</v>
      </c>
      <c r="AT115" s="1019">
        <v>0</v>
      </c>
      <c r="AU115" s="1019">
        <v>0</v>
      </c>
      <c r="AV115" s="1060">
        <v>0</v>
      </c>
      <c r="AW115" s="1019">
        <v>0</v>
      </c>
      <c r="AX115" s="1060">
        <v>0</v>
      </c>
      <c r="AY115" s="1019">
        <v>0</v>
      </c>
      <c r="AZ115" s="1060">
        <v>0</v>
      </c>
      <c r="BA115" s="1019">
        <v>0</v>
      </c>
      <c r="BB115" s="1019">
        <v>0</v>
      </c>
      <c r="BC115" s="1019">
        <v>0</v>
      </c>
      <c r="BD115" s="1019">
        <v>0</v>
      </c>
      <c r="BG115" s="1064">
        <v>95000000</v>
      </c>
      <c r="BH115" s="1064">
        <v>0</v>
      </c>
      <c r="BI115" s="1064">
        <v>7233078</v>
      </c>
      <c r="BJ115" s="1064">
        <v>0</v>
      </c>
      <c r="BK115" s="1064">
        <v>0</v>
      </c>
      <c r="BL115" s="1064">
        <v>0</v>
      </c>
      <c r="BM115" s="1064">
        <v>0</v>
      </c>
      <c r="BN115" s="1064">
        <v>0</v>
      </c>
      <c r="BO115" s="1064">
        <v>0</v>
      </c>
      <c r="BP115" s="1064">
        <v>0</v>
      </c>
      <c r="BQ115" s="1064">
        <v>0</v>
      </c>
      <c r="BR115" s="1064">
        <v>0</v>
      </c>
      <c r="BS115" s="1064">
        <v>0</v>
      </c>
      <c r="BT115" s="1064">
        <v>0</v>
      </c>
    </row>
    <row r="116" spans="1:72" ht="21.95" customHeight="1" x14ac:dyDescent="0.2">
      <c r="A116" s="1012" t="str">
        <f t="shared" si="2"/>
        <v>A2049110</v>
      </c>
      <c r="B116" s="1257" t="s">
        <v>361</v>
      </c>
      <c r="C116" s="1287"/>
      <c r="D116" s="1257" t="s">
        <v>741</v>
      </c>
      <c r="E116" s="1287"/>
      <c r="F116" s="1257" t="s">
        <v>739</v>
      </c>
      <c r="G116" s="1287"/>
      <c r="H116" s="1257" t="s">
        <v>742</v>
      </c>
      <c r="I116" s="1287"/>
      <c r="J116" s="1257" t="s">
        <v>747</v>
      </c>
      <c r="K116" s="1287"/>
      <c r="L116" s="1287"/>
      <c r="M116" s="1257" t="s">
        <v>738</v>
      </c>
      <c r="N116" s="1287"/>
      <c r="O116" s="1287"/>
      <c r="P116" s="1257"/>
      <c r="Q116" s="1287"/>
      <c r="R116" s="1257"/>
      <c r="S116" s="1287"/>
      <c r="T116" s="1258" t="s">
        <v>431</v>
      </c>
      <c r="U116" s="1287"/>
      <c r="V116" s="1287"/>
      <c r="W116" s="1287"/>
      <c r="X116" s="1287"/>
      <c r="Y116" s="1287"/>
      <c r="Z116" s="1287"/>
      <c r="AA116" s="1287"/>
      <c r="AB116" s="1257" t="s">
        <v>732</v>
      </c>
      <c r="AC116" s="1287"/>
      <c r="AD116" s="1287"/>
      <c r="AE116" s="1287"/>
      <c r="AF116" s="1287"/>
      <c r="AG116" s="1257" t="s">
        <v>733</v>
      </c>
      <c r="AH116" s="1287"/>
      <c r="AI116" s="1287"/>
      <c r="AJ116" s="1023" t="s">
        <v>417</v>
      </c>
      <c r="AK116" s="1259" t="s">
        <v>734</v>
      </c>
      <c r="AL116" s="1287"/>
      <c r="AM116" s="1287"/>
      <c r="AN116" s="1287"/>
      <c r="AO116" s="1287"/>
      <c r="AP116" s="1287"/>
      <c r="AQ116" s="1019">
        <v>50000000</v>
      </c>
      <c r="AR116" s="1060">
        <v>0</v>
      </c>
      <c r="AS116" s="1019">
        <v>4963492</v>
      </c>
      <c r="AT116" s="1019">
        <v>0</v>
      </c>
      <c r="AU116" s="1019">
        <v>0</v>
      </c>
      <c r="AV116" s="1060">
        <v>0</v>
      </c>
      <c r="AW116" s="1019">
        <v>0</v>
      </c>
      <c r="AX116" s="1060">
        <v>0</v>
      </c>
      <c r="AY116" s="1019">
        <v>0</v>
      </c>
      <c r="AZ116" s="1060">
        <v>0</v>
      </c>
      <c r="BA116" s="1019">
        <v>0</v>
      </c>
      <c r="BB116" s="1019">
        <v>0</v>
      </c>
      <c r="BC116" s="1019">
        <v>0</v>
      </c>
      <c r="BD116" s="1019">
        <v>0</v>
      </c>
      <c r="BG116" s="1064">
        <v>50000000</v>
      </c>
      <c r="BH116" s="1064">
        <v>0</v>
      </c>
      <c r="BI116" s="1064">
        <v>4963492</v>
      </c>
      <c r="BJ116" s="1064">
        <v>0</v>
      </c>
      <c r="BK116" s="1064">
        <v>0</v>
      </c>
      <c r="BL116" s="1064">
        <v>0</v>
      </c>
      <c r="BM116" s="1064">
        <v>0</v>
      </c>
      <c r="BN116" s="1064">
        <v>0</v>
      </c>
      <c r="BO116" s="1064">
        <v>0</v>
      </c>
      <c r="BP116" s="1064">
        <v>0</v>
      </c>
      <c r="BQ116" s="1064">
        <v>0</v>
      </c>
      <c r="BR116" s="1064">
        <v>0</v>
      </c>
      <c r="BS116" s="1064">
        <v>0</v>
      </c>
      <c r="BT116" s="1064">
        <v>0</v>
      </c>
    </row>
    <row r="117" spans="1:72" ht="21.95" customHeight="1" x14ac:dyDescent="0.2">
      <c r="A117" s="1012" t="str">
        <f t="shared" si="2"/>
        <v>A2049810</v>
      </c>
      <c r="B117" s="1257" t="s">
        <v>361</v>
      </c>
      <c r="C117" s="1287"/>
      <c r="D117" s="1257" t="s">
        <v>741</v>
      </c>
      <c r="E117" s="1287"/>
      <c r="F117" s="1257" t="s">
        <v>739</v>
      </c>
      <c r="G117" s="1287"/>
      <c r="H117" s="1257" t="s">
        <v>742</v>
      </c>
      <c r="I117" s="1287"/>
      <c r="J117" s="1257" t="s">
        <v>747</v>
      </c>
      <c r="K117" s="1287"/>
      <c r="L117" s="1287"/>
      <c r="M117" s="1257" t="s">
        <v>755</v>
      </c>
      <c r="N117" s="1287"/>
      <c r="O117" s="1287"/>
      <c r="P117" s="1257"/>
      <c r="Q117" s="1287"/>
      <c r="R117" s="1257"/>
      <c r="S117" s="1287"/>
      <c r="T117" s="1258" t="s">
        <v>432</v>
      </c>
      <c r="U117" s="1287"/>
      <c r="V117" s="1287"/>
      <c r="W117" s="1287"/>
      <c r="X117" s="1287"/>
      <c r="Y117" s="1287"/>
      <c r="Z117" s="1287"/>
      <c r="AA117" s="1287"/>
      <c r="AB117" s="1257" t="s">
        <v>732</v>
      </c>
      <c r="AC117" s="1287"/>
      <c r="AD117" s="1287"/>
      <c r="AE117" s="1287"/>
      <c r="AF117" s="1287"/>
      <c r="AG117" s="1257" t="s">
        <v>733</v>
      </c>
      <c r="AH117" s="1287"/>
      <c r="AI117" s="1287"/>
      <c r="AJ117" s="1023" t="s">
        <v>417</v>
      </c>
      <c r="AK117" s="1259" t="s">
        <v>734</v>
      </c>
      <c r="AL117" s="1287"/>
      <c r="AM117" s="1287"/>
      <c r="AN117" s="1287"/>
      <c r="AO117" s="1287"/>
      <c r="AP117" s="1287"/>
      <c r="AQ117" s="1019">
        <v>0</v>
      </c>
      <c r="AR117" s="1060">
        <v>0</v>
      </c>
      <c r="AS117" s="1019">
        <v>0</v>
      </c>
      <c r="AT117" s="1019">
        <v>0</v>
      </c>
      <c r="AU117" s="1019">
        <v>0</v>
      </c>
      <c r="AV117" s="1060">
        <v>0</v>
      </c>
      <c r="AW117" s="1019">
        <v>0</v>
      </c>
      <c r="AX117" s="1060">
        <v>0</v>
      </c>
      <c r="AY117" s="1019">
        <v>0</v>
      </c>
      <c r="AZ117" s="1060">
        <v>0</v>
      </c>
      <c r="BA117" s="1019">
        <v>0</v>
      </c>
      <c r="BB117" s="1019">
        <v>0</v>
      </c>
      <c r="BC117" s="1019">
        <v>0</v>
      </c>
      <c r="BD117" s="1019">
        <v>0</v>
      </c>
      <c r="BG117" s="1064">
        <v>0</v>
      </c>
      <c r="BH117" s="1064">
        <v>0</v>
      </c>
      <c r="BI117" s="1064">
        <v>0</v>
      </c>
      <c r="BJ117" s="1064">
        <v>0</v>
      </c>
      <c r="BK117" s="1064">
        <v>0</v>
      </c>
      <c r="BL117" s="1064">
        <v>0</v>
      </c>
      <c r="BM117" s="1064">
        <v>0</v>
      </c>
      <c r="BN117" s="1064">
        <v>0</v>
      </c>
      <c r="BO117" s="1064">
        <v>0</v>
      </c>
      <c r="BP117" s="1064">
        <v>0</v>
      </c>
      <c r="BQ117" s="1064">
        <v>0</v>
      </c>
      <c r="BR117" s="1064">
        <v>0</v>
      </c>
      <c r="BS117" s="1064">
        <v>0</v>
      </c>
      <c r="BT117" s="1064">
        <v>0</v>
      </c>
    </row>
    <row r="118" spans="1:72" ht="21.95" customHeight="1" x14ac:dyDescent="0.2">
      <c r="A118" s="1012" t="str">
        <f t="shared" si="2"/>
        <v>A20491110</v>
      </c>
      <c r="B118" s="1257" t="s">
        <v>361</v>
      </c>
      <c r="C118" s="1287"/>
      <c r="D118" s="1257" t="s">
        <v>741</v>
      </c>
      <c r="E118" s="1287"/>
      <c r="F118" s="1257" t="s">
        <v>739</v>
      </c>
      <c r="G118" s="1287"/>
      <c r="H118" s="1257" t="s">
        <v>742</v>
      </c>
      <c r="I118" s="1287"/>
      <c r="J118" s="1257" t="s">
        <v>747</v>
      </c>
      <c r="K118" s="1287"/>
      <c r="L118" s="1287"/>
      <c r="M118" s="1257" t="s">
        <v>433</v>
      </c>
      <c r="N118" s="1287"/>
      <c r="O118" s="1287"/>
      <c r="P118" s="1257"/>
      <c r="Q118" s="1287"/>
      <c r="R118" s="1257"/>
      <c r="S118" s="1287"/>
      <c r="T118" s="1258" t="s">
        <v>434</v>
      </c>
      <c r="U118" s="1287"/>
      <c r="V118" s="1287"/>
      <c r="W118" s="1287"/>
      <c r="X118" s="1287"/>
      <c r="Y118" s="1287"/>
      <c r="Z118" s="1287"/>
      <c r="AA118" s="1287"/>
      <c r="AB118" s="1257" t="s">
        <v>732</v>
      </c>
      <c r="AC118" s="1287"/>
      <c r="AD118" s="1287"/>
      <c r="AE118" s="1287"/>
      <c r="AF118" s="1287"/>
      <c r="AG118" s="1257" t="s">
        <v>733</v>
      </c>
      <c r="AH118" s="1287"/>
      <c r="AI118" s="1287"/>
      <c r="AJ118" s="1023" t="s">
        <v>417</v>
      </c>
      <c r="AK118" s="1259" t="s">
        <v>734</v>
      </c>
      <c r="AL118" s="1287"/>
      <c r="AM118" s="1287"/>
      <c r="AN118" s="1287"/>
      <c r="AO118" s="1287"/>
      <c r="AP118" s="1287"/>
      <c r="AQ118" s="1019">
        <v>45000000</v>
      </c>
      <c r="AR118" s="1060">
        <v>0</v>
      </c>
      <c r="AS118" s="1019">
        <v>2269586</v>
      </c>
      <c r="AT118" s="1019">
        <v>0</v>
      </c>
      <c r="AU118" s="1019">
        <v>0</v>
      </c>
      <c r="AV118" s="1060">
        <v>0</v>
      </c>
      <c r="AW118" s="1019">
        <v>0</v>
      </c>
      <c r="AX118" s="1060">
        <v>0</v>
      </c>
      <c r="AY118" s="1019">
        <v>0</v>
      </c>
      <c r="AZ118" s="1060">
        <v>0</v>
      </c>
      <c r="BA118" s="1019">
        <v>0</v>
      </c>
      <c r="BB118" s="1019">
        <v>0</v>
      </c>
      <c r="BC118" s="1019">
        <v>0</v>
      </c>
      <c r="BD118" s="1019">
        <v>0</v>
      </c>
      <c r="BG118" s="1064">
        <v>45000000</v>
      </c>
      <c r="BH118" s="1064">
        <v>0</v>
      </c>
      <c r="BI118" s="1064">
        <v>2269586</v>
      </c>
      <c r="BJ118" s="1064">
        <v>0</v>
      </c>
      <c r="BK118" s="1064">
        <v>0</v>
      </c>
      <c r="BL118" s="1064">
        <v>0</v>
      </c>
      <c r="BM118" s="1064">
        <v>0</v>
      </c>
      <c r="BN118" s="1064">
        <v>0</v>
      </c>
      <c r="BO118" s="1064">
        <v>0</v>
      </c>
      <c r="BP118" s="1064">
        <v>0</v>
      </c>
      <c r="BQ118" s="1064">
        <v>0</v>
      </c>
      <c r="BR118" s="1064">
        <v>0</v>
      </c>
      <c r="BS118" s="1064">
        <v>0</v>
      </c>
      <c r="BT118" s="1064">
        <v>0</v>
      </c>
    </row>
    <row r="119" spans="1:72" ht="21.95" customHeight="1" x14ac:dyDescent="0.2">
      <c r="A119" s="1012" t="str">
        <f t="shared" si="2"/>
        <v>A2041010</v>
      </c>
      <c r="B119" s="1261" t="s">
        <v>361</v>
      </c>
      <c r="C119" s="1287"/>
      <c r="D119" s="1261" t="s">
        <v>741</v>
      </c>
      <c r="E119" s="1287"/>
      <c r="F119" s="1261" t="s">
        <v>739</v>
      </c>
      <c r="G119" s="1287"/>
      <c r="H119" s="1261" t="s">
        <v>742</v>
      </c>
      <c r="I119" s="1287"/>
      <c r="J119" s="1261" t="s">
        <v>417</v>
      </c>
      <c r="K119" s="1287"/>
      <c r="L119" s="1287"/>
      <c r="M119" s="1261"/>
      <c r="N119" s="1287"/>
      <c r="O119" s="1287"/>
      <c r="P119" s="1261"/>
      <c r="Q119" s="1287"/>
      <c r="R119" s="1261"/>
      <c r="S119" s="1287"/>
      <c r="T119" s="1260" t="s">
        <v>650</v>
      </c>
      <c r="U119" s="1287"/>
      <c r="V119" s="1287"/>
      <c r="W119" s="1287"/>
      <c r="X119" s="1287"/>
      <c r="Y119" s="1287"/>
      <c r="Z119" s="1287"/>
      <c r="AA119" s="1287"/>
      <c r="AB119" s="1261" t="s">
        <v>732</v>
      </c>
      <c r="AC119" s="1287"/>
      <c r="AD119" s="1287"/>
      <c r="AE119" s="1287"/>
      <c r="AF119" s="1287"/>
      <c r="AG119" s="1261" t="s">
        <v>733</v>
      </c>
      <c r="AH119" s="1287"/>
      <c r="AI119" s="1287"/>
      <c r="AJ119" s="1020" t="s">
        <v>417</v>
      </c>
      <c r="AK119" s="1262" t="s">
        <v>734</v>
      </c>
      <c r="AL119" s="1287"/>
      <c r="AM119" s="1287"/>
      <c r="AN119" s="1287"/>
      <c r="AO119" s="1287"/>
      <c r="AP119" s="1287"/>
      <c r="AQ119" s="1019">
        <v>1168363765</v>
      </c>
      <c r="AR119" s="1060">
        <v>0</v>
      </c>
      <c r="AS119" s="1019">
        <v>33963337</v>
      </c>
      <c r="AT119" s="1019">
        <v>0</v>
      </c>
      <c r="AU119" s="1019">
        <v>0</v>
      </c>
      <c r="AV119" s="1060">
        <v>84779681</v>
      </c>
      <c r="AW119" s="1019">
        <v>84779681</v>
      </c>
      <c r="AX119" s="1060">
        <v>87214205</v>
      </c>
      <c r="AY119" s="1019">
        <v>2434524</v>
      </c>
      <c r="AZ119" s="1060">
        <v>80203472</v>
      </c>
      <c r="BA119" s="1019">
        <v>7010733</v>
      </c>
      <c r="BB119" s="1019">
        <v>80203472</v>
      </c>
      <c r="BC119" s="1019">
        <v>0</v>
      </c>
      <c r="BD119" s="1019">
        <v>0</v>
      </c>
      <c r="BG119" s="1064">
        <v>1168363765</v>
      </c>
      <c r="BH119" s="1064">
        <v>0</v>
      </c>
      <c r="BI119" s="1064">
        <v>33963337</v>
      </c>
      <c r="BJ119" s="1064">
        <v>0</v>
      </c>
      <c r="BK119" s="1064">
        <v>0</v>
      </c>
      <c r="BL119" s="1064">
        <v>84779681</v>
      </c>
      <c r="BM119" s="1064">
        <v>84779681</v>
      </c>
      <c r="BN119" s="1064">
        <v>87214205</v>
      </c>
      <c r="BO119" s="1064">
        <v>2434524</v>
      </c>
      <c r="BP119" s="1064">
        <v>80203472</v>
      </c>
      <c r="BQ119" s="1064">
        <v>7010733</v>
      </c>
      <c r="BR119" s="1064">
        <v>80203472</v>
      </c>
      <c r="BS119" s="1064">
        <v>0</v>
      </c>
      <c r="BT119" s="1064">
        <v>0</v>
      </c>
    </row>
    <row r="120" spans="1:72" ht="21.95" customHeight="1" x14ac:dyDescent="0.2">
      <c r="A120" s="1012" t="str">
        <f t="shared" si="2"/>
        <v>A20410210</v>
      </c>
      <c r="B120" s="1257" t="s">
        <v>361</v>
      </c>
      <c r="C120" s="1287"/>
      <c r="D120" s="1257" t="s">
        <v>741</v>
      </c>
      <c r="E120" s="1287"/>
      <c r="F120" s="1257" t="s">
        <v>739</v>
      </c>
      <c r="G120" s="1287"/>
      <c r="H120" s="1257" t="s">
        <v>742</v>
      </c>
      <c r="I120" s="1287"/>
      <c r="J120" s="1257" t="s">
        <v>417</v>
      </c>
      <c r="K120" s="1287"/>
      <c r="L120" s="1287"/>
      <c r="M120" s="1257" t="s">
        <v>741</v>
      </c>
      <c r="N120" s="1287"/>
      <c r="O120" s="1287"/>
      <c r="P120" s="1257"/>
      <c r="Q120" s="1287"/>
      <c r="R120" s="1257"/>
      <c r="S120" s="1287"/>
      <c r="T120" s="1258" t="s">
        <v>435</v>
      </c>
      <c r="U120" s="1287"/>
      <c r="V120" s="1287"/>
      <c r="W120" s="1287"/>
      <c r="X120" s="1287"/>
      <c r="Y120" s="1287"/>
      <c r="Z120" s="1287"/>
      <c r="AA120" s="1287"/>
      <c r="AB120" s="1257" t="s">
        <v>732</v>
      </c>
      <c r="AC120" s="1287"/>
      <c r="AD120" s="1287"/>
      <c r="AE120" s="1287"/>
      <c r="AF120" s="1287"/>
      <c r="AG120" s="1257" t="s">
        <v>733</v>
      </c>
      <c r="AH120" s="1287"/>
      <c r="AI120" s="1287"/>
      <c r="AJ120" s="1023" t="s">
        <v>417</v>
      </c>
      <c r="AK120" s="1259" t="s">
        <v>734</v>
      </c>
      <c r="AL120" s="1287"/>
      <c r="AM120" s="1287"/>
      <c r="AN120" s="1287"/>
      <c r="AO120" s="1287"/>
      <c r="AP120" s="1287"/>
      <c r="AQ120" s="1019">
        <v>1168363765</v>
      </c>
      <c r="AR120" s="1060">
        <v>0</v>
      </c>
      <c r="AS120" s="1019">
        <v>33963337</v>
      </c>
      <c r="AT120" s="1019">
        <v>0</v>
      </c>
      <c r="AU120" s="1019">
        <v>0</v>
      </c>
      <c r="AV120" s="1060">
        <v>84779681</v>
      </c>
      <c r="AW120" s="1019">
        <v>84779681</v>
      </c>
      <c r="AX120" s="1060">
        <v>87214205</v>
      </c>
      <c r="AY120" s="1019">
        <v>2434524</v>
      </c>
      <c r="AZ120" s="1060">
        <v>80203472</v>
      </c>
      <c r="BA120" s="1019">
        <v>7010733</v>
      </c>
      <c r="BB120" s="1019">
        <v>80203472</v>
      </c>
      <c r="BC120" s="1019">
        <v>0</v>
      </c>
      <c r="BD120" s="1019">
        <v>0</v>
      </c>
      <c r="BG120" s="1064">
        <v>1168363765</v>
      </c>
      <c r="BH120" s="1064">
        <v>0</v>
      </c>
      <c r="BI120" s="1064">
        <v>33963337</v>
      </c>
      <c r="BJ120" s="1064">
        <v>0</v>
      </c>
      <c r="BK120" s="1064">
        <v>0</v>
      </c>
      <c r="BL120" s="1064">
        <v>84779681</v>
      </c>
      <c r="BM120" s="1064">
        <v>84779681</v>
      </c>
      <c r="BN120" s="1064">
        <v>87214205</v>
      </c>
      <c r="BO120" s="1064">
        <v>2434524</v>
      </c>
      <c r="BP120" s="1064">
        <v>80203472</v>
      </c>
      <c r="BQ120" s="1064">
        <v>7010733</v>
      </c>
      <c r="BR120" s="1064">
        <v>80203472</v>
      </c>
      <c r="BS120" s="1064">
        <v>0</v>
      </c>
      <c r="BT120" s="1064">
        <v>0</v>
      </c>
    </row>
    <row r="121" spans="1:72" ht="21.95" customHeight="1" x14ac:dyDescent="0.2">
      <c r="A121" s="1012" t="str">
        <f t="shared" si="2"/>
        <v>A2041110</v>
      </c>
      <c r="B121" s="1261" t="s">
        <v>361</v>
      </c>
      <c r="C121" s="1287"/>
      <c r="D121" s="1261" t="s">
        <v>741</v>
      </c>
      <c r="E121" s="1287"/>
      <c r="F121" s="1261" t="s">
        <v>739</v>
      </c>
      <c r="G121" s="1287"/>
      <c r="H121" s="1261" t="s">
        <v>742</v>
      </c>
      <c r="I121" s="1287"/>
      <c r="J121" s="1261" t="s">
        <v>433</v>
      </c>
      <c r="K121" s="1287"/>
      <c r="L121" s="1287"/>
      <c r="M121" s="1261"/>
      <c r="N121" s="1287"/>
      <c r="O121" s="1287"/>
      <c r="P121" s="1261"/>
      <c r="Q121" s="1287"/>
      <c r="R121" s="1261"/>
      <c r="S121" s="1287"/>
      <c r="T121" s="1260" t="s">
        <v>651</v>
      </c>
      <c r="U121" s="1287"/>
      <c r="V121" s="1287"/>
      <c r="W121" s="1287"/>
      <c r="X121" s="1287"/>
      <c r="Y121" s="1287"/>
      <c r="Z121" s="1287"/>
      <c r="AA121" s="1287"/>
      <c r="AB121" s="1261" t="s">
        <v>732</v>
      </c>
      <c r="AC121" s="1287"/>
      <c r="AD121" s="1287"/>
      <c r="AE121" s="1287"/>
      <c r="AF121" s="1287"/>
      <c r="AG121" s="1261" t="s">
        <v>733</v>
      </c>
      <c r="AH121" s="1287"/>
      <c r="AI121" s="1287"/>
      <c r="AJ121" s="1020" t="s">
        <v>417</v>
      </c>
      <c r="AK121" s="1262" t="s">
        <v>734</v>
      </c>
      <c r="AL121" s="1287"/>
      <c r="AM121" s="1287"/>
      <c r="AN121" s="1287"/>
      <c r="AO121" s="1287"/>
      <c r="AP121" s="1287"/>
      <c r="AQ121" s="1019">
        <v>1250404308</v>
      </c>
      <c r="AR121" s="1060">
        <v>53861197</v>
      </c>
      <c r="AS121" s="1019">
        <v>13347783</v>
      </c>
      <c r="AT121" s="1019">
        <v>0</v>
      </c>
      <c r="AU121" s="1019">
        <v>0</v>
      </c>
      <c r="AV121" s="1060">
        <v>71798730</v>
      </c>
      <c r="AW121" s="1019">
        <v>17937533</v>
      </c>
      <c r="AX121" s="1060">
        <v>41915738</v>
      </c>
      <c r="AY121" s="1019">
        <v>29882992</v>
      </c>
      <c r="AZ121" s="1060">
        <v>36005621</v>
      </c>
      <c r="BA121" s="1019">
        <v>5910117</v>
      </c>
      <c r="BB121" s="1019">
        <v>36005621</v>
      </c>
      <c r="BC121" s="1019">
        <v>0</v>
      </c>
      <c r="BD121" s="1019">
        <v>0</v>
      </c>
      <c r="BG121" s="1064">
        <v>1250404308</v>
      </c>
      <c r="BH121" s="1064">
        <v>53861197</v>
      </c>
      <c r="BI121" s="1064">
        <v>13347783</v>
      </c>
      <c r="BJ121" s="1064">
        <v>0</v>
      </c>
      <c r="BK121" s="1064">
        <v>0</v>
      </c>
      <c r="BL121" s="1064">
        <v>71798730</v>
      </c>
      <c r="BM121" s="1064">
        <v>17937533</v>
      </c>
      <c r="BN121" s="1064">
        <v>41915738</v>
      </c>
      <c r="BO121" s="1064">
        <v>29882992</v>
      </c>
      <c r="BP121" s="1064">
        <v>36005621</v>
      </c>
      <c r="BQ121" s="1064">
        <v>5910117</v>
      </c>
      <c r="BR121" s="1064">
        <v>36005621</v>
      </c>
      <c r="BS121" s="1064">
        <v>0</v>
      </c>
      <c r="BT121" s="1064">
        <v>0</v>
      </c>
    </row>
    <row r="122" spans="1:72" ht="21.95" customHeight="1" x14ac:dyDescent="0.2">
      <c r="A122" s="1012" t="str">
        <f t="shared" si="2"/>
        <v>A20411110</v>
      </c>
      <c r="B122" s="1257" t="s">
        <v>361</v>
      </c>
      <c r="C122" s="1287"/>
      <c r="D122" s="1257" t="s">
        <v>741</v>
      </c>
      <c r="E122" s="1287"/>
      <c r="F122" s="1257" t="s">
        <v>739</v>
      </c>
      <c r="G122" s="1287"/>
      <c r="H122" s="1257" t="s">
        <v>742</v>
      </c>
      <c r="I122" s="1287"/>
      <c r="J122" s="1257" t="s">
        <v>433</v>
      </c>
      <c r="K122" s="1287"/>
      <c r="L122" s="1287"/>
      <c r="M122" s="1257" t="s">
        <v>738</v>
      </c>
      <c r="N122" s="1287"/>
      <c r="O122" s="1287"/>
      <c r="P122" s="1257"/>
      <c r="Q122" s="1287"/>
      <c r="R122" s="1257"/>
      <c r="S122" s="1287"/>
      <c r="T122" s="1258" t="s">
        <v>436</v>
      </c>
      <c r="U122" s="1287"/>
      <c r="V122" s="1287"/>
      <c r="W122" s="1287"/>
      <c r="X122" s="1287"/>
      <c r="Y122" s="1287"/>
      <c r="Z122" s="1287"/>
      <c r="AA122" s="1287"/>
      <c r="AB122" s="1257" t="s">
        <v>732</v>
      </c>
      <c r="AC122" s="1287"/>
      <c r="AD122" s="1287"/>
      <c r="AE122" s="1287"/>
      <c r="AF122" s="1287"/>
      <c r="AG122" s="1257" t="s">
        <v>733</v>
      </c>
      <c r="AH122" s="1287"/>
      <c r="AI122" s="1287"/>
      <c r="AJ122" s="1023" t="s">
        <v>417</v>
      </c>
      <c r="AK122" s="1259" t="s">
        <v>734</v>
      </c>
      <c r="AL122" s="1287"/>
      <c r="AM122" s="1287"/>
      <c r="AN122" s="1287"/>
      <c r="AO122" s="1287"/>
      <c r="AP122" s="1287"/>
      <c r="AQ122" s="1019">
        <v>95000000</v>
      </c>
      <c r="AR122" s="1060">
        <v>0</v>
      </c>
      <c r="AS122" s="1019">
        <v>3050000</v>
      </c>
      <c r="AT122" s="1019">
        <v>0</v>
      </c>
      <c r="AU122" s="1019">
        <v>0</v>
      </c>
      <c r="AV122" s="1060">
        <v>19323899</v>
      </c>
      <c r="AW122" s="1019">
        <v>19323899</v>
      </c>
      <c r="AX122" s="1060">
        <v>16127739</v>
      </c>
      <c r="AY122" s="1019">
        <v>3196160</v>
      </c>
      <c r="AZ122" s="1060">
        <v>16127739</v>
      </c>
      <c r="BA122" s="1019">
        <v>0</v>
      </c>
      <c r="BB122" s="1019">
        <v>16127739</v>
      </c>
      <c r="BC122" s="1019">
        <v>0</v>
      </c>
      <c r="BD122" s="1019">
        <v>0</v>
      </c>
      <c r="BG122" s="1064">
        <v>95000000</v>
      </c>
      <c r="BH122" s="1064">
        <v>0</v>
      </c>
      <c r="BI122" s="1064">
        <v>3050000</v>
      </c>
      <c r="BJ122" s="1064">
        <v>0</v>
      </c>
      <c r="BK122" s="1064">
        <v>0</v>
      </c>
      <c r="BL122" s="1064">
        <v>19323899</v>
      </c>
      <c r="BM122" s="1064">
        <v>19323899</v>
      </c>
      <c r="BN122" s="1064">
        <v>16127739</v>
      </c>
      <c r="BO122" s="1064">
        <v>3196160</v>
      </c>
      <c r="BP122" s="1064">
        <v>16127739</v>
      </c>
      <c r="BQ122" s="1064">
        <v>0</v>
      </c>
      <c r="BR122" s="1064">
        <v>16127739</v>
      </c>
      <c r="BS122" s="1064">
        <v>0</v>
      </c>
      <c r="BT122" s="1064">
        <v>0</v>
      </c>
    </row>
    <row r="123" spans="1:72" ht="21.95" customHeight="1" x14ac:dyDescent="0.2">
      <c r="A123" s="1012" t="str">
        <f>+B123&amp;D123&amp;F123&amp;H123&amp;J123&amp;M123&amp;AJ123</f>
        <v>A20411210</v>
      </c>
      <c r="B123" s="1257" t="s">
        <v>361</v>
      </c>
      <c r="C123" s="1287"/>
      <c r="D123" s="1257" t="s">
        <v>741</v>
      </c>
      <c r="E123" s="1287"/>
      <c r="F123" s="1257" t="s">
        <v>739</v>
      </c>
      <c r="G123" s="1287"/>
      <c r="H123" s="1257" t="s">
        <v>742</v>
      </c>
      <c r="I123" s="1287"/>
      <c r="J123" s="1257" t="s">
        <v>433</v>
      </c>
      <c r="K123" s="1287"/>
      <c r="L123" s="1287"/>
      <c r="M123" s="1257" t="s">
        <v>741</v>
      </c>
      <c r="N123" s="1287"/>
      <c r="O123" s="1287"/>
      <c r="P123" s="1257"/>
      <c r="Q123" s="1287"/>
      <c r="R123" s="1257"/>
      <c r="S123" s="1287"/>
      <c r="T123" s="1258" t="s">
        <v>437</v>
      </c>
      <c r="U123" s="1287"/>
      <c r="V123" s="1287"/>
      <c r="W123" s="1287"/>
      <c r="X123" s="1287"/>
      <c r="Y123" s="1287"/>
      <c r="Z123" s="1287"/>
      <c r="AA123" s="1287"/>
      <c r="AB123" s="1257" t="s">
        <v>732</v>
      </c>
      <c r="AC123" s="1287"/>
      <c r="AD123" s="1287"/>
      <c r="AE123" s="1287"/>
      <c r="AF123" s="1287"/>
      <c r="AG123" s="1257" t="s">
        <v>733</v>
      </c>
      <c r="AH123" s="1287"/>
      <c r="AI123" s="1287"/>
      <c r="AJ123" s="1023" t="s">
        <v>417</v>
      </c>
      <c r="AK123" s="1259" t="s">
        <v>734</v>
      </c>
      <c r="AL123" s="1287"/>
      <c r="AM123" s="1287"/>
      <c r="AN123" s="1287"/>
      <c r="AO123" s="1287"/>
      <c r="AP123" s="1287"/>
      <c r="AQ123" s="1019">
        <v>1155404308</v>
      </c>
      <c r="AR123" s="1060">
        <v>53861197</v>
      </c>
      <c r="AS123" s="1019">
        <v>10297783</v>
      </c>
      <c r="AT123" s="1019">
        <v>0</v>
      </c>
      <c r="AU123" s="1019">
        <v>0</v>
      </c>
      <c r="AV123" s="1060">
        <v>52474831</v>
      </c>
      <c r="AW123" s="1019">
        <v>1386366</v>
      </c>
      <c r="AX123" s="1060">
        <v>25787999</v>
      </c>
      <c r="AY123" s="1019">
        <v>26686832</v>
      </c>
      <c r="AZ123" s="1060">
        <v>19877882</v>
      </c>
      <c r="BA123" s="1019">
        <v>5910117</v>
      </c>
      <c r="BB123" s="1019">
        <v>19877882</v>
      </c>
      <c r="BC123" s="1019">
        <v>0</v>
      </c>
      <c r="BD123" s="1019">
        <v>0</v>
      </c>
      <c r="BG123" s="1064">
        <v>1155404308</v>
      </c>
      <c r="BH123" s="1064">
        <v>53861197</v>
      </c>
      <c r="BI123" s="1064">
        <v>10297783</v>
      </c>
      <c r="BJ123" s="1064">
        <v>0</v>
      </c>
      <c r="BK123" s="1064">
        <v>0</v>
      </c>
      <c r="BL123" s="1064">
        <v>52474831</v>
      </c>
      <c r="BM123" s="1064">
        <v>1386366</v>
      </c>
      <c r="BN123" s="1064">
        <v>25787999</v>
      </c>
      <c r="BO123" s="1064">
        <v>26686832</v>
      </c>
      <c r="BP123" s="1064">
        <v>19877882</v>
      </c>
      <c r="BQ123" s="1064">
        <v>5910117</v>
      </c>
      <c r="BR123" s="1064">
        <v>19877882</v>
      </c>
      <c r="BS123" s="1064">
        <v>0</v>
      </c>
      <c r="BT123" s="1064">
        <v>0</v>
      </c>
    </row>
    <row r="124" spans="1:72" ht="21.95" customHeight="1" x14ac:dyDescent="0.2">
      <c r="A124" s="1012" t="str">
        <f t="shared" si="2"/>
        <v>A2042110</v>
      </c>
      <c r="B124" s="1261" t="s">
        <v>361</v>
      </c>
      <c r="C124" s="1287"/>
      <c r="D124" s="1261" t="s">
        <v>741</v>
      </c>
      <c r="E124" s="1287"/>
      <c r="F124" s="1261" t="s">
        <v>739</v>
      </c>
      <c r="G124" s="1287"/>
      <c r="H124" s="1261" t="s">
        <v>742</v>
      </c>
      <c r="I124" s="1287"/>
      <c r="J124" s="1261" t="s">
        <v>763</v>
      </c>
      <c r="K124" s="1287"/>
      <c r="L124" s="1287"/>
      <c r="M124" s="1261"/>
      <c r="N124" s="1287"/>
      <c r="O124" s="1287"/>
      <c r="P124" s="1261"/>
      <c r="Q124" s="1287"/>
      <c r="R124" s="1261"/>
      <c r="S124" s="1287"/>
      <c r="T124" s="1260" t="s">
        <v>768</v>
      </c>
      <c r="U124" s="1287"/>
      <c r="V124" s="1287"/>
      <c r="W124" s="1287"/>
      <c r="X124" s="1287"/>
      <c r="Y124" s="1287"/>
      <c r="Z124" s="1287"/>
      <c r="AA124" s="1287"/>
      <c r="AB124" s="1261" t="s">
        <v>732</v>
      </c>
      <c r="AC124" s="1287"/>
      <c r="AD124" s="1287"/>
      <c r="AE124" s="1287"/>
      <c r="AF124" s="1287"/>
      <c r="AG124" s="1261" t="s">
        <v>733</v>
      </c>
      <c r="AH124" s="1287"/>
      <c r="AI124" s="1287"/>
      <c r="AJ124" s="1020" t="s">
        <v>417</v>
      </c>
      <c r="AK124" s="1262" t="s">
        <v>734</v>
      </c>
      <c r="AL124" s="1287"/>
      <c r="AM124" s="1287"/>
      <c r="AN124" s="1287"/>
      <c r="AO124" s="1287"/>
      <c r="AP124" s="1287"/>
      <c r="AQ124" s="1019">
        <v>153000000</v>
      </c>
      <c r="AR124" s="1060">
        <v>100284040</v>
      </c>
      <c r="AS124" s="1019">
        <v>29439460</v>
      </c>
      <c r="AT124" s="1019">
        <v>0</v>
      </c>
      <c r="AU124" s="1019">
        <v>0</v>
      </c>
      <c r="AV124" s="1060">
        <v>18584040</v>
      </c>
      <c r="AW124" s="1019">
        <v>81700000</v>
      </c>
      <c r="AX124" s="1060">
        <v>69000</v>
      </c>
      <c r="AY124" s="1019">
        <v>18515040</v>
      </c>
      <c r="AZ124" s="1060">
        <v>69000</v>
      </c>
      <c r="BA124" s="1019">
        <v>0</v>
      </c>
      <c r="BB124" s="1019">
        <v>69000</v>
      </c>
      <c r="BC124" s="1019">
        <v>0</v>
      </c>
      <c r="BD124" s="1019">
        <v>0</v>
      </c>
      <c r="BG124" s="1064">
        <v>153000000</v>
      </c>
      <c r="BH124" s="1064">
        <v>100284040</v>
      </c>
      <c r="BI124" s="1064">
        <v>29439460</v>
      </c>
      <c r="BJ124" s="1064">
        <v>0</v>
      </c>
      <c r="BK124" s="1064">
        <v>0</v>
      </c>
      <c r="BL124" s="1064">
        <v>18584040</v>
      </c>
      <c r="BM124" s="1064">
        <v>81700000</v>
      </c>
      <c r="BN124" s="1064">
        <v>69000</v>
      </c>
      <c r="BO124" s="1064">
        <v>18515040</v>
      </c>
      <c r="BP124" s="1064">
        <v>69000</v>
      </c>
      <c r="BQ124" s="1064">
        <v>0</v>
      </c>
      <c r="BR124" s="1064">
        <v>69000</v>
      </c>
      <c r="BS124" s="1064">
        <v>0</v>
      </c>
      <c r="BT124" s="1064">
        <v>0</v>
      </c>
    </row>
    <row r="125" spans="1:72" ht="21.95" customHeight="1" x14ac:dyDescent="0.2">
      <c r="A125" s="1012" t="str">
        <f t="shared" si="2"/>
        <v>A20421110</v>
      </c>
      <c r="B125" s="1257" t="s">
        <v>361</v>
      </c>
      <c r="C125" s="1287"/>
      <c r="D125" s="1257" t="s">
        <v>741</v>
      </c>
      <c r="E125" s="1287"/>
      <c r="F125" s="1257" t="s">
        <v>739</v>
      </c>
      <c r="G125" s="1287"/>
      <c r="H125" s="1257" t="s">
        <v>742</v>
      </c>
      <c r="I125" s="1287"/>
      <c r="J125" s="1257" t="s">
        <v>763</v>
      </c>
      <c r="K125" s="1287"/>
      <c r="L125" s="1287"/>
      <c r="M125" s="1257" t="s">
        <v>738</v>
      </c>
      <c r="N125" s="1287"/>
      <c r="O125" s="1287"/>
      <c r="P125" s="1257"/>
      <c r="Q125" s="1287"/>
      <c r="R125" s="1257"/>
      <c r="S125" s="1287"/>
      <c r="T125" s="1258" t="s">
        <v>438</v>
      </c>
      <c r="U125" s="1287"/>
      <c r="V125" s="1287"/>
      <c r="W125" s="1287"/>
      <c r="X125" s="1287"/>
      <c r="Y125" s="1287"/>
      <c r="Z125" s="1287"/>
      <c r="AA125" s="1287"/>
      <c r="AB125" s="1257" t="s">
        <v>732</v>
      </c>
      <c r="AC125" s="1287"/>
      <c r="AD125" s="1287"/>
      <c r="AE125" s="1287"/>
      <c r="AF125" s="1287"/>
      <c r="AG125" s="1257" t="s">
        <v>733</v>
      </c>
      <c r="AH125" s="1287"/>
      <c r="AI125" s="1287"/>
      <c r="AJ125" s="1023" t="s">
        <v>417</v>
      </c>
      <c r="AK125" s="1259" t="s">
        <v>734</v>
      </c>
      <c r="AL125" s="1287"/>
      <c r="AM125" s="1287"/>
      <c r="AN125" s="1287"/>
      <c r="AO125" s="1287"/>
      <c r="AP125" s="1287"/>
      <c r="AQ125" s="1019">
        <v>82400000</v>
      </c>
      <c r="AR125" s="1060">
        <v>81769000</v>
      </c>
      <c r="AS125" s="1019">
        <v>131000</v>
      </c>
      <c r="AT125" s="1019">
        <v>0</v>
      </c>
      <c r="AU125" s="1019">
        <v>0</v>
      </c>
      <c r="AV125" s="1060">
        <v>69000</v>
      </c>
      <c r="AW125" s="1019">
        <v>81700000</v>
      </c>
      <c r="AX125" s="1060">
        <v>69000</v>
      </c>
      <c r="AY125" s="1019">
        <v>0</v>
      </c>
      <c r="AZ125" s="1060">
        <v>69000</v>
      </c>
      <c r="BA125" s="1019">
        <v>0</v>
      </c>
      <c r="BB125" s="1019">
        <v>69000</v>
      </c>
      <c r="BC125" s="1019">
        <v>0</v>
      </c>
      <c r="BD125" s="1019">
        <v>0</v>
      </c>
      <c r="BG125" s="1064">
        <v>82400000</v>
      </c>
      <c r="BH125" s="1064">
        <v>81769000</v>
      </c>
      <c r="BI125" s="1064">
        <v>131000</v>
      </c>
      <c r="BJ125" s="1064">
        <v>0</v>
      </c>
      <c r="BK125" s="1064">
        <v>0</v>
      </c>
      <c r="BL125" s="1064">
        <v>69000</v>
      </c>
      <c r="BM125" s="1064">
        <v>81700000</v>
      </c>
      <c r="BN125" s="1064">
        <v>69000</v>
      </c>
      <c r="BO125" s="1064">
        <v>0</v>
      </c>
      <c r="BP125" s="1064">
        <v>69000</v>
      </c>
      <c r="BQ125" s="1064">
        <v>0</v>
      </c>
      <c r="BR125" s="1064">
        <v>69000</v>
      </c>
      <c r="BS125" s="1064">
        <v>0</v>
      </c>
      <c r="BT125" s="1064">
        <v>0</v>
      </c>
    </row>
    <row r="126" spans="1:72" ht="21.95" customHeight="1" x14ac:dyDescent="0.2">
      <c r="A126" s="1012" t="str">
        <f t="shared" si="2"/>
        <v>A20421410</v>
      </c>
      <c r="B126" s="1257" t="s">
        <v>361</v>
      </c>
      <c r="C126" s="1287"/>
      <c r="D126" s="1257" t="s">
        <v>741</v>
      </c>
      <c r="E126" s="1287"/>
      <c r="F126" s="1257" t="s">
        <v>739</v>
      </c>
      <c r="G126" s="1287"/>
      <c r="H126" s="1257" t="s">
        <v>742</v>
      </c>
      <c r="I126" s="1287"/>
      <c r="J126" s="1257" t="s">
        <v>763</v>
      </c>
      <c r="K126" s="1287"/>
      <c r="L126" s="1287"/>
      <c r="M126" s="1257" t="s">
        <v>742</v>
      </c>
      <c r="N126" s="1287"/>
      <c r="O126" s="1287"/>
      <c r="P126" s="1257"/>
      <c r="Q126" s="1287"/>
      <c r="R126" s="1257"/>
      <c r="S126" s="1287"/>
      <c r="T126" s="1258" t="s">
        <v>439</v>
      </c>
      <c r="U126" s="1287"/>
      <c r="V126" s="1287"/>
      <c r="W126" s="1287"/>
      <c r="X126" s="1287"/>
      <c r="Y126" s="1287"/>
      <c r="Z126" s="1287"/>
      <c r="AA126" s="1287"/>
      <c r="AB126" s="1257" t="s">
        <v>732</v>
      </c>
      <c r="AC126" s="1287"/>
      <c r="AD126" s="1287"/>
      <c r="AE126" s="1287"/>
      <c r="AF126" s="1287"/>
      <c r="AG126" s="1257" t="s">
        <v>733</v>
      </c>
      <c r="AH126" s="1287"/>
      <c r="AI126" s="1287"/>
      <c r="AJ126" s="1023" t="s">
        <v>417</v>
      </c>
      <c r="AK126" s="1259" t="s">
        <v>734</v>
      </c>
      <c r="AL126" s="1287"/>
      <c r="AM126" s="1287"/>
      <c r="AN126" s="1287"/>
      <c r="AO126" s="1287"/>
      <c r="AP126" s="1287"/>
      <c r="AQ126" s="1019">
        <v>28100000</v>
      </c>
      <c r="AR126" s="1060">
        <v>0</v>
      </c>
      <c r="AS126" s="1019">
        <v>7740000</v>
      </c>
      <c r="AT126" s="1019">
        <v>0</v>
      </c>
      <c r="AU126" s="1019">
        <v>0</v>
      </c>
      <c r="AV126" s="1060">
        <v>0</v>
      </c>
      <c r="AW126" s="1019">
        <v>0</v>
      </c>
      <c r="AX126" s="1060">
        <v>0</v>
      </c>
      <c r="AY126" s="1019">
        <v>0</v>
      </c>
      <c r="AZ126" s="1060">
        <v>0</v>
      </c>
      <c r="BA126" s="1019">
        <v>0</v>
      </c>
      <c r="BB126" s="1019">
        <v>0</v>
      </c>
      <c r="BC126" s="1019">
        <v>0</v>
      </c>
      <c r="BD126" s="1019">
        <v>0</v>
      </c>
      <c r="BG126" s="1064">
        <v>28100000</v>
      </c>
      <c r="BH126" s="1064">
        <v>0</v>
      </c>
      <c r="BI126" s="1064">
        <v>7740000</v>
      </c>
      <c r="BJ126" s="1064">
        <v>0</v>
      </c>
      <c r="BK126" s="1064">
        <v>0</v>
      </c>
      <c r="BL126" s="1064">
        <v>0</v>
      </c>
      <c r="BM126" s="1064">
        <v>0</v>
      </c>
      <c r="BN126" s="1064">
        <v>0</v>
      </c>
      <c r="BO126" s="1064">
        <v>0</v>
      </c>
      <c r="BP126" s="1064">
        <v>0</v>
      </c>
      <c r="BQ126" s="1064">
        <v>0</v>
      </c>
      <c r="BR126" s="1064">
        <v>0</v>
      </c>
      <c r="BS126" s="1064">
        <v>0</v>
      </c>
      <c r="BT126" s="1064">
        <v>0</v>
      </c>
    </row>
    <row r="127" spans="1:72" ht="21.95" customHeight="1" x14ac:dyDescent="0.2">
      <c r="A127" s="1012" t="str">
        <f t="shared" si="2"/>
        <v>A20421510</v>
      </c>
      <c r="B127" s="1257" t="s">
        <v>361</v>
      </c>
      <c r="C127" s="1287"/>
      <c r="D127" s="1257" t="s">
        <v>741</v>
      </c>
      <c r="E127" s="1287"/>
      <c r="F127" s="1257" t="s">
        <v>739</v>
      </c>
      <c r="G127" s="1287"/>
      <c r="H127" s="1257" t="s">
        <v>742</v>
      </c>
      <c r="I127" s="1287"/>
      <c r="J127" s="1257" t="s">
        <v>763</v>
      </c>
      <c r="K127" s="1287"/>
      <c r="L127" s="1287"/>
      <c r="M127" s="1257" t="s">
        <v>743</v>
      </c>
      <c r="N127" s="1287"/>
      <c r="O127" s="1287"/>
      <c r="P127" s="1257"/>
      <c r="Q127" s="1287"/>
      <c r="R127" s="1257"/>
      <c r="S127" s="1287"/>
      <c r="T127" s="1258" t="s">
        <v>440</v>
      </c>
      <c r="U127" s="1287"/>
      <c r="V127" s="1287"/>
      <c r="W127" s="1287"/>
      <c r="X127" s="1287"/>
      <c r="Y127" s="1287"/>
      <c r="Z127" s="1287"/>
      <c r="AA127" s="1287"/>
      <c r="AB127" s="1257" t="s">
        <v>732</v>
      </c>
      <c r="AC127" s="1287"/>
      <c r="AD127" s="1287"/>
      <c r="AE127" s="1287"/>
      <c r="AF127" s="1287"/>
      <c r="AG127" s="1257" t="s">
        <v>733</v>
      </c>
      <c r="AH127" s="1287"/>
      <c r="AI127" s="1287"/>
      <c r="AJ127" s="1023" t="s">
        <v>417</v>
      </c>
      <c r="AK127" s="1259" t="s">
        <v>734</v>
      </c>
      <c r="AL127" s="1287"/>
      <c r="AM127" s="1287"/>
      <c r="AN127" s="1287"/>
      <c r="AO127" s="1287"/>
      <c r="AP127" s="1287"/>
      <c r="AQ127" s="1019">
        <v>22500000</v>
      </c>
      <c r="AR127" s="1060">
        <v>18515040</v>
      </c>
      <c r="AS127" s="1019">
        <v>1568460</v>
      </c>
      <c r="AT127" s="1019">
        <v>0</v>
      </c>
      <c r="AU127" s="1019">
        <v>0</v>
      </c>
      <c r="AV127" s="1060">
        <v>18515040</v>
      </c>
      <c r="AW127" s="1019">
        <v>0</v>
      </c>
      <c r="AX127" s="1060">
        <v>0</v>
      </c>
      <c r="AY127" s="1019">
        <v>18515040</v>
      </c>
      <c r="AZ127" s="1060">
        <v>0</v>
      </c>
      <c r="BA127" s="1019">
        <v>0</v>
      </c>
      <c r="BB127" s="1019">
        <v>0</v>
      </c>
      <c r="BC127" s="1019">
        <v>0</v>
      </c>
      <c r="BD127" s="1019">
        <v>0</v>
      </c>
      <c r="BG127" s="1064">
        <v>22500000</v>
      </c>
      <c r="BH127" s="1064">
        <v>18515040</v>
      </c>
      <c r="BI127" s="1064">
        <v>1568460</v>
      </c>
      <c r="BJ127" s="1064">
        <v>0</v>
      </c>
      <c r="BK127" s="1064">
        <v>0</v>
      </c>
      <c r="BL127" s="1064">
        <v>18515040</v>
      </c>
      <c r="BM127" s="1064">
        <v>0</v>
      </c>
      <c r="BN127" s="1064">
        <v>0</v>
      </c>
      <c r="BO127" s="1064">
        <v>18515040</v>
      </c>
      <c r="BP127" s="1064">
        <v>0</v>
      </c>
      <c r="BQ127" s="1064">
        <v>0</v>
      </c>
      <c r="BR127" s="1064">
        <v>0</v>
      </c>
      <c r="BS127" s="1064">
        <v>0</v>
      </c>
      <c r="BT127" s="1064">
        <v>0</v>
      </c>
    </row>
    <row r="128" spans="1:72" ht="21.95" customHeight="1" x14ac:dyDescent="0.2">
      <c r="A128" s="1012" t="str">
        <f t="shared" si="2"/>
        <v>A20421810</v>
      </c>
      <c r="B128" s="1257" t="s">
        <v>361</v>
      </c>
      <c r="C128" s="1287"/>
      <c r="D128" s="1257" t="s">
        <v>741</v>
      </c>
      <c r="E128" s="1287"/>
      <c r="F128" s="1257" t="s">
        <v>739</v>
      </c>
      <c r="G128" s="1287"/>
      <c r="H128" s="1257" t="s">
        <v>742</v>
      </c>
      <c r="I128" s="1287"/>
      <c r="J128" s="1257" t="s">
        <v>763</v>
      </c>
      <c r="K128" s="1287"/>
      <c r="L128" s="1287"/>
      <c r="M128" s="1257" t="s">
        <v>755</v>
      </c>
      <c r="N128" s="1287"/>
      <c r="O128" s="1287"/>
      <c r="P128" s="1257"/>
      <c r="Q128" s="1287"/>
      <c r="R128" s="1257"/>
      <c r="S128" s="1287"/>
      <c r="T128" s="1258" t="s">
        <v>441</v>
      </c>
      <c r="U128" s="1287"/>
      <c r="V128" s="1287"/>
      <c r="W128" s="1287"/>
      <c r="X128" s="1287"/>
      <c r="Y128" s="1287"/>
      <c r="Z128" s="1287"/>
      <c r="AA128" s="1287"/>
      <c r="AB128" s="1257" t="s">
        <v>732</v>
      </c>
      <c r="AC128" s="1287"/>
      <c r="AD128" s="1287"/>
      <c r="AE128" s="1287"/>
      <c r="AF128" s="1287"/>
      <c r="AG128" s="1257" t="s">
        <v>733</v>
      </c>
      <c r="AH128" s="1287"/>
      <c r="AI128" s="1287"/>
      <c r="AJ128" s="1023" t="s">
        <v>417</v>
      </c>
      <c r="AK128" s="1259" t="s">
        <v>734</v>
      </c>
      <c r="AL128" s="1287"/>
      <c r="AM128" s="1287"/>
      <c r="AN128" s="1287"/>
      <c r="AO128" s="1287"/>
      <c r="AP128" s="1287"/>
      <c r="AQ128" s="1019">
        <v>20000000</v>
      </c>
      <c r="AR128" s="1060">
        <v>0</v>
      </c>
      <c r="AS128" s="1019">
        <v>20000000</v>
      </c>
      <c r="AT128" s="1019">
        <v>0</v>
      </c>
      <c r="AU128" s="1019">
        <v>0</v>
      </c>
      <c r="AV128" s="1060">
        <v>0</v>
      </c>
      <c r="AW128" s="1019">
        <v>0</v>
      </c>
      <c r="AX128" s="1060">
        <v>0</v>
      </c>
      <c r="AY128" s="1019">
        <v>0</v>
      </c>
      <c r="AZ128" s="1060">
        <v>0</v>
      </c>
      <c r="BA128" s="1019">
        <v>0</v>
      </c>
      <c r="BB128" s="1019">
        <v>0</v>
      </c>
      <c r="BC128" s="1019">
        <v>0</v>
      </c>
      <c r="BD128" s="1019">
        <v>0</v>
      </c>
      <c r="BG128" s="1064">
        <v>20000000</v>
      </c>
      <c r="BH128" s="1064">
        <v>0</v>
      </c>
      <c r="BI128" s="1064">
        <v>20000000</v>
      </c>
      <c r="BJ128" s="1064">
        <v>0</v>
      </c>
      <c r="BK128" s="1064">
        <v>0</v>
      </c>
      <c r="BL128" s="1064">
        <v>0</v>
      </c>
      <c r="BM128" s="1064">
        <v>0</v>
      </c>
      <c r="BN128" s="1064">
        <v>0</v>
      </c>
      <c r="BO128" s="1064">
        <v>0</v>
      </c>
      <c r="BP128" s="1064">
        <v>0</v>
      </c>
      <c r="BQ128" s="1064">
        <v>0</v>
      </c>
      <c r="BR128" s="1064">
        <v>0</v>
      </c>
      <c r="BS128" s="1064">
        <v>0</v>
      </c>
      <c r="BT128" s="1064">
        <v>0</v>
      </c>
    </row>
    <row r="129" spans="1:72" ht="21.95" customHeight="1" x14ac:dyDescent="0.2">
      <c r="A129" s="1012" t="str">
        <f t="shared" si="2"/>
        <v>A2044010</v>
      </c>
      <c r="B129" s="1261" t="s">
        <v>361</v>
      </c>
      <c r="C129" s="1287"/>
      <c r="D129" s="1261" t="s">
        <v>741</v>
      </c>
      <c r="E129" s="1287"/>
      <c r="F129" s="1261" t="s">
        <v>739</v>
      </c>
      <c r="G129" s="1287"/>
      <c r="H129" s="1261" t="s">
        <v>742</v>
      </c>
      <c r="I129" s="1287"/>
      <c r="J129" s="1261" t="s">
        <v>769</v>
      </c>
      <c r="K129" s="1287"/>
      <c r="L129" s="1287"/>
      <c r="M129" s="1261"/>
      <c r="N129" s="1287"/>
      <c r="O129" s="1287"/>
      <c r="P129" s="1261"/>
      <c r="Q129" s="1287"/>
      <c r="R129" s="1261"/>
      <c r="S129" s="1287"/>
      <c r="T129" s="1260" t="s">
        <v>770</v>
      </c>
      <c r="U129" s="1287"/>
      <c r="V129" s="1287"/>
      <c r="W129" s="1287"/>
      <c r="X129" s="1287"/>
      <c r="Y129" s="1287"/>
      <c r="Z129" s="1287"/>
      <c r="AA129" s="1287"/>
      <c r="AB129" s="1261" t="s">
        <v>732</v>
      </c>
      <c r="AC129" s="1287"/>
      <c r="AD129" s="1287"/>
      <c r="AE129" s="1287"/>
      <c r="AF129" s="1287"/>
      <c r="AG129" s="1261" t="s">
        <v>733</v>
      </c>
      <c r="AH129" s="1287"/>
      <c r="AI129" s="1287"/>
      <c r="AJ129" s="1020" t="s">
        <v>417</v>
      </c>
      <c r="AK129" s="1262" t="s">
        <v>734</v>
      </c>
      <c r="AL129" s="1287"/>
      <c r="AM129" s="1287"/>
      <c r="AN129" s="1287"/>
      <c r="AO129" s="1287"/>
      <c r="AP129" s="1287"/>
      <c r="AQ129" s="1019">
        <v>15000000</v>
      </c>
      <c r="AR129" s="1060">
        <v>0</v>
      </c>
      <c r="AS129" s="1019">
        <v>14330100</v>
      </c>
      <c r="AT129" s="1019">
        <v>0</v>
      </c>
      <c r="AU129" s="1019">
        <v>0</v>
      </c>
      <c r="AV129" s="1060">
        <v>0</v>
      </c>
      <c r="AW129" s="1019">
        <v>0</v>
      </c>
      <c r="AX129" s="1060">
        <v>0</v>
      </c>
      <c r="AY129" s="1019">
        <v>0</v>
      </c>
      <c r="AZ129" s="1060">
        <v>0</v>
      </c>
      <c r="BA129" s="1019">
        <v>0</v>
      </c>
      <c r="BB129" s="1019">
        <v>0</v>
      </c>
      <c r="BC129" s="1019">
        <v>0</v>
      </c>
      <c r="BD129" s="1019">
        <v>0</v>
      </c>
      <c r="BG129" s="1064">
        <v>15000000</v>
      </c>
      <c r="BH129" s="1064">
        <v>0</v>
      </c>
      <c r="BI129" s="1064">
        <v>14330100</v>
      </c>
      <c r="BJ129" s="1064">
        <v>0</v>
      </c>
      <c r="BK129" s="1064">
        <v>0</v>
      </c>
      <c r="BL129" s="1064">
        <v>0</v>
      </c>
      <c r="BM129" s="1064">
        <v>0</v>
      </c>
      <c r="BN129" s="1064">
        <v>0</v>
      </c>
      <c r="BO129" s="1064">
        <v>0</v>
      </c>
      <c r="BP129" s="1064">
        <v>0</v>
      </c>
      <c r="BQ129" s="1064">
        <v>0</v>
      </c>
      <c r="BR129" s="1064">
        <v>0</v>
      </c>
      <c r="BS129" s="1064">
        <v>0</v>
      </c>
      <c r="BT129" s="1064">
        <v>0</v>
      </c>
    </row>
    <row r="130" spans="1:72" ht="21.95" customHeight="1" x14ac:dyDescent="0.2">
      <c r="A130" s="1012" t="str">
        <f t="shared" si="2"/>
        <v>A204401510</v>
      </c>
      <c r="B130" s="1257" t="s">
        <v>361</v>
      </c>
      <c r="C130" s="1287"/>
      <c r="D130" s="1257" t="s">
        <v>741</v>
      </c>
      <c r="E130" s="1287"/>
      <c r="F130" s="1257" t="s">
        <v>739</v>
      </c>
      <c r="G130" s="1287"/>
      <c r="H130" s="1257" t="s">
        <v>742</v>
      </c>
      <c r="I130" s="1287"/>
      <c r="J130" s="1257" t="s">
        <v>769</v>
      </c>
      <c r="K130" s="1287"/>
      <c r="L130" s="1287"/>
      <c r="M130" s="1257" t="s">
        <v>745</v>
      </c>
      <c r="N130" s="1287"/>
      <c r="O130" s="1287"/>
      <c r="P130" s="1257"/>
      <c r="Q130" s="1287"/>
      <c r="R130" s="1257"/>
      <c r="S130" s="1287"/>
      <c r="T130" s="1258" t="s">
        <v>576</v>
      </c>
      <c r="U130" s="1287"/>
      <c r="V130" s="1287"/>
      <c r="W130" s="1287"/>
      <c r="X130" s="1287"/>
      <c r="Y130" s="1287"/>
      <c r="Z130" s="1287"/>
      <c r="AA130" s="1287"/>
      <c r="AB130" s="1257" t="s">
        <v>732</v>
      </c>
      <c r="AC130" s="1287"/>
      <c r="AD130" s="1287"/>
      <c r="AE130" s="1287"/>
      <c r="AF130" s="1287"/>
      <c r="AG130" s="1257" t="s">
        <v>733</v>
      </c>
      <c r="AH130" s="1287"/>
      <c r="AI130" s="1287"/>
      <c r="AJ130" s="1023" t="s">
        <v>417</v>
      </c>
      <c r="AK130" s="1259" t="s">
        <v>734</v>
      </c>
      <c r="AL130" s="1287"/>
      <c r="AM130" s="1287"/>
      <c r="AN130" s="1287"/>
      <c r="AO130" s="1287"/>
      <c r="AP130" s="1287"/>
      <c r="AQ130" s="1019">
        <v>15000000</v>
      </c>
      <c r="AR130" s="1060">
        <v>0</v>
      </c>
      <c r="AS130" s="1019">
        <v>14330100</v>
      </c>
      <c r="AT130" s="1019">
        <v>0</v>
      </c>
      <c r="AU130" s="1019">
        <v>0</v>
      </c>
      <c r="AV130" s="1060">
        <v>0</v>
      </c>
      <c r="AW130" s="1019">
        <v>0</v>
      </c>
      <c r="AX130" s="1060">
        <v>0</v>
      </c>
      <c r="AY130" s="1019">
        <v>0</v>
      </c>
      <c r="AZ130" s="1060">
        <v>0</v>
      </c>
      <c r="BA130" s="1019">
        <v>0</v>
      </c>
      <c r="BB130" s="1019">
        <v>0</v>
      </c>
      <c r="BC130" s="1019">
        <v>0</v>
      </c>
      <c r="BD130" s="1019">
        <v>0</v>
      </c>
      <c r="BG130" s="1064">
        <v>15000000</v>
      </c>
      <c r="BH130" s="1064">
        <v>0</v>
      </c>
      <c r="BI130" s="1064">
        <v>14330100</v>
      </c>
      <c r="BJ130" s="1064">
        <v>0</v>
      </c>
      <c r="BK130" s="1064">
        <v>0</v>
      </c>
      <c r="BL130" s="1064">
        <v>0</v>
      </c>
      <c r="BM130" s="1064">
        <v>0</v>
      </c>
      <c r="BN130" s="1064">
        <v>0</v>
      </c>
      <c r="BO130" s="1064">
        <v>0</v>
      </c>
      <c r="BP130" s="1064">
        <v>0</v>
      </c>
      <c r="BQ130" s="1064">
        <v>0</v>
      </c>
      <c r="BR130" s="1064">
        <v>0</v>
      </c>
      <c r="BS130" s="1064">
        <v>0</v>
      </c>
      <c r="BT130" s="1064">
        <v>0</v>
      </c>
    </row>
    <row r="131" spans="1:72" ht="21.95" customHeight="1" x14ac:dyDescent="0.2">
      <c r="A131" s="1012" t="str">
        <f t="shared" si="2"/>
        <v>A2044110</v>
      </c>
      <c r="B131" s="1261" t="s">
        <v>361</v>
      </c>
      <c r="C131" s="1287"/>
      <c r="D131" s="1261" t="s">
        <v>741</v>
      </c>
      <c r="E131" s="1287"/>
      <c r="F131" s="1261" t="s">
        <v>739</v>
      </c>
      <c r="G131" s="1287"/>
      <c r="H131" s="1261" t="s">
        <v>742</v>
      </c>
      <c r="I131" s="1287"/>
      <c r="J131" s="1261" t="s">
        <v>771</v>
      </c>
      <c r="K131" s="1287"/>
      <c r="L131" s="1287"/>
      <c r="M131" s="1261"/>
      <c r="N131" s="1287"/>
      <c r="O131" s="1287"/>
      <c r="P131" s="1261"/>
      <c r="Q131" s="1287"/>
      <c r="R131" s="1261"/>
      <c r="S131" s="1287"/>
      <c r="T131" s="1260" t="s">
        <v>442</v>
      </c>
      <c r="U131" s="1287"/>
      <c r="V131" s="1287"/>
      <c r="W131" s="1287"/>
      <c r="X131" s="1287"/>
      <c r="Y131" s="1287"/>
      <c r="Z131" s="1287"/>
      <c r="AA131" s="1287"/>
      <c r="AB131" s="1261" t="s">
        <v>732</v>
      </c>
      <c r="AC131" s="1287"/>
      <c r="AD131" s="1287"/>
      <c r="AE131" s="1287"/>
      <c r="AF131" s="1287"/>
      <c r="AG131" s="1261" t="s">
        <v>733</v>
      </c>
      <c r="AH131" s="1287"/>
      <c r="AI131" s="1287"/>
      <c r="AJ131" s="1020" t="s">
        <v>417</v>
      </c>
      <c r="AK131" s="1262" t="s">
        <v>734</v>
      </c>
      <c r="AL131" s="1287"/>
      <c r="AM131" s="1287"/>
      <c r="AN131" s="1287"/>
      <c r="AO131" s="1287"/>
      <c r="AP131" s="1287"/>
      <c r="AQ131" s="1019">
        <v>127000000</v>
      </c>
      <c r="AR131" s="1060">
        <v>5915800</v>
      </c>
      <c r="AS131" s="1019">
        <v>12704180</v>
      </c>
      <c r="AT131" s="1019">
        <v>0</v>
      </c>
      <c r="AU131" s="1019">
        <v>0</v>
      </c>
      <c r="AV131" s="1060">
        <v>12000</v>
      </c>
      <c r="AW131" s="1019">
        <v>5903800</v>
      </c>
      <c r="AX131" s="1060">
        <v>16838417</v>
      </c>
      <c r="AY131" s="1019">
        <v>16826417</v>
      </c>
      <c r="AZ131" s="1060">
        <v>12000</v>
      </c>
      <c r="BA131" s="1019">
        <v>16826417</v>
      </c>
      <c r="BB131" s="1019">
        <v>12000</v>
      </c>
      <c r="BC131" s="1019">
        <v>0</v>
      </c>
      <c r="BD131" s="1019">
        <v>0</v>
      </c>
      <c r="BG131" s="1064">
        <v>127000000</v>
      </c>
      <c r="BH131" s="1064">
        <v>5915800</v>
      </c>
      <c r="BI131" s="1064">
        <v>12704180</v>
      </c>
      <c r="BJ131" s="1064">
        <v>0</v>
      </c>
      <c r="BK131" s="1064">
        <v>0</v>
      </c>
      <c r="BL131" s="1064">
        <v>12000</v>
      </c>
      <c r="BM131" s="1064">
        <v>5903800</v>
      </c>
      <c r="BN131" s="1064">
        <v>16838417</v>
      </c>
      <c r="BO131" s="1064">
        <v>16826417</v>
      </c>
      <c r="BP131" s="1064">
        <v>12000</v>
      </c>
      <c r="BQ131" s="1064">
        <v>16826417</v>
      </c>
      <c r="BR131" s="1064">
        <v>12000</v>
      </c>
      <c r="BS131" s="1064">
        <v>0</v>
      </c>
      <c r="BT131" s="1064">
        <v>0</v>
      </c>
    </row>
    <row r="132" spans="1:72" ht="21.95" customHeight="1" x14ac:dyDescent="0.2">
      <c r="A132" s="1012" t="str">
        <f t="shared" si="2"/>
        <v>A20441210</v>
      </c>
      <c r="B132" s="1257" t="s">
        <v>361</v>
      </c>
      <c r="C132" s="1287"/>
      <c r="D132" s="1257" t="s">
        <v>741</v>
      </c>
      <c r="E132" s="1287"/>
      <c r="F132" s="1257" t="s">
        <v>739</v>
      </c>
      <c r="G132" s="1287"/>
      <c r="H132" s="1257" t="s">
        <v>742</v>
      </c>
      <c r="I132" s="1287"/>
      <c r="J132" s="1257" t="s">
        <v>771</v>
      </c>
      <c r="K132" s="1287"/>
      <c r="L132" s="1287"/>
      <c r="M132" s="1257" t="s">
        <v>741</v>
      </c>
      <c r="N132" s="1287"/>
      <c r="O132" s="1287"/>
      <c r="P132" s="1257"/>
      <c r="Q132" s="1287"/>
      <c r="R132" s="1257"/>
      <c r="S132" s="1287"/>
      <c r="T132" s="1258" t="s">
        <v>443</v>
      </c>
      <c r="U132" s="1287"/>
      <c r="V132" s="1287"/>
      <c r="W132" s="1287"/>
      <c r="X132" s="1287"/>
      <c r="Y132" s="1287"/>
      <c r="Z132" s="1287"/>
      <c r="AA132" s="1287"/>
      <c r="AB132" s="1257" t="s">
        <v>732</v>
      </c>
      <c r="AC132" s="1287"/>
      <c r="AD132" s="1287"/>
      <c r="AE132" s="1287"/>
      <c r="AF132" s="1287"/>
      <c r="AG132" s="1257" t="s">
        <v>733</v>
      </c>
      <c r="AH132" s="1287"/>
      <c r="AI132" s="1287"/>
      <c r="AJ132" s="1023" t="s">
        <v>417</v>
      </c>
      <c r="AK132" s="1259" t="s">
        <v>734</v>
      </c>
      <c r="AL132" s="1287"/>
      <c r="AM132" s="1287"/>
      <c r="AN132" s="1287"/>
      <c r="AO132" s="1287"/>
      <c r="AP132" s="1287"/>
      <c r="AQ132" s="1019">
        <v>87000000</v>
      </c>
      <c r="AR132" s="1060">
        <v>0</v>
      </c>
      <c r="AS132" s="1019">
        <v>0</v>
      </c>
      <c r="AT132" s="1019">
        <v>0</v>
      </c>
      <c r="AU132" s="1019">
        <v>0</v>
      </c>
      <c r="AV132" s="1060">
        <v>0</v>
      </c>
      <c r="AW132" s="1019">
        <v>0</v>
      </c>
      <c r="AX132" s="1060">
        <v>16826417</v>
      </c>
      <c r="AY132" s="1019">
        <v>16826417</v>
      </c>
      <c r="AZ132" s="1060">
        <v>0</v>
      </c>
      <c r="BA132" s="1019">
        <v>16826417</v>
      </c>
      <c r="BB132" s="1019">
        <v>0</v>
      </c>
      <c r="BC132" s="1019">
        <v>0</v>
      </c>
      <c r="BD132" s="1019">
        <v>0</v>
      </c>
      <c r="BG132" s="1064">
        <v>87000000</v>
      </c>
      <c r="BH132" s="1064">
        <v>0</v>
      </c>
      <c r="BI132" s="1064">
        <v>0</v>
      </c>
      <c r="BJ132" s="1064">
        <v>0</v>
      </c>
      <c r="BK132" s="1064">
        <v>0</v>
      </c>
      <c r="BL132" s="1064">
        <v>0</v>
      </c>
      <c r="BM132" s="1064">
        <v>0</v>
      </c>
      <c r="BN132" s="1064">
        <v>16826417</v>
      </c>
      <c r="BO132" s="1064">
        <v>16826417</v>
      </c>
      <c r="BP132" s="1064">
        <v>0</v>
      </c>
      <c r="BQ132" s="1064">
        <v>16826417</v>
      </c>
      <c r="BR132" s="1064">
        <v>0</v>
      </c>
      <c r="BS132" s="1064">
        <v>0</v>
      </c>
      <c r="BT132" s="1064">
        <v>0</v>
      </c>
    </row>
    <row r="133" spans="1:72" ht="21.95" customHeight="1" x14ac:dyDescent="0.2">
      <c r="A133" s="1012" t="str">
        <f t="shared" si="2"/>
        <v>A20441510</v>
      </c>
      <c r="B133" s="1257" t="s">
        <v>361</v>
      </c>
      <c r="C133" s="1287"/>
      <c r="D133" s="1257" t="s">
        <v>741</v>
      </c>
      <c r="E133" s="1287"/>
      <c r="F133" s="1257" t="s">
        <v>739</v>
      </c>
      <c r="G133" s="1287"/>
      <c r="H133" s="1257" t="s">
        <v>742</v>
      </c>
      <c r="I133" s="1287"/>
      <c r="J133" s="1257" t="s">
        <v>771</v>
      </c>
      <c r="K133" s="1287"/>
      <c r="L133" s="1287"/>
      <c r="M133" s="1257" t="s">
        <v>743</v>
      </c>
      <c r="N133" s="1287"/>
      <c r="O133" s="1287"/>
      <c r="P133" s="1257"/>
      <c r="Q133" s="1287"/>
      <c r="R133" s="1257"/>
      <c r="S133" s="1287"/>
      <c r="T133" s="1258" t="s">
        <v>444</v>
      </c>
      <c r="U133" s="1287"/>
      <c r="V133" s="1287"/>
      <c r="W133" s="1287"/>
      <c r="X133" s="1287"/>
      <c r="Y133" s="1287"/>
      <c r="Z133" s="1287"/>
      <c r="AA133" s="1287"/>
      <c r="AB133" s="1257" t="s">
        <v>732</v>
      </c>
      <c r="AC133" s="1287"/>
      <c r="AD133" s="1287"/>
      <c r="AE133" s="1287"/>
      <c r="AF133" s="1287"/>
      <c r="AG133" s="1257" t="s">
        <v>733</v>
      </c>
      <c r="AH133" s="1287"/>
      <c r="AI133" s="1287"/>
      <c r="AJ133" s="1023" t="s">
        <v>417</v>
      </c>
      <c r="AK133" s="1259" t="s">
        <v>734</v>
      </c>
      <c r="AL133" s="1287"/>
      <c r="AM133" s="1287"/>
      <c r="AN133" s="1287"/>
      <c r="AO133" s="1287"/>
      <c r="AP133" s="1287"/>
      <c r="AQ133" s="1019">
        <v>25000000</v>
      </c>
      <c r="AR133" s="1060">
        <v>0</v>
      </c>
      <c r="AS133" s="1019">
        <v>10408040</v>
      </c>
      <c r="AT133" s="1019">
        <v>0</v>
      </c>
      <c r="AU133" s="1019">
        <v>0</v>
      </c>
      <c r="AV133" s="1060">
        <v>0</v>
      </c>
      <c r="AW133" s="1019">
        <v>0</v>
      </c>
      <c r="AX133" s="1060">
        <v>0</v>
      </c>
      <c r="AY133" s="1019">
        <v>0</v>
      </c>
      <c r="AZ133" s="1060">
        <v>0</v>
      </c>
      <c r="BA133" s="1019">
        <v>0</v>
      </c>
      <c r="BB133" s="1019">
        <v>0</v>
      </c>
      <c r="BC133" s="1019">
        <v>0</v>
      </c>
      <c r="BD133" s="1019">
        <v>0</v>
      </c>
      <c r="BG133" s="1064">
        <v>25000000</v>
      </c>
      <c r="BH133" s="1064">
        <v>0</v>
      </c>
      <c r="BI133" s="1064">
        <v>10408040</v>
      </c>
      <c r="BJ133" s="1064">
        <v>0</v>
      </c>
      <c r="BK133" s="1064">
        <v>0</v>
      </c>
      <c r="BL133" s="1064">
        <v>0</v>
      </c>
      <c r="BM133" s="1064">
        <v>0</v>
      </c>
      <c r="BN133" s="1064">
        <v>0</v>
      </c>
      <c r="BO133" s="1064">
        <v>0</v>
      </c>
      <c r="BP133" s="1064">
        <v>0</v>
      </c>
      <c r="BQ133" s="1064">
        <v>0</v>
      </c>
      <c r="BR133" s="1064">
        <v>0</v>
      </c>
      <c r="BS133" s="1064">
        <v>0</v>
      </c>
      <c r="BT133" s="1064">
        <v>0</v>
      </c>
    </row>
    <row r="134" spans="1:72" ht="21.95" customHeight="1" x14ac:dyDescent="0.2">
      <c r="A134" s="1012" t="str">
        <f t="shared" si="2"/>
        <v>A204411310</v>
      </c>
      <c r="B134" s="1257" t="s">
        <v>361</v>
      </c>
      <c r="C134" s="1287"/>
      <c r="D134" s="1257" t="s">
        <v>741</v>
      </c>
      <c r="E134" s="1287"/>
      <c r="F134" s="1257" t="s">
        <v>739</v>
      </c>
      <c r="G134" s="1287"/>
      <c r="H134" s="1257" t="s">
        <v>742</v>
      </c>
      <c r="I134" s="1287"/>
      <c r="J134" s="1257" t="s">
        <v>771</v>
      </c>
      <c r="K134" s="1287"/>
      <c r="L134" s="1287"/>
      <c r="M134" s="1257" t="s">
        <v>765</v>
      </c>
      <c r="N134" s="1287"/>
      <c r="O134" s="1287"/>
      <c r="P134" s="1257"/>
      <c r="Q134" s="1287"/>
      <c r="R134" s="1257"/>
      <c r="S134" s="1287"/>
      <c r="T134" s="1258" t="s">
        <v>442</v>
      </c>
      <c r="U134" s="1287"/>
      <c r="V134" s="1287"/>
      <c r="W134" s="1287"/>
      <c r="X134" s="1287"/>
      <c r="Y134" s="1287"/>
      <c r="Z134" s="1287"/>
      <c r="AA134" s="1287"/>
      <c r="AB134" s="1257" t="s">
        <v>732</v>
      </c>
      <c r="AC134" s="1287"/>
      <c r="AD134" s="1287"/>
      <c r="AE134" s="1287"/>
      <c r="AF134" s="1287"/>
      <c r="AG134" s="1257" t="s">
        <v>733</v>
      </c>
      <c r="AH134" s="1287"/>
      <c r="AI134" s="1287"/>
      <c r="AJ134" s="1023" t="s">
        <v>417</v>
      </c>
      <c r="AK134" s="1259" t="s">
        <v>734</v>
      </c>
      <c r="AL134" s="1287"/>
      <c r="AM134" s="1287"/>
      <c r="AN134" s="1287"/>
      <c r="AO134" s="1287"/>
      <c r="AP134" s="1287"/>
      <c r="AQ134" s="1019">
        <v>15000000</v>
      </c>
      <c r="AR134" s="1060">
        <v>5915800</v>
      </c>
      <c r="AS134" s="1019">
        <v>2296140</v>
      </c>
      <c r="AT134" s="1019">
        <v>0</v>
      </c>
      <c r="AU134" s="1019">
        <v>0</v>
      </c>
      <c r="AV134" s="1060">
        <v>12000</v>
      </c>
      <c r="AW134" s="1019">
        <v>5903800</v>
      </c>
      <c r="AX134" s="1060">
        <v>12000</v>
      </c>
      <c r="AY134" s="1019">
        <v>0</v>
      </c>
      <c r="AZ134" s="1060">
        <v>12000</v>
      </c>
      <c r="BA134" s="1019">
        <v>0</v>
      </c>
      <c r="BB134" s="1019">
        <v>12000</v>
      </c>
      <c r="BC134" s="1019">
        <v>0</v>
      </c>
      <c r="BD134" s="1019">
        <v>0</v>
      </c>
      <c r="BG134" s="1064">
        <v>15000000</v>
      </c>
      <c r="BH134" s="1064">
        <v>5915800</v>
      </c>
      <c r="BI134" s="1064">
        <v>2296140</v>
      </c>
      <c r="BJ134" s="1064">
        <v>0</v>
      </c>
      <c r="BK134" s="1064">
        <v>0</v>
      </c>
      <c r="BL134" s="1064">
        <v>12000</v>
      </c>
      <c r="BM134" s="1064">
        <v>5903800</v>
      </c>
      <c r="BN134" s="1064">
        <v>12000</v>
      </c>
      <c r="BO134" s="1064">
        <v>0</v>
      </c>
      <c r="BP134" s="1064">
        <v>12000</v>
      </c>
      <c r="BQ134" s="1064">
        <v>0</v>
      </c>
      <c r="BR134" s="1064">
        <v>12000</v>
      </c>
      <c r="BS134" s="1064">
        <v>0</v>
      </c>
      <c r="BT134" s="1064">
        <v>0</v>
      </c>
    </row>
    <row r="135" spans="1:72" ht="21.95" customHeight="1" x14ac:dyDescent="0.2">
      <c r="A135" s="1012" t="str">
        <f t="shared" si="2"/>
        <v>A20499910</v>
      </c>
      <c r="B135" s="1257" t="s">
        <v>361</v>
      </c>
      <c r="C135" s="1287"/>
      <c r="D135" s="1257" t="s">
        <v>741</v>
      </c>
      <c r="E135" s="1287"/>
      <c r="F135" s="1257" t="s">
        <v>739</v>
      </c>
      <c r="G135" s="1287"/>
      <c r="H135" s="1257" t="s">
        <v>742</v>
      </c>
      <c r="I135" s="1287"/>
      <c r="J135" s="1257" t="s">
        <v>749</v>
      </c>
      <c r="K135" s="1287"/>
      <c r="L135" s="1287"/>
      <c r="M135" s="1257"/>
      <c r="N135" s="1287"/>
      <c r="O135" s="1287"/>
      <c r="P135" s="1257"/>
      <c r="Q135" s="1287"/>
      <c r="R135" s="1257"/>
      <c r="S135" s="1287"/>
      <c r="T135" s="1258" t="s">
        <v>750</v>
      </c>
      <c r="U135" s="1287"/>
      <c r="V135" s="1287"/>
      <c r="W135" s="1287"/>
      <c r="X135" s="1287"/>
      <c r="Y135" s="1287"/>
      <c r="Z135" s="1287"/>
      <c r="AA135" s="1287"/>
      <c r="AB135" s="1257" t="s">
        <v>732</v>
      </c>
      <c r="AC135" s="1287"/>
      <c r="AD135" s="1287"/>
      <c r="AE135" s="1287"/>
      <c r="AF135" s="1287"/>
      <c r="AG135" s="1257" t="s">
        <v>733</v>
      </c>
      <c r="AH135" s="1287"/>
      <c r="AI135" s="1287"/>
      <c r="AJ135" s="1023" t="s">
        <v>417</v>
      </c>
      <c r="AK135" s="1259" t="s">
        <v>734</v>
      </c>
      <c r="AL135" s="1287"/>
      <c r="AM135" s="1287"/>
      <c r="AN135" s="1287"/>
      <c r="AO135" s="1287"/>
      <c r="AP135" s="1287"/>
      <c r="AQ135" s="1019">
        <v>4295692</v>
      </c>
      <c r="AR135" s="1060">
        <v>0</v>
      </c>
      <c r="AS135" s="1019">
        <v>0</v>
      </c>
      <c r="AT135" s="1019">
        <v>0</v>
      </c>
      <c r="AU135" s="1019">
        <v>0</v>
      </c>
      <c r="AV135" s="1060">
        <v>0</v>
      </c>
      <c r="AW135" s="1019">
        <v>0</v>
      </c>
      <c r="AX135" s="1060">
        <v>0</v>
      </c>
      <c r="AY135" s="1019">
        <v>0</v>
      </c>
      <c r="AZ135" s="1060">
        <v>0</v>
      </c>
      <c r="BA135" s="1019">
        <v>0</v>
      </c>
      <c r="BB135" s="1019">
        <v>0</v>
      </c>
      <c r="BC135" s="1019">
        <v>0</v>
      </c>
      <c r="BD135" s="1019">
        <v>0</v>
      </c>
      <c r="BG135" s="1064">
        <v>4295692</v>
      </c>
      <c r="BH135" s="1064">
        <v>0</v>
      </c>
      <c r="BI135" s="1064">
        <v>0</v>
      </c>
      <c r="BJ135" s="1064">
        <v>0</v>
      </c>
      <c r="BK135" s="1064">
        <v>0</v>
      </c>
      <c r="BL135" s="1064">
        <v>0</v>
      </c>
      <c r="BM135" s="1064">
        <v>0</v>
      </c>
      <c r="BN135" s="1064">
        <v>0</v>
      </c>
      <c r="BO135" s="1064">
        <v>0</v>
      </c>
      <c r="BP135" s="1064">
        <v>0</v>
      </c>
      <c r="BQ135" s="1064">
        <v>0</v>
      </c>
      <c r="BR135" s="1064">
        <v>0</v>
      </c>
      <c r="BS135" s="1064">
        <v>0</v>
      </c>
      <c r="BT135" s="1064">
        <v>0</v>
      </c>
    </row>
    <row r="136" spans="1:72" ht="21.95" customHeight="1" x14ac:dyDescent="0.2">
      <c r="A136" s="1012" t="str">
        <f t="shared" si="2"/>
        <v>A310</v>
      </c>
      <c r="B136" s="1261" t="s">
        <v>361</v>
      </c>
      <c r="C136" s="1287"/>
      <c r="D136" s="1261" t="s">
        <v>748</v>
      </c>
      <c r="E136" s="1287"/>
      <c r="F136" s="1261"/>
      <c r="G136" s="1287"/>
      <c r="H136" s="1261"/>
      <c r="I136" s="1287"/>
      <c r="J136" s="1261"/>
      <c r="K136" s="1287"/>
      <c r="L136" s="1287"/>
      <c r="M136" s="1261"/>
      <c r="N136" s="1287"/>
      <c r="O136" s="1287"/>
      <c r="P136" s="1261"/>
      <c r="Q136" s="1287"/>
      <c r="R136" s="1261"/>
      <c r="S136" s="1287"/>
      <c r="T136" s="1260" t="s">
        <v>60</v>
      </c>
      <c r="U136" s="1287"/>
      <c r="V136" s="1287"/>
      <c r="W136" s="1287"/>
      <c r="X136" s="1287"/>
      <c r="Y136" s="1287"/>
      <c r="Z136" s="1287"/>
      <c r="AA136" s="1287"/>
      <c r="AB136" s="1261" t="s">
        <v>732</v>
      </c>
      <c r="AC136" s="1287"/>
      <c r="AD136" s="1287"/>
      <c r="AE136" s="1287"/>
      <c r="AF136" s="1287"/>
      <c r="AG136" s="1261" t="s">
        <v>733</v>
      </c>
      <c r="AH136" s="1287"/>
      <c r="AI136" s="1287"/>
      <c r="AJ136" s="1020" t="s">
        <v>417</v>
      </c>
      <c r="AK136" s="1262" t="s">
        <v>734</v>
      </c>
      <c r="AL136" s="1287"/>
      <c r="AM136" s="1287"/>
      <c r="AN136" s="1287"/>
      <c r="AO136" s="1287"/>
      <c r="AP136" s="1287"/>
      <c r="AQ136" s="1019">
        <v>228060584116</v>
      </c>
      <c r="AR136" s="1060">
        <v>9512658156</v>
      </c>
      <c r="AS136" s="1019">
        <v>473185577</v>
      </c>
      <c r="AT136" s="1019">
        <v>33603786667</v>
      </c>
      <c r="AU136" s="1019">
        <v>0</v>
      </c>
      <c r="AV136" s="1060">
        <v>19629765667</v>
      </c>
      <c r="AW136" s="1019">
        <v>10117107511</v>
      </c>
      <c r="AX136" s="1060">
        <v>12390574642</v>
      </c>
      <c r="AY136" s="1019">
        <v>7239191025</v>
      </c>
      <c r="AZ136" s="1060">
        <v>14516091308</v>
      </c>
      <c r="BA136" s="1019">
        <v>2125516666</v>
      </c>
      <c r="BB136" s="1019">
        <v>14515767308</v>
      </c>
      <c r="BC136" s="1019">
        <v>324000</v>
      </c>
      <c r="BD136" s="1019">
        <v>0</v>
      </c>
      <c r="BG136" s="1064">
        <v>228060584116</v>
      </c>
      <c r="BH136" s="1064">
        <v>9512658156</v>
      </c>
      <c r="BI136" s="1064">
        <v>473185577</v>
      </c>
      <c r="BJ136" s="1064">
        <v>33603786667</v>
      </c>
      <c r="BK136" s="1064">
        <v>0</v>
      </c>
      <c r="BL136" s="1064">
        <v>19629765667</v>
      </c>
      <c r="BM136" s="1064">
        <v>10117107511</v>
      </c>
      <c r="BN136" s="1064">
        <v>12390574642</v>
      </c>
      <c r="BO136" s="1064">
        <v>7239191025</v>
      </c>
      <c r="BP136" s="1064">
        <v>14516091308</v>
      </c>
      <c r="BQ136" s="1064">
        <v>2125516666</v>
      </c>
      <c r="BR136" s="1064">
        <v>14515767308</v>
      </c>
      <c r="BS136" s="1064">
        <v>324000</v>
      </c>
      <c r="BT136" s="1064">
        <v>0</v>
      </c>
    </row>
    <row r="137" spans="1:72" ht="21.95" customHeight="1" x14ac:dyDescent="0.2">
      <c r="A137" s="1012" t="str">
        <f t="shared" si="2"/>
        <v>A310</v>
      </c>
      <c r="B137" s="1261" t="s">
        <v>361</v>
      </c>
      <c r="C137" s="1287"/>
      <c r="D137" s="1261" t="s">
        <v>748</v>
      </c>
      <c r="E137" s="1287"/>
      <c r="F137" s="1261"/>
      <c r="G137" s="1287"/>
      <c r="H137" s="1261"/>
      <c r="I137" s="1287"/>
      <c r="J137" s="1261"/>
      <c r="K137" s="1287"/>
      <c r="L137" s="1287"/>
      <c r="M137" s="1261"/>
      <c r="N137" s="1287"/>
      <c r="O137" s="1287"/>
      <c r="P137" s="1261"/>
      <c r="Q137" s="1287"/>
      <c r="R137" s="1261"/>
      <c r="S137" s="1287"/>
      <c r="T137" s="1260" t="s">
        <v>60</v>
      </c>
      <c r="U137" s="1287"/>
      <c r="V137" s="1287"/>
      <c r="W137" s="1287"/>
      <c r="X137" s="1287"/>
      <c r="Y137" s="1287"/>
      <c r="Z137" s="1287"/>
      <c r="AA137" s="1287"/>
      <c r="AB137" s="1261" t="s">
        <v>732</v>
      </c>
      <c r="AC137" s="1287"/>
      <c r="AD137" s="1287"/>
      <c r="AE137" s="1287"/>
      <c r="AF137" s="1287"/>
      <c r="AG137" s="1261" t="s">
        <v>735</v>
      </c>
      <c r="AH137" s="1287"/>
      <c r="AI137" s="1287"/>
      <c r="AJ137" s="1020" t="s">
        <v>417</v>
      </c>
      <c r="AK137" s="1262" t="s">
        <v>734</v>
      </c>
      <c r="AL137" s="1287"/>
      <c r="AM137" s="1287"/>
      <c r="AN137" s="1287"/>
      <c r="AO137" s="1287"/>
      <c r="AP137" s="1287"/>
      <c r="AQ137" s="1019">
        <v>129817132</v>
      </c>
      <c r="AR137" s="1060">
        <v>0</v>
      </c>
      <c r="AS137" s="1019">
        <v>0</v>
      </c>
      <c r="AT137" s="1019">
        <v>0</v>
      </c>
      <c r="AU137" s="1019">
        <v>0</v>
      </c>
      <c r="AV137" s="1060">
        <v>0</v>
      </c>
      <c r="AW137" s="1019">
        <v>0</v>
      </c>
      <c r="AX137" s="1060">
        <v>0</v>
      </c>
      <c r="AY137" s="1019">
        <v>0</v>
      </c>
      <c r="AZ137" s="1060">
        <v>0</v>
      </c>
      <c r="BA137" s="1019">
        <v>0</v>
      </c>
      <c r="BB137" s="1019">
        <v>0</v>
      </c>
      <c r="BC137" s="1019">
        <v>0</v>
      </c>
      <c r="BD137" s="1019">
        <v>0</v>
      </c>
      <c r="BG137" s="1064">
        <v>129817132</v>
      </c>
      <c r="BH137" s="1064">
        <v>0</v>
      </c>
      <c r="BI137" s="1064">
        <v>0</v>
      </c>
      <c r="BJ137" s="1064">
        <v>0</v>
      </c>
      <c r="BK137" s="1064">
        <v>0</v>
      </c>
      <c r="BL137" s="1064">
        <v>0</v>
      </c>
      <c r="BM137" s="1064">
        <v>0</v>
      </c>
      <c r="BN137" s="1064">
        <v>0</v>
      </c>
      <c r="BO137" s="1064">
        <v>0</v>
      </c>
      <c r="BP137" s="1064">
        <v>0</v>
      </c>
      <c r="BQ137" s="1064">
        <v>0</v>
      </c>
      <c r="BR137" s="1064">
        <v>0</v>
      </c>
      <c r="BS137" s="1064">
        <v>0</v>
      </c>
      <c r="BT137" s="1064">
        <v>0</v>
      </c>
    </row>
    <row r="138" spans="1:72" ht="21.95" customHeight="1" x14ac:dyDescent="0.2">
      <c r="A138" s="1012" t="str">
        <f t="shared" si="2"/>
        <v>A311</v>
      </c>
      <c r="B138" s="1261" t="s">
        <v>361</v>
      </c>
      <c r="C138" s="1287"/>
      <c r="D138" s="1261" t="s">
        <v>748</v>
      </c>
      <c r="E138" s="1287"/>
      <c r="F138" s="1261"/>
      <c r="G138" s="1287"/>
      <c r="H138" s="1261"/>
      <c r="I138" s="1287"/>
      <c r="J138" s="1261"/>
      <c r="K138" s="1287"/>
      <c r="L138" s="1287"/>
      <c r="M138" s="1261"/>
      <c r="N138" s="1287"/>
      <c r="O138" s="1287"/>
      <c r="P138" s="1261"/>
      <c r="Q138" s="1287"/>
      <c r="R138" s="1261"/>
      <c r="S138" s="1287"/>
      <c r="T138" s="1260" t="s">
        <v>60</v>
      </c>
      <c r="U138" s="1287"/>
      <c r="V138" s="1287"/>
      <c r="W138" s="1287"/>
      <c r="X138" s="1287"/>
      <c r="Y138" s="1287"/>
      <c r="Z138" s="1287"/>
      <c r="AA138" s="1287"/>
      <c r="AB138" s="1261" t="s">
        <v>732</v>
      </c>
      <c r="AC138" s="1287"/>
      <c r="AD138" s="1287"/>
      <c r="AE138" s="1287"/>
      <c r="AF138" s="1287"/>
      <c r="AG138" s="1261" t="s">
        <v>735</v>
      </c>
      <c r="AH138" s="1287"/>
      <c r="AI138" s="1287"/>
      <c r="AJ138" s="1020" t="s">
        <v>433</v>
      </c>
      <c r="AK138" s="1262" t="s">
        <v>736</v>
      </c>
      <c r="AL138" s="1287"/>
      <c r="AM138" s="1287"/>
      <c r="AN138" s="1287"/>
      <c r="AO138" s="1287"/>
      <c r="AP138" s="1287"/>
      <c r="AQ138" s="1019">
        <v>519000000</v>
      </c>
      <c r="AR138" s="1060">
        <v>0</v>
      </c>
      <c r="AS138" s="1019">
        <v>0</v>
      </c>
      <c r="AT138" s="1019">
        <v>0</v>
      </c>
      <c r="AU138" s="1019">
        <v>0</v>
      </c>
      <c r="AV138" s="1060">
        <v>0</v>
      </c>
      <c r="AW138" s="1019">
        <v>0</v>
      </c>
      <c r="AX138" s="1060">
        <v>0</v>
      </c>
      <c r="AY138" s="1019">
        <v>0</v>
      </c>
      <c r="AZ138" s="1060">
        <v>0</v>
      </c>
      <c r="BA138" s="1019">
        <v>0</v>
      </c>
      <c r="BB138" s="1019">
        <v>0</v>
      </c>
      <c r="BC138" s="1019">
        <v>0</v>
      </c>
      <c r="BD138" s="1019">
        <v>0</v>
      </c>
      <c r="BG138" s="1064">
        <v>519000000</v>
      </c>
      <c r="BH138" s="1064">
        <v>0</v>
      </c>
      <c r="BI138" s="1064">
        <v>0</v>
      </c>
      <c r="BJ138" s="1064">
        <v>0</v>
      </c>
      <c r="BK138" s="1064">
        <v>0</v>
      </c>
      <c r="BL138" s="1064">
        <v>0</v>
      </c>
      <c r="BM138" s="1064">
        <v>0</v>
      </c>
      <c r="BN138" s="1064">
        <v>0</v>
      </c>
      <c r="BO138" s="1064">
        <v>0</v>
      </c>
      <c r="BP138" s="1064">
        <v>0</v>
      </c>
      <c r="BQ138" s="1064">
        <v>0</v>
      </c>
      <c r="BR138" s="1064">
        <v>0</v>
      </c>
      <c r="BS138" s="1064">
        <v>0</v>
      </c>
      <c r="BT138" s="1064">
        <v>0</v>
      </c>
    </row>
    <row r="139" spans="1:72" ht="21.95" customHeight="1" x14ac:dyDescent="0.2">
      <c r="A139" s="1012" t="str">
        <f t="shared" si="2"/>
        <v>A316</v>
      </c>
      <c r="B139" s="1261" t="s">
        <v>361</v>
      </c>
      <c r="C139" s="1287"/>
      <c r="D139" s="1261" t="s">
        <v>748</v>
      </c>
      <c r="E139" s="1287"/>
      <c r="F139" s="1261"/>
      <c r="G139" s="1287"/>
      <c r="H139" s="1261"/>
      <c r="I139" s="1287"/>
      <c r="J139" s="1261"/>
      <c r="K139" s="1287"/>
      <c r="L139" s="1287"/>
      <c r="M139" s="1261"/>
      <c r="N139" s="1287"/>
      <c r="O139" s="1287"/>
      <c r="P139" s="1261"/>
      <c r="Q139" s="1287"/>
      <c r="R139" s="1261"/>
      <c r="S139" s="1287"/>
      <c r="T139" s="1260" t="s">
        <v>60</v>
      </c>
      <c r="U139" s="1287"/>
      <c r="V139" s="1287"/>
      <c r="W139" s="1287"/>
      <c r="X139" s="1287"/>
      <c r="Y139" s="1287"/>
      <c r="Z139" s="1287"/>
      <c r="AA139" s="1287"/>
      <c r="AB139" s="1261" t="s">
        <v>732</v>
      </c>
      <c r="AC139" s="1287"/>
      <c r="AD139" s="1287"/>
      <c r="AE139" s="1287"/>
      <c r="AF139" s="1287"/>
      <c r="AG139" s="1261" t="s">
        <v>735</v>
      </c>
      <c r="AH139" s="1287"/>
      <c r="AI139" s="1287"/>
      <c r="AJ139" s="1020" t="s">
        <v>370</v>
      </c>
      <c r="AK139" s="1262" t="s">
        <v>737</v>
      </c>
      <c r="AL139" s="1287"/>
      <c r="AM139" s="1287"/>
      <c r="AN139" s="1287"/>
      <c r="AO139" s="1287"/>
      <c r="AP139" s="1287"/>
      <c r="AQ139" s="1019">
        <v>64533630000</v>
      </c>
      <c r="AR139" s="1060">
        <v>1044682567</v>
      </c>
      <c r="AS139" s="1019">
        <v>21330501344</v>
      </c>
      <c r="AT139" s="1019">
        <v>0</v>
      </c>
      <c r="AU139" s="1019">
        <v>0</v>
      </c>
      <c r="AV139" s="1060">
        <v>24404931176</v>
      </c>
      <c r="AW139" s="1019">
        <v>23360248609</v>
      </c>
      <c r="AX139" s="1060">
        <v>15386424828.5</v>
      </c>
      <c r="AY139" s="1019">
        <v>9018506347.5</v>
      </c>
      <c r="AZ139" s="1060">
        <v>14942321216.5</v>
      </c>
      <c r="BA139" s="1019">
        <v>444103612</v>
      </c>
      <c r="BB139" s="1019">
        <v>14942321216.5</v>
      </c>
      <c r="BC139" s="1019">
        <v>0</v>
      </c>
      <c r="BD139" s="1019">
        <v>0</v>
      </c>
      <c r="BG139" s="1064">
        <v>64533630000</v>
      </c>
      <c r="BH139" s="1064">
        <v>1044682567</v>
      </c>
      <c r="BI139" s="1064">
        <v>21330501344</v>
      </c>
      <c r="BJ139" s="1064">
        <v>0</v>
      </c>
      <c r="BK139" s="1064">
        <v>0</v>
      </c>
      <c r="BL139" s="1064">
        <v>24404931176</v>
      </c>
      <c r="BM139" s="1064">
        <v>23360248609</v>
      </c>
      <c r="BN139" s="1064">
        <v>15386424828.5</v>
      </c>
      <c r="BO139" s="1064">
        <v>9018506347.5</v>
      </c>
      <c r="BP139" s="1064">
        <v>14942321216.5</v>
      </c>
      <c r="BQ139" s="1064">
        <v>444103612</v>
      </c>
      <c r="BR139" s="1064">
        <v>14942321216.5</v>
      </c>
      <c r="BS139" s="1064">
        <v>0</v>
      </c>
      <c r="BT139" s="1064">
        <v>0</v>
      </c>
    </row>
    <row r="140" spans="1:72" ht="21.95" customHeight="1" x14ac:dyDescent="0.2">
      <c r="A140" s="1012" t="str">
        <f t="shared" si="2"/>
        <v>A3210</v>
      </c>
      <c r="B140" s="1261" t="s">
        <v>361</v>
      </c>
      <c r="C140" s="1287"/>
      <c r="D140" s="1261" t="s">
        <v>748</v>
      </c>
      <c r="E140" s="1287"/>
      <c r="F140" s="1261" t="s">
        <v>741</v>
      </c>
      <c r="G140" s="1287"/>
      <c r="H140" s="1261"/>
      <c r="I140" s="1287"/>
      <c r="J140" s="1261"/>
      <c r="K140" s="1287"/>
      <c r="L140" s="1287"/>
      <c r="M140" s="1261"/>
      <c r="N140" s="1287"/>
      <c r="O140" s="1287"/>
      <c r="P140" s="1261"/>
      <c r="Q140" s="1287"/>
      <c r="R140" s="1261"/>
      <c r="S140" s="1287"/>
      <c r="T140" s="1260" t="s">
        <v>772</v>
      </c>
      <c r="U140" s="1287"/>
      <c r="V140" s="1287"/>
      <c r="W140" s="1287"/>
      <c r="X140" s="1287"/>
      <c r="Y140" s="1287"/>
      <c r="Z140" s="1287"/>
      <c r="AA140" s="1287"/>
      <c r="AB140" s="1261" t="s">
        <v>732</v>
      </c>
      <c r="AC140" s="1287"/>
      <c r="AD140" s="1287"/>
      <c r="AE140" s="1287"/>
      <c r="AF140" s="1287"/>
      <c r="AG140" s="1261" t="s">
        <v>733</v>
      </c>
      <c r="AH140" s="1287"/>
      <c r="AI140" s="1287"/>
      <c r="AJ140" s="1020" t="s">
        <v>417</v>
      </c>
      <c r="AK140" s="1262" t="s">
        <v>734</v>
      </c>
      <c r="AL140" s="1287"/>
      <c r="AM140" s="1287"/>
      <c r="AN140" s="1287"/>
      <c r="AO140" s="1287"/>
      <c r="AP140" s="1287"/>
      <c r="AQ140" s="1019">
        <v>0</v>
      </c>
      <c r="AR140" s="1060">
        <v>0</v>
      </c>
      <c r="AS140" s="1019">
        <v>0</v>
      </c>
      <c r="AT140" s="1019">
        <v>0</v>
      </c>
      <c r="AU140" s="1019">
        <v>0</v>
      </c>
      <c r="AV140" s="1060">
        <v>0</v>
      </c>
      <c r="AW140" s="1019">
        <v>0</v>
      </c>
      <c r="AX140" s="1060">
        <v>0</v>
      </c>
      <c r="AY140" s="1019">
        <v>0</v>
      </c>
      <c r="AZ140" s="1060">
        <v>0</v>
      </c>
      <c r="BA140" s="1019">
        <v>0</v>
      </c>
      <c r="BB140" s="1019">
        <v>0</v>
      </c>
      <c r="BC140" s="1019">
        <v>0</v>
      </c>
      <c r="BD140" s="1019">
        <v>0</v>
      </c>
      <c r="BG140" s="1064">
        <v>0</v>
      </c>
      <c r="BH140" s="1064">
        <v>0</v>
      </c>
      <c r="BI140" s="1064">
        <v>0</v>
      </c>
      <c r="BJ140" s="1064">
        <v>0</v>
      </c>
      <c r="BK140" s="1064">
        <v>0</v>
      </c>
      <c r="BL140" s="1064">
        <v>0</v>
      </c>
      <c r="BM140" s="1064">
        <v>0</v>
      </c>
      <c r="BN140" s="1064">
        <v>0</v>
      </c>
      <c r="BO140" s="1064">
        <v>0</v>
      </c>
      <c r="BP140" s="1064">
        <v>0</v>
      </c>
      <c r="BQ140" s="1064">
        <v>0</v>
      </c>
      <c r="BR140" s="1064">
        <v>0</v>
      </c>
      <c r="BS140" s="1064">
        <v>0</v>
      </c>
      <c r="BT140" s="1064">
        <v>0</v>
      </c>
    </row>
    <row r="141" spans="1:72" ht="21.95" customHeight="1" x14ac:dyDescent="0.2">
      <c r="A141" s="1012" t="str">
        <f t="shared" si="2"/>
        <v>A3210</v>
      </c>
      <c r="B141" s="1261" t="s">
        <v>361</v>
      </c>
      <c r="C141" s="1287"/>
      <c r="D141" s="1261" t="s">
        <v>748</v>
      </c>
      <c r="E141" s="1287"/>
      <c r="F141" s="1261" t="s">
        <v>741</v>
      </c>
      <c r="G141" s="1287"/>
      <c r="H141" s="1261"/>
      <c r="I141" s="1287"/>
      <c r="J141" s="1261"/>
      <c r="K141" s="1287"/>
      <c r="L141" s="1287"/>
      <c r="M141" s="1261"/>
      <c r="N141" s="1287"/>
      <c r="O141" s="1287"/>
      <c r="P141" s="1261"/>
      <c r="Q141" s="1287"/>
      <c r="R141" s="1261"/>
      <c r="S141" s="1287"/>
      <c r="T141" s="1260" t="s">
        <v>772</v>
      </c>
      <c r="U141" s="1287"/>
      <c r="V141" s="1287"/>
      <c r="W141" s="1287"/>
      <c r="X141" s="1287"/>
      <c r="Y141" s="1287"/>
      <c r="Z141" s="1287"/>
      <c r="AA141" s="1287"/>
      <c r="AB141" s="1261" t="s">
        <v>732</v>
      </c>
      <c r="AC141" s="1287"/>
      <c r="AD141" s="1287"/>
      <c r="AE141" s="1287"/>
      <c r="AF141" s="1287"/>
      <c r="AG141" s="1261" t="s">
        <v>735</v>
      </c>
      <c r="AH141" s="1287"/>
      <c r="AI141" s="1287"/>
      <c r="AJ141" s="1020" t="s">
        <v>417</v>
      </c>
      <c r="AK141" s="1262" t="s">
        <v>734</v>
      </c>
      <c r="AL141" s="1287"/>
      <c r="AM141" s="1287"/>
      <c r="AN141" s="1287"/>
      <c r="AO141" s="1287"/>
      <c r="AP141" s="1287"/>
      <c r="AQ141" s="1019">
        <v>129817132</v>
      </c>
      <c r="AR141" s="1060">
        <v>0</v>
      </c>
      <c r="AS141" s="1019">
        <v>0</v>
      </c>
      <c r="AT141" s="1019">
        <v>0</v>
      </c>
      <c r="AU141" s="1019">
        <v>0</v>
      </c>
      <c r="AV141" s="1060">
        <v>0</v>
      </c>
      <c r="AW141" s="1019">
        <v>0</v>
      </c>
      <c r="AX141" s="1060">
        <v>0</v>
      </c>
      <c r="AY141" s="1019">
        <v>0</v>
      </c>
      <c r="AZ141" s="1060">
        <v>0</v>
      </c>
      <c r="BA141" s="1019">
        <v>0</v>
      </c>
      <c r="BB141" s="1019">
        <v>0</v>
      </c>
      <c r="BC141" s="1019">
        <v>0</v>
      </c>
      <c r="BD141" s="1019">
        <v>0</v>
      </c>
      <c r="BG141" s="1064">
        <v>129817132</v>
      </c>
      <c r="BH141" s="1064">
        <v>0</v>
      </c>
      <c r="BI141" s="1064">
        <v>0</v>
      </c>
      <c r="BJ141" s="1064">
        <v>0</v>
      </c>
      <c r="BK141" s="1064">
        <v>0</v>
      </c>
      <c r="BL141" s="1064">
        <v>0</v>
      </c>
      <c r="BM141" s="1064">
        <v>0</v>
      </c>
      <c r="BN141" s="1064">
        <v>0</v>
      </c>
      <c r="BO141" s="1064">
        <v>0</v>
      </c>
      <c r="BP141" s="1064">
        <v>0</v>
      </c>
      <c r="BQ141" s="1064">
        <v>0</v>
      </c>
      <c r="BR141" s="1064">
        <v>0</v>
      </c>
      <c r="BS141" s="1064">
        <v>0</v>
      </c>
      <c r="BT141" s="1064">
        <v>0</v>
      </c>
    </row>
    <row r="142" spans="1:72" ht="21.95" customHeight="1" x14ac:dyDescent="0.2">
      <c r="A142" s="1012" t="str">
        <f t="shared" si="2"/>
        <v>A3211</v>
      </c>
      <c r="B142" s="1261" t="s">
        <v>361</v>
      </c>
      <c r="C142" s="1287"/>
      <c r="D142" s="1261" t="s">
        <v>748</v>
      </c>
      <c r="E142" s="1287"/>
      <c r="F142" s="1261" t="s">
        <v>741</v>
      </c>
      <c r="G142" s="1287"/>
      <c r="H142" s="1261"/>
      <c r="I142" s="1287"/>
      <c r="J142" s="1261"/>
      <c r="K142" s="1287"/>
      <c r="L142" s="1287"/>
      <c r="M142" s="1261"/>
      <c r="N142" s="1287"/>
      <c r="O142" s="1287"/>
      <c r="P142" s="1261"/>
      <c r="Q142" s="1287"/>
      <c r="R142" s="1261"/>
      <c r="S142" s="1287"/>
      <c r="T142" s="1260" t="s">
        <v>772</v>
      </c>
      <c r="U142" s="1287"/>
      <c r="V142" s="1287"/>
      <c r="W142" s="1287"/>
      <c r="X142" s="1287"/>
      <c r="Y142" s="1287"/>
      <c r="Z142" s="1287"/>
      <c r="AA142" s="1287"/>
      <c r="AB142" s="1261" t="s">
        <v>732</v>
      </c>
      <c r="AC142" s="1287"/>
      <c r="AD142" s="1287"/>
      <c r="AE142" s="1287"/>
      <c r="AF142" s="1287"/>
      <c r="AG142" s="1261" t="s">
        <v>735</v>
      </c>
      <c r="AH142" s="1287"/>
      <c r="AI142" s="1287"/>
      <c r="AJ142" s="1020" t="s">
        <v>433</v>
      </c>
      <c r="AK142" s="1262" t="s">
        <v>736</v>
      </c>
      <c r="AL142" s="1287"/>
      <c r="AM142" s="1287"/>
      <c r="AN142" s="1287"/>
      <c r="AO142" s="1287"/>
      <c r="AP142" s="1287"/>
      <c r="AQ142" s="1019">
        <v>519000000</v>
      </c>
      <c r="AR142" s="1060">
        <v>0</v>
      </c>
      <c r="AS142" s="1019">
        <v>0</v>
      </c>
      <c r="AT142" s="1019">
        <v>0</v>
      </c>
      <c r="AU142" s="1019">
        <v>0</v>
      </c>
      <c r="AV142" s="1060">
        <v>0</v>
      </c>
      <c r="AW142" s="1019">
        <v>0</v>
      </c>
      <c r="AX142" s="1060">
        <v>0</v>
      </c>
      <c r="AY142" s="1019">
        <v>0</v>
      </c>
      <c r="AZ142" s="1060">
        <v>0</v>
      </c>
      <c r="BA142" s="1019">
        <v>0</v>
      </c>
      <c r="BB142" s="1019">
        <v>0</v>
      </c>
      <c r="BC142" s="1019">
        <v>0</v>
      </c>
      <c r="BD142" s="1019">
        <v>0</v>
      </c>
      <c r="BG142" s="1064">
        <v>519000000</v>
      </c>
      <c r="BH142" s="1064">
        <v>0</v>
      </c>
      <c r="BI142" s="1064">
        <v>0</v>
      </c>
      <c r="BJ142" s="1064">
        <v>0</v>
      </c>
      <c r="BK142" s="1064">
        <v>0</v>
      </c>
      <c r="BL142" s="1064">
        <v>0</v>
      </c>
      <c r="BM142" s="1064">
        <v>0</v>
      </c>
      <c r="BN142" s="1064">
        <v>0</v>
      </c>
      <c r="BO142" s="1064">
        <v>0</v>
      </c>
      <c r="BP142" s="1064">
        <v>0</v>
      </c>
      <c r="BQ142" s="1064">
        <v>0</v>
      </c>
      <c r="BR142" s="1064">
        <v>0</v>
      </c>
      <c r="BS142" s="1064">
        <v>0</v>
      </c>
      <c r="BT142" s="1064">
        <v>0</v>
      </c>
    </row>
    <row r="143" spans="1:72" ht="21.95" customHeight="1" x14ac:dyDescent="0.2">
      <c r="A143" s="1012" t="str">
        <f t="shared" si="2"/>
        <v>A32110</v>
      </c>
      <c r="B143" s="1261" t="s">
        <v>361</v>
      </c>
      <c r="C143" s="1287"/>
      <c r="D143" s="1261" t="s">
        <v>748</v>
      </c>
      <c r="E143" s="1287"/>
      <c r="F143" s="1261" t="s">
        <v>741</v>
      </c>
      <c r="G143" s="1287"/>
      <c r="H143" s="1261" t="s">
        <v>738</v>
      </c>
      <c r="I143" s="1287"/>
      <c r="J143" s="1261"/>
      <c r="K143" s="1287"/>
      <c r="L143" s="1287"/>
      <c r="M143" s="1261"/>
      <c r="N143" s="1287"/>
      <c r="O143" s="1287"/>
      <c r="P143" s="1261"/>
      <c r="Q143" s="1287"/>
      <c r="R143" s="1261"/>
      <c r="S143" s="1287"/>
      <c r="T143" s="1260" t="s">
        <v>773</v>
      </c>
      <c r="U143" s="1287"/>
      <c r="V143" s="1287"/>
      <c r="W143" s="1287"/>
      <c r="X143" s="1287"/>
      <c r="Y143" s="1287"/>
      <c r="Z143" s="1287"/>
      <c r="AA143" s="1287"/>
      <c r="AB143" s="1261" t="s">
        <v>732</v>
      </c>
      <c r="AC143" s="1287"/>
      <c r="AD143" s="1287"/>
      <c r="AE143" s="1287"/>
      <c r="AF143" s="1287"/>
      <c r="AG143" s="1261" t="s">
        <v>733</v>
      </c>
      <c r="AH143" s="1287"/>
      <c r="AI143" s="1287"/>
      <c r="AJ143" s="1020" t="s">
        <v>417</v>
      </c>
      <c r="AK143" s="1262" t="s">
        <v>734</v>
      </c>
      <c r="AL143" s="1287"/>
      <c r="AM143" s="1287"/>
      <c r="AN143" s="1287"/>
      <c r="AO143" s="1287"/>
      <c r="AP143" s="1287"/>
      <c r="AQ143" s="1019">
        <v>0</v>
      </c>
      <c r="AR143" s="1060">
        <v>0</v>
      </c>
      <c r="AS143" s="1019">
        <v>0</v>
      </c>
      <c r="AT143" s="1019">
        <v>0</v>
      </c>
      <c r="AU143" s="1019">
        <v>0</v>
      </c>
      <c r="AV143" s="1060">
        <v>0</v>
      </c>
      <c r="AW143" s="1019">
        <v>0</v>
      </c>
      <c r="AX143" s="1060">
        <v>0</v>
      </c>
      <c r="AY143" s="1019">
        <v>0</v>
      </c>
      <c r="AZ143" s="1060">
        <v>0</v>
      </c>
      <c r="BA143" s="1019">
        <v>0</v>
      </c>
      <c r="BB143" s="1019">
        <v>0</v>
      </c>
      <c r="BC143" s="1019">
        <v>0</v>
      </c>
      <c r="BD143" s="1019">
        <v>0</v>
      </c>
      <c r="BG143" s="1064">
        <v>0</v>
      </c>
      <c r="BH143" s="1064">
        <v>0</v>
      </c>
      <c r="BI143" s="1064">
        <v>0</v>
      </c>
      <c r="BJ143" s="1064">
        <v>0</v>
      </c>
      <c r="BK143" s="1064">
        <v>0</v>
      </c>
      <c r="BL143" s="1064">
        <v>0</v>
      </c>
      <c r="BM143" s="1064">
        <v>0</v>
      </c>
      <c r="BN143" s="1064">
        <v>0</v>
      </c>
      <c r="BO143" s="1064">
        <v>0</v>
      </c>
      <c r="BP143" s="1064">
        <v>0</v>
      </c>
      <c r="BQ143" s="1064">
        <v>0</v>
      </c>
      <c r="BR143" s="1064">
        <v>0</v>
      </c>
      <c r="BS143" s="1064">
        <v>0</v>
      </c>
      <c r="BT143" s="1064">
        <v>0</v>
      </c>
    </row>
    <row r="144" spans="1:72" ht="21.95" customHeight="1" x14ac:dyDescent="0.2">
      <c r="A144" s="1012" t="str">
        <f t="shared" si="2"/>
        <v>A32110</v>
      </c>
      <c r="B144" s="1261" t="s">
        <v>361</v>
      </c>
      <c r="C144" s="1287"/>
      <c r="D144" s="1261" t="s">
        <v>748</v>
      </c>
      <c r="E144" s="1287"/>
      <c r="F144" s="1261" t="s">
        <v>741</v>
      </c>
      <c r="G144" s="1287"/>
      <c r="H144" s="1261" t="s">
        <v>738</v>
      </c>
      <c r="I144" s="1287"/>
      <c r="J144" s="1261"/>
      <c r="K144" s="1287"/>
      <c r="L144" s="1287"/>
      <c r="M144" s="1261"/>
      <c r="N144" s="1287"/>
      <c r="O144" s="1287"/>
      <c r="P144" s="1261"/>
      <c r="Q144" s="1287"/>
      <c r="R144" s="1261"/>
      <c r="S144" s="1287"/>
      <c r="T144" s="1260" t="s">
        <v>773</v>
      </c>
      <c r="U144" s="1287"/>
      <c r="V144" s="1287"/>
      <c r="W144" s="1287"/>
      <c r="X144" s="1287"/>
      <c r="Y144" s="1287"/>
      <c r="Z144" s="1287"/>
      <c r="AA144" s="1287"/>
      <c r="AB144" s="1261" t="s">
        <v>732</v>
      </c>
      <c r="AC144" s="1287"/>
      <c r="AD144" s="1287"/>
      <c r="AE144" s="1287"/>
      <c r="AF144" s="1287"/>
      <c r="AG144" s="1261" t="s">
        <v>735</v>
      </c>
      <c r="AH144" s="1287"/>
      <c r="AI144" s="1287"/>
      <c r="AJ144" s="1020" t="s">
        <v>417</v>
      </c>
      <c r="AK144" s="1262" t="s">
        <v>734</v>
      </c>
      <c r="AL144" s="1287"/>
      <c r="AM144" s="1287"/>
      <c r="AN144" s="1287"/>
      <c r="AO144" s="1287"/>
      <c r="AP144" s="1287"/>
      <c r="AQ144" s="1019">
        <v>129817132</v>
      </c>
      <c r="AR144" s="1060">
        <v>0</v>
      </c>
      <c r="AS144" s="1019">
        <v>0</v>
      </c>
      <c r="AT144" s="1019">
        <v>0</v>
      </c>
      <c r="AU144" s="1019">
        <v>0</v>
      </c>
      <c r="AV144" s="1060">
        <v>0</v>
      </c>
      <c r="AW144" s="1019">
        <v>0</v>
      </c>
      <c r="AX144" s="1060">
        <v>0</v>
      </c>
      <c r="AY144" s="1019">
        <v>0</v>
      </c>
      <c r="AZ144" s="1060">
        <v>0</v>
      </c>
      <c r="BA144" s="1019">
        <v>0</v>
      </c>
      <c r="BB144" s="1019">
        <v>0</v>
      </c>
      <c r="BC144" s="1019">
        <v>0</v>
      </c>
      <c r="BD144" s="1019">
        <v>0</v>
      </c>
      <c r="BG144" s="1064">
        <v>129817132</v>
      </c>
      <c r="BH144" s="1064">
        <v>0</v>
      </c>
      <c r="BI144" s="1064">
        <v>0</v>
      </c>
      <c r="BJ144" s="1064">
        <v>0</v>
      </c>
      <c r="BK144" s="1064">
        <v>0</v>
      </c>
      <c r="BL144" s="1064">
        <v>0</v>
      </c>
      <c r="BM144" s="1064">
        <v>0</v>
      </c>
      <c r="BN144" s="1064">
        <v>0</v>
      </c>
      <c r="BO144" s="1064">
        <v>0</v>
      </c>
      <c r="BP144" s="1064">
        <v>0</v>
      </c>
      <c r="BQ144" s="1064">
        <v>0</v>
      </c>
      <c r="BR144" s="1064">
        <v>0</v>
      </c>
      <c r="BS144" s="1064">
        <v>0</v>
      </c>
      <c r="BT144" s="1064">
        <v>0</v>
      </c>
    </row>
    <row r="145" spans="1:72" ht="21.95" customHeight="1" x14ac:dyDescent="0.2">
      <c r="A145" s="1012" t="str">
        <f t="shared" si="2"/>
        <v>A32111</v>
      </c>
      <c r="B145" s="1261" t="s">
        <v>361</v>
      </c>
      <c r="C145" s="1287"/>
      <c r="D145" s="1261" t="s">
        <v>748</v>
      </c>
      <c r="E145" s="1287"/>
      <c r="F145" s="1261" t="s">
        <v>741</v>
      </c>
      <c r="G145" s="1287"/>
      <c r="H145" s="1261" t="s">
        <v>738</v>
      </c>
      <c r="I145" s="1287"/>
      <c r="J145" s="1261"/>
      <c r="K145" s="1287"/>
      <c r="L145" s="1287"/>
      <c r="M145" s="1261"/>
      <c r="N145" s="1287"/>
      <c r="O145" s="1287"/>
      <c r="P145" s="1261"/>
      <c r="Q145" s="1287"/>
      <c r="R145" s="1261"/>
      <c r="S145" s="1287"/>
      <c r="T145" s="1260" t="s">
        <v>773</v>
      </c>
      <c r="U145" s="1287"/>
      <c r="V145" s="1287"/>
      <c r="W145" s="1287"/>
      <c r="X145" s="1287"/>
      <c r="Y145" s="1287"/>
      <c r="Z145" s="1287"/>
      <c r="AA145" s="1287"/>
      <c r="AB145" s="1261" t="s">
        <v>732</v>
      </c>
      <c r="AC145" s="1287"/>
      <c r="AD145" s="1287"/>
      <c r="AE145" s="1287"/>
      <c r="AF145" s="1287"/>
      <c r="AG145" s="1261" t="s">
        <v>735</v>
      </c>
      <c r="AH145" s="1287"/>
      <c r="AI145" s="1287"/>
      <c r="AJ145" s="1020" t="s">
        <v>433</v>
      </c>
      <c r="AK145" s="1262" t="s">
        <v>736</v>
      </c>
      <c r="AL145" s="1287"/>
      <c r="AM145" s="1287"/>
      <c r="AN145" s="1287"/>
      <c r="AO145" s="1287"/>
      <c r="AP145" s="1287"/>
      <c r="AQ145" s="1019">
        <v>519000000</v>
      </c>
      <c r="AR145" s="1060">
        <v>0</v>
      </c>
      <c r="AS145" s="1019">
        <v>0</v>
      </c>
      <c r="AT145" s="1019">
        <v>0</v>
      </c>
      <c r="AU145" s="1019">
        <v>0</v>
      </c>
      <c r="AV145" s="1060">
        <v>0</v>
      </c>
      <c r="AW145" s="1019">
        <v>0</v>
      </c>
      <c r="AX145" s="1060">
        <v>0</v>
      </c>
      <c r="AY145" s="1019">
        <v>0</v>
      </c>
      <c r="AZ145" s="1060">
        <v>0</v>
      </c>
      <c r="BA145" s="1019">
        <v>0</v>
      </c>
      <c r="BB145" s="1019">
        <v>0</v>
      </c>
      <c r="BC145" s="1019">
        <v>0</v>
      </c>
      <c r="BD145" s="1019">
        <v>0</v>
      </c>
      <c r="BG145" s="1064">
        <v>519000000</v>
      </c>
      <c r="BH145" s="1064">
        <v>0</v>
      </c>
      <c r="BI145" s="1064">
        <v>0</v>
      </c>
      <c r="BJ145" s="1064">
        <v>0</v>
      </c>
      <c r="BK145" s="1064">
        <v>0</v>
      </c>
      <c r="BL145" s="1064">
        <v>0</v>
      </c>
      <c r="BM145" s="1064">
        <v>0</v>
      </c>
      <c r="BN145" s="1064">
        <v>0</v>
      </c>
      <c r="BO145" s="1064">
        <v>0</v>
      </c>
      <c r="BP145" s="1064">
        <v>0</v>
      </c>
      <c r="BQ145" s="1064">
        <v>0</v>
      </c>
      <c r="BR145" s="1064">
        <v>0</v>
      </c>
      <c r="BS145" s="1064">
        <v>0</v>
      </c>
      <c r="BT145" s="1064">
        <v>0</v>
      </c>
    </row>
    <row r="146" spans="1:72" s="1072" customFormat="1" ht="21.95" customHeight="1" x14ac:dyDescent="0.2">
      <c r="A146" s="1072" t="str">
        <f t="shared" si="2"/>
        <v>A321110</v>
      </c>
      <c r="B146" s="1305" t="s">
        <v>361</v>
      </c>
      <c r="C146" s="1306"/>
      <c r="D146" s="1305" t="s">
        <v>748</v>
      </c>
      <c r="E146" s="1306"/>
      <c r="F146" s="1305" t="s">
        <v>741</v>
      </c>
      <c r="G146" s="1306"/>
      <c r="H146" s="1305" t="s">
        <v>738</v>
      </c>
      <c r="I146" s="1306"/>
      <c r="J146" s="1305" t="s">
        <v>738</v>
      </c>
      <c r="K146" s="1306"/>
      <c r="L146" s="1306"/>
      <c r="M146" s="1305"/>
      <c r="N146" s="1306"/>
      <c r="O146" s="1306"/>
      <c r="P146" s="1305"/>
      <c r="Q146" s="1306"/>
      <c r="R146" s="1305"/>
      <c r="S146" s="1306"/>
      <c r="T146" s="1307" t="s">
        <v>445</v>
      </c>
      <c r="U146" s="1306"/>
      <c r="V146" s="1306"/>
      <c r="W146" s="1306"/>
      <c r="X146" s="1306"/>
      <c r="Y146" s="1306"/>
      <c r="Z146" s="1306"/>
      <c r="AA146" s="1306"/>
      <c r="AB146" s="1305" t="s">
        <v>732</v>
      </c>
      <c r="AC146" s="1306"/>
      <c r="AD146" s="1306"/>
      <c r="AE146" s="1306"/>
      <c r="AF146" s="1306"/>
      <c r="AG146" s="1305" t="s">
        <v>733</v>
      </c>
      <c r="AH146" s="1306"/>
      <c r="AI146" s="1306"/>
      <c r="AJ146" s="1073" t="s">
        <v>417</v>
      </c>
      <c r="AK146" s="1308" t="s">
        <v>734</v>
      </c>
      <c r="AL146" s="1306"/>
      <c r="AM146" s="1306"/>
      <c r="AN146" s="1306"/>
      <c r="AO146" s="1306"/>
      <c r="AP146" s="1306"/>
      <c r="AQ146" s="1074">
        <v>0</v>
      </c>
      <c r="AR146" s="1074">
        <v>0</v>
      </c>
      <c r="AS146" s="1074">
        <v>0</v>
      </c>
      <c r="AT146" s="1074">
        <v>0</v>
      </c>
      <c r="AU146" s="1074">
        <v>0</v>
      </c>
      <c r="AV146" s="1074">
        <v>0</v>
      </c>
      <c r="AW146" s="1074">
        <v>0</v>
      </c>
      <c r="AX146" s="1074">
        <v>0</v>
      </c>
      <c r="AY146" s="1074">
        <v>0</v>
      </c>
      <c r="AZ146" s="1074">
        <v>0</v>
      </c>
      <c r="BA146" s="1074">
        <v>0</v>
      </c>
      <c r="BB146" s="1074">
        <v>0</v>
      </c>
      <c r="BC146" s="1074">
        <v>0</v>
      </c>
      <c r="BD146" s="1074">
        <v>0</v>
      </c>
      <c r="BG146" s="1075">
        <v>0</v>
      </c>
      <c r="BH146" s="1075">
        <v>0</v>
      </c>
      <c r="BI146" s="1075">
        <v>0</v>
      </c>
      <c r="BJ146" s="1075">
        <v>0</v>
      </c>
      <c r="BK146" s="1075">
        <v>0</v>
      </c>
      <c r="BL146" s="1075">
        <v>0</v>
      </c>
      <c r="BM146" s="1075">
        <v>0</v>
      </c>
      <c r="BN146" s="1075">
        <v>0</v>
      </c>
      <c r="BO146" s="1075">
        <v>0</v>
      </c>
      <c r="BP146" s="1075">
        <v>0</v>
      </c>
      <c r="BQ146" s="1075">
        <v>0</v>
      </c>
      <c r="BR146" s="1075">
        <v>0</v>
      </c>
      <c r="BS146" s="1075">
        <v>0</v>
      </c>
      <c r="BT146" s="1075">
        <v>0</v>
      </c>
    </row>
    <row r="147" spans="1:72" s="1072" customFormat="1" ht="21.95" customHeight="1" x14ac:dyDescent="0.2">
      <c r="A147" s="1072" t="str">
        <f t="shared" si="2"/>
        <v>A321110</v>
      </c>
      <c r="B147" s="1305" t="s">
        <v>361</v>
      </c>
      <c r="C147" s="1306"/>
      <c r="D147" s="1305" t="s">
        <v>748</v>
      </c>
      <c r="E147" s="1306"/>
      <c r="F147" s="1305" t="s">
        <v>741</v>
      </c>
      <c r="G147" s="1306"/>
      <c r="H147" s="1305" t="s">
        <v>738</v>
      </c>
      <c r="I147" s="1306"/>
      <c r="J147" s="1305" t="s">
        <v>738</v>
      </c>
      <c r="K147" s="1306"/>
      <c r="L147" s="1306"/>
      <c r="M147" s="1305"/>
      <c r="N147" s="1306"/>
      <c r="O147" s="1306"/>
      <c r="P147" s="1305"/>
      <c r="Q147" s="1306"/>
      <c r="R147" s="1305"/>
      <c r="S147" s="1306"/>
      <c r="T147" s="1307" t="s">
        <v>445</v>
      </c>
      <c r="U147" s="1306"/>
      <c r="V147" s="1306"/>
      <c r="W147" s="1306"/>
      <c r="X147" s="1306"/>
      <c r="Y147" s="1306"/>
      <c r="Z147" s="1306"/>
      <c r="AA147" s="1306"/>
      <c r="AB147" s="1305" t="s">
        <v>732</v>
      </c>
      <c r="AC147" s="1306"/>
      <c r="AD147" s="1306"/>
      <c r="AE147" s="1306"/>
      <c r="AF147" s="1306"/>
      <c r="AG147" s="1305" t="s">
        <v>735</v>
      </c>
      <c r="AH147" s="1306"/>
      <c r="AI147" s="1306"/>
      <c r="AJ147" s="1073" t="s">
        <v>417</v>
      </c>
      <c r="AK147" s="1308" t="s">
        <v>734</v>
      </c>
      <c r="AL147" s="1306"/>
      <c r="AM147" s="1306"/>
      <c r="AN147" s="1306"/>
      <c r="AO147" s="1306"/>
      <c r="AP147" s="1306"/>
      <c r="AQ147" s="1074">
        <v>129817132</v>
      </c>
      <c r="AR147" s="1074">
        <v>0</v>
      </c>
      <c r="AS147" s="1074">
        <v>0</v>
      </c>
      <c r="AT147" s="1074">
        <v>0</v>
      </c>
      <c r="AU147" s="1074">
        <v>0</v>
      </c>
      <c r="AV147" s="1074">
        <v>0</v>
      </c>
      <c r="AW147" s="1074">
        <v>0</v>
      </c>
      <c r="AX147" s="1074">
        <v>0</v>
      </c>
      <c r="AY147" s="1074">
        <v>0</v>
      </c>
      <c r="AZ147" s="1074">
        <v>0</v>
      </c>
      <c r="BA147" s="1074">
        <v>0</v>
      </c>
      <c r="BB147" s="1074">
        <v>0</v>
      </c>
      <c r="BC147" s="1074">
        <v>0</v>
      </c>
      <c r="BD147" s="1074">
        <v>0</v>
      </c>
      <c r="BG147" s="1075">
        <v>129817132</v>
      </c>
      <c r="BH147" s="1075">
        <v>0</v>
      </c>
      <c r="BI147" s="1075">
        <v>0</v>
      </c>
      <c r="BJ147" s="1075">
        <v>0</v>
      </c>
      <c r="BK147" s="1075">
        <v>0</v>
      </c>
      <c r="BL147" s="1075">
        <v>0</v>
      </c>
      <c r="BM147" s="1075">
        <v>0</v>
      </c>
      <c r="BN147" s="1075">
        <v>0</v>
      </c>
      <c r="BO147" s="1075">
        <v>0</v>
      </c>
      <c r="BP147" s="1075">
        <v>0</v>
      </c>
      <c r="BQ147" s="1075">
        <v>0</v>
      </c>
      <c r="BR147" s="1075">
        <v>0</v>
      </c>
      <c r="BS147" s="1075">
        <v>0</v>
      </c>
      <c r="BT147" s="1075">
        <v>0</v>
      </c>
    </row>
    <row r="148" spans="1:72" s="1072" customFormat="1" ht="21.95" customHeight="1" x14ac:dyDescent="0.2">
      <c r="A148" s="1072" t="str">
        <f t="shared" si="2"/>
        <v>A321111</v>
      </c>
      <c r="B148" s="1305" t="s">
        <v>361</v>
      </c>
      <c r="C148" s="1306"/>
      <c r="D148" s="1305" t="s">
        <v>748</v>
      </c>
      <c r="E148" s="1306"/>
      <c r="F148" s="1305" t="s">
        <v>741</v>
      </c>
      <c r="G148" s="1306"/>
      <c r="H148" s="1305" t="s">
        <v>738</v>
      </c>
      <c r="I148" s="1306"/>
      <c r="J148" s="1305" t="s">
        <v>738</v>
      </c>
      <c r="K148" s="1306"/>
      <c r="L148" s="1306"/>
      <c r="M148" s="1305"/>
      <c r="N148" s="1306"/>
      <c r="O148" s="1306"/>
      <c r="P148" s="1305"/>
      <c r="Q148" s="1306"/>
      <c r="R148" s="1305"/>
      <c r="S148" s="1306"/>
      <c r="T148" s="1307" t="s">
        <v>445</v>
      </c>
      <c r="U148" s="1306"/>
      <c r="V148" s="1306"/>
      <c r="W148" s="1306"/>
      <c r="X148" s="1306"/>
      <c r="Y148" s="1306"/>
      <c r="Z148" s="1306"/>
      <c r="AA148" s="1306"/>
      <c r="AB148" s="1305" t="s">
        <v>732</v>
      </c>
      <c r="AC148" s="1306"/>
      <c r="AD148" s="1306"/>
      <c r="AE148" s="1306"/>
      <c r="AF148" s="1306"/>
      <c r="AG148" s="1305" t="s">
        <v>735</v>
      </c>
      <c r="AH148" s="1306"/>
      <c r="AI148" s="1306"/>
      <c r="AJ148" s="1073" t="s">
        <v>433</v>
      </c>
      <c r="AK148" s="1308" t="s">
        <v>736</v>
      </c>
      <c r="AL148" s="1306"/>
      <c r="AM148" s="1306"/>
      <c r="AN148" s="1306"/>
      <c r="AO148" s="1306"/>
      <c r="AP148" s="1306"/>
      <c r="AQ148" s="1074">
        <v>519000000</v>
      </c>
      <c r="AR148" s="1074">
        <v>0</v>
      </c>
      <c r="AS148" s="1074">
        <v>0</v>
      </c>
      <c r="AT148" s="1074">
        <v>0</v>
      </c>
      <c r="AU148" s="1074">
        <v>0</v>
      </c>
      <c r="AV148" s="1074">
        <v>0</v>
      </c>
      <c r="AW148" s="1074">
        <v>0</v>
      </c>
      <c r="AX148" s="1074">
        <v>0</v>
      </c>
      <c r="AY148" s="1074">
        <v>0</v>
      </c>
      <c r="AZ148" s="1074">
        <v>0</v>
      </c>
      <c r="BA148" s="1074">
        <v>0</v>
      </c>
      <c r="BB148" s="1074">
        <v>0</v>
      </c>
      <c r="BC148" s="1074">
        <v>0</v>
      </c>
      <c r="BD148" s="1074">
        <v>0</v>
      </c>
      <c r="BG148" s="1075">
        <v>519000000</v>
      </c>
      <c r="BH148" s="1075">
        <v>0</v>
      </c>
      <c r="BI148" s="1075">
        <v>0</v>
      </c>
      <c r="BJ148" s="1075">
        <v>0</v>
      </c>
      <c r="BK148" s="1075">
        <v>0</v>
      </c>
      <c r="BL148" s="1075">
        <v>0</v>
      </c>
      <c r="BM148" s="1075">
        <v>0</v>
      </c>
      <c r="BN148" s="1075">
        <v>0</v>
      </c>
      <c r="BO148" s="1075">
        <v>0</v>
      </c>
      <c r="BP148" s="1075">
        <v>0</v>
      </c>
      <c r="BQ148" s="1075">
        <v>0</v>
      </c>
      <c r="BR148" s="1075">
        <v>0</v>
      </c>
      <c r="BS148" s="1075">
        <v>0</v>
      </c>
      <c r="BT148" s="1075">
        <v>0</v>
      </c>
    </row>
    <row r="149" spans="1:72" ht="21.95" customHeight="1" x14ac:dyDescent="0.2">
      <c r="A149" s="1012" t="str">
        <f t="shared" si="2"/>
        <v>A3510</v>
      </c>
      <c r="B149" s="1261" t="s">
        <v>361</v>
      </c>
      <c r="C149" s="1287"/>
      <c r="D149" s="1261" t="s">
        <v>748</v>
      </c>
      <c r="E149" s="1287"/>
      <c r="F149" s="1261" t="s">
        <v>743</v>
      </c>
      <c r="G149" s="1287"/>
      <c r="H149" s="1261"/>
      <c r="I149" s="1287"/>
      <c r="J149" s="1261"/>
      <c r="K149" s="1287"/>
      <c r="L149" s="1287"/>
      <c r="M149" s="1261"/>
      <c r="N149" s="1287"/>
      <c r="O149" s="1287"/>
      <c r="P149" s="1261"/>
      <c r="Q149" s="1287"/>
      <c r="R149" s="1261"/>
      <c r="S149" s="1287"/>
      <c r="T149" s="1260" t="s">
        <v>774</v>
      </c>
      <c r="U149" s="1287"/>
      <c r="V149" s="1287"/>
      <c r="W149" s="1287"/>
      <c r="X149" s="1287"/>
      <c r="Y149" s="1287"/>
      <c r="Z149" s="1287"/>
      <c r="AA149" s="1287"/>
      <c r="AB149" s="1261" t="s">
        <v>732</v>
      </c>
      <c r="AC149" s="1287"/>
      <c r="AD149" s="1287"/>
      <c r="AE149" s="1287"/>
      <c r="AF149" s="1287"/>
      <c r="AG149" s="1261" t="s">
        <v>733</v>
      </c>
      <c r="AH149" s="1287"/>
      <c r="AI149" s="1287"/>
      <c r="AJ149" s="1020" t="s">
        <v>417</v>
      </c>
      <c r="AK149" s="1262" t="s">
        <v>734</v>
      </c>
      <c r="AL149" s="1287"/>
      <c r="AM149" s="1287"/>
      <c r="AN149" s="1287"/>
      <c r="AO149" s="1287"/>
      <c r="AP149" s="1287"/>
      <c r="AQ149" s="1019">
        <v>606200000</v>
      </c>
      <c r="AR149" s="1060">
        <v>0</v>
      </c>
      <c r="AS149" s="1019">
        <v>6200000</v>
      </c>
      <c r="AT149" s="1019">
        <v>600000000</v>
      </c>
      <c r="AU149" s="1019">
        <v>0</v>
      </c>
      <c r="AV149" s="1060">
        <v>0</v>
      </c>
      <c r="AW149" s="1019">
        <v>0</v>
      </c>
      <c r="AX149" s="1060">
        <v>0</v>
      </c>
      <c r="AY149" s="1019">
        <v>0</v>
      </c>
      <c r="AZ149" s="1060">
        <v>0</v>
      </c>
      <c r="BA149" s="1019">
        <v>0</v>
      </c>
      <c r="BB149" s="1019">
        <v>0</v>
      </c>
      <c r="BC149" s="1019">
        <v>0</v>
      </c>
      <c r="BD149" s="1019">
        <v>0</v>
      </c>
      <c r="BG149" s="1064">
        <v>606200000</v>
      </c>
      <c r="BH149" s="1064">
        <v>0</v>
      </c>
      <c r="BI149" s="1064">
        <v>6200000</v>
      </c>
      <c r="BJ149" s="1064">
        <v>600000000</v>
      </c>
      <c r="BK149" s="1064">
        <v>0</v>
      </c>
      <c r="BL149" s="1064">
        <v>0</v>
      </c>
      <c r="BM149" s="1064">
        <v>0</v>
      </c>
      <c r="BN149" s="1064">
        <v>0</v>
      </c>
      <c r="BO149" s="1064">
        <v>0</v>
      </c>
      <c r="BP149" s="1064">
        <v>0</v>
      </c>
      <c r="BQ149" s="1064">
        <v>0</v>
      </c>
      <c r="BR149" s="1064">
        <v>0</v>
      </c>
      <c r="BS149" s="1064">
        <v>0</v>
      </c>
      <c r="BT149" s="1064">
        <v>0</v>
      </c>
    </row>
    <row r="150" spans="1:72" ht="21.95" customHeight="1" x14ac:dyDescent="0.2">
      <c r="A150" s="1012" t="str">
        <f t="shared" si="2"/>
        <v>A35310</v>
      </c>
      <c r="B150" s="1261" t="s">
        <v>361</v>
      </c>
      <c r="C150" s="1287"/>
      <c r="D150" s="1261" t="s">
        <v>748</v>
      </c>
      <c r="E150" s="1287"/>
      <c r="F150" s="1261" t="s">
        <v>743</v>
      </c>
      <c r="G150" s="1287"/>
      <c r="H150" s="1261" t="s">
        <v>748</v>
      </c>
      <c r="I150" s="1287"/>
      <c r="J150" s="1261"/>
      <c r="K150" s="1287"/>
      <c r="L150" s="1287"/>
      <c r="M150" s="1261"/>
      <c r="N150" s="1287"/>
      <c r="O150" s="1287"/>
      <c r="P150" s="1261"/>
      <c r="Q150" s="1287"/>
      <c r="R150" s="1261"/>
      <c r="S150" s="1287"/>
      <c r="T150" s="1260" t="s">
        <v>775</v>
      </c>
      <c r="U150" s="1287"/>
      <c r="V150" s="1287"/>
      <c r="W150" s="1287"/>
      <c r="X150" s="1287"/>
      <c r="Y150" s="1287"/>
      <c r="Z150" s="1287"/>
      <c r="AA150" s="1287"/>
      <c r="AB150" s="1261" t="s">
        <v>732</v>
      </c>
      <c r="AC150" s="1287"/>
      <c r="AD150" s="1287"/>
      <c r="AE150" s="1287"/>
      <c r="AF150" s="1287"/>
      <c r="AG150" s="1261" t="s">
        <v>733</v>
      </c>
      <c r="AH150" s="1287"/>
      <c r="AI150" s="1287"/>
      <c r="AJ150" s="1020" t="s">
        <v>417</v>
      </c>
      <c r="AK150" s="1262" t="s">
        <v>734</v>
      </c>
      <c r="AL150" s="1287"/>
      <c r="AM150" s="1287"/>
      <c r="AN150" s="1287"/>
      <c r="AO150" s="1287"/>
      <c r="AP150" s="1287"/>
      <c r="AQ150" s="1019">
        <v>606200000</v>
      </c>
      <c r="AR150" s="1060">
        <v>0</v>
      </c>
      <c r="AS150" s="1019">
        <v>6200000</v>
      </c>
      <c r="AT150" s="1019">
        <v>600000000</v>
      </c>
      <c r="AU150" s="1019">
        <v>0</v>
      </c>
      <c r="AV150" s="1060">
        <v>0</v>
      </c>
      <c r="AW150" s="1019">
        <v>0</v>
      </c>
      <c r="AX150" s="1060">
        <v>0</v>
      </c>
      <c r="AY150" s="1019">
        <v>0</v>
      </c>
      <c r="AZ150" s="1060">
        <v>0</v>
      </c>
      <c r="BA150" s="1019">
        <v>0</v>
      </c>
      <c r="BB150" s="1019">
        <v>0</v>
      </c>
      <c r="BC150" s="1019">
        <v>0</v>
      </c>
      <c r="BD150" s="1019">
        <v>0</v>
      </c>
      <c r="BG150" s="1064">
        <v>606200000</v>
      </c>
      <c r="BH150" s="1064">
        <v>0</v>
      </c>
      <c r="BI150" s="1064">
        <v>6200000</v>
      </c>
      <c r="BJ150" s="1064">
        <v>600000000</v>
      </c>
      <c r="BK150" s="1064">
        <v>0</v>
      </c>
      <c r="BL150" s="1064">
        <v>0</v>
      </c>
      <c r="BM150" s="1064">
        <v>0</v>
      </c>
      <c r="BN150" s="1064">
        <v>0</v>
      </c>
      <c r="BO150" s="1064">
        <v>0</v>
      </c>
      <c r="BP150" s="1064">
        <v>0</v>
      </c>
      <c r="BQ150" s="1064">
        <v>0</v>
      </c>
      <c r="BR150" s="1064">
        <v>0</v>
      </c>
      <c r="BS150" s="1064">
        <v>0</v>
      </c>
      <c r="BT150" s="1064">
        <v>0</v>
      </c>
    </row>
    <row r="151" spans="1:72" ht="21.95" customHeight="1" x14ac:dyDescent="0.2">
      <c r="A151" s="1012" t="str">
        <f t="shared" si="2"/>
        <v>A3534410</v>
      </c>
      <c r="B151" s="1257" t="s">
        <v>361</v>
      </c>
      <c r="C151" s="1287"/>
      <c r="D151" s="1257" t="s">
        <v>748</v>
      </c>
      <c r="E151" s="1287"/>
      <c r="F151" s="1257" t="s">
        <v>743</v>
      </c>
      <c r="G151" s="1287"/>
      <c r="H151" s="1257" t="s">
        <v>748</v>
      </c>
      <c r="I151" s="1287"/>
      <c r="J151" s="1257" t="s">
        <v>776</v>
      </c>
      <c r="K151" s="1287"/>
      <c r="L151" s="1287"/>
      <c r="M151" s="1257"/>
      <c r="N151" s="1287"/>
      <c r="O151" s="1287"/>
      <c r="P151" s="1257"/>
      <c r="Q151" s="1287"/>
      <c r="R151" s="1257"/>
      <c r="S151" s="1287"/>
      <c r="T151" s="1258" t="s">
        <v>446</v>
      </c>
      <c r="U151" s="1287"/>
      <c r="V151" s="1287"/>
      <c r="W151" s="1287"/>
      <c r="X151" s="1287"/>
      <c r="Y151" s="1287"/>
      <c r="Z151" s="1287"/>
      <c r="AA151" s="1287"/>
      <c r="AB151" s="1257" t="s">
        <v>732</v>
      </c>
      <c r="AC151" s="1287"/>
      <c r="AD151" s="1287"/>
      <c r="AE151" s="1287"/>
      <c r="AF151" s="1287"/>
      <c r="AG151" s="1257" t="s">
        <v>733</v>
      </c>
      <c r="AH151" s="1287"/>
      <c r="AI151" s="1287"/>
      <c r="AJ151" s="1023" t="s">
        <v>417</v>
      </c>
      <c r="AK151" s="1259" t="s">
        <v>734</v>
      </c>
      <c r="AL151" s="1287"/>
      <c r="AM151" s="1287"/>
      <c r="AN151" s="1287"/>
      <c r="AO151" s="1287"/>
      <c r="AP151" s="1287"/>
      <c r="AQ151" s="1019">
        <v>606200000</v>
      </c>
      <c r="AR151" s="1060">
        <v>0</v>
      </c>
      <c r="AS151" s="1019">
        <v>6200000</v>
      </c>
      <c r="AT151" s="1019">
        <v>600000000</v>
      </c>
      <c r="AU151" s="1019">
        <v>0</v>
      </c>
      <c r="AV151" s="1060">
        <v>0</v>
      </c>
      <c r="AW151" s="1019">
        <v>0</v>
      </c>
      <c r="AX151" s="1060">
        <v>0</v>
      </c>
      <c r="AY151" s="1019">
        <v>0</v>
      </c>
      <c r="AZ151" s="1060">
        <v>0</v>
      </c>
      <c r="BA151" s="1019">
        <v>0</v>
      </c>
      <c r="BB151" s="1019">
        <v>0</v>
      </c>
      <c r="BC151" s="1019">
        <v>0</v>
      </c>
      <c r="BD151" s="1019">
        <v>0</v>
      </c>
      <c r="BG151" s="1064">
        <v>606200000</v>
      </c>
      <c r="BH151" s="1064">
        <v>0</v>
      </c>
      <c r="BI151" s="1064">
        <v>6200000</v>
      </c>
      <c r="BJ151" s="1064">
        <v>600000000</v>
      </c>
      <c r="BK151" s="1064">
        <v>0</v>
      </c>
      <c r="BL151" s="1064">
        <v>0</v>
      </c>
      <c r="BM151" s="1064">
        <v>0</v>
      </c>
      <c r="BN151" s="1064">
        <v>0</v>
      </c>
      <c r="BO151" s="1064">
        <v>0</v>
      </c>
      <c r="BP151" s="1064">
        <v>0</v>
      </c>
      <c r="BQ151" s="1064">
        <v>0</v>
      </c>
      <c r="BR151" s="1064">
        <v>0</v>
      </c>
      <c r="BS151" s="1064">
        <v>0</v>
      </c>
      <c r="BT151" s="1064">
        <v>0</v>
      </c>
    </row>
    <row r="152" spans="1:72" ht="21.95" customHeight="1" x14ac:dyDescent="0.2">
      <c r="A152" s="1012" t="str">
        <f t="shared" si="2"/>
        <v>A3610</v>
      </c>
      <c r="B152" s="1261" t="s">
        <v>361</v>
      </c>
      <c r="C152" s="1287"/>
      <c r="D152" s="1261" t="s">
        <v>748</v>
      </c>
      <c r="E152" s="1287"/>
      <c r="F152" s="1261" t="s">
        <v>753</v>
      </c>
      <c r="G152" s="1287"/>
      <c r="H152" s="1261"/>
      <c r="I152" s="1287"/>
      <c r="J152" s="1261"/>
      <c r="K152" s="1287"/>
      <c r="L152" s="1287"/>
      <c r="M152" s="1261"/>
      <c r="N152" s="1287"/>
      <c r="O152" s="1287"/>
      <c r="P152" s="1261"/>
      <c r="Q152" s="1287"/>
      <c r="R152" s="1261"/>
      <c r="S152" s="1287"/>
      <c r="T152" s="1260" t="s">
        <v>777</v>
      </c>
      <c r="U152" s="1287"/>
      <c r="V152" s="1287"/>
      <c r="W152" s="1287"/>
      <c r="X152" s="1287"/>
      <c r="Y152" s="1287"/>
      <c r="Z152" s="1287"/>
      <c r="AA152" s="1287"/>
      <c r="AB152" s="1261" t="s">
        <v>732</v>
      </c>
      <c r="AC152" s="1287"/>
      <c r="AD152" s="1287"/>
      <c r="AE152" s="1287"/>
      <c r="AF152" s="1287"/>
      <c r="AG152" s="1261" t="s">
        <v>733</v>
      </c>
      <c r="AH152" s="1287"/>
      <c r="AI152" s="1287"/>
      <c r="AJ152" s="1020" t="s">
        <v>417</v>
      </c>
      <c r="AK152" s="1262" t="s">
        <v>734</v>
      </c>
      <c r="AL152" s="1287"/>
      <c r="AM152" s="1287"/>
      <c r="AN152" s="1287"/>
      <c r="AO152" s="1287"/>
      <c r="AP152" s="1287"/>
      <c r="AQ152" s="1019">
        <v>227454384116</v>
      </c>
      <c r="AR152" s="1060">
        <v>9512658156</v>
      </c>
      <c r="AS152" s="1019">
        <v>466985577</v>
      </c>
      <c r="AT152" s="1019">
        <v>33003786667</v>
      </c>
      <c r="AU152" s="1019">
        <v>0</v>
      </c>
      <c r="AV152" s="1060">
        <v>19629765667</v>
      </c>
      <c r="AW152" s="1019">
        <v>10117107511</v>
      </c>
      <c r="AX152" s="1060">
        <v>12390574642</v>
      </c>
      <c r="AY152" s="1019">
        <v>7239191025</v>
      </c>
      <c r="AZ152" s="1060">
        <v>14516091308</v>
      </c>
      <c r="BA152" s="1019">
        <v>2125516666</v>
      </c>
      <c r="BB152" s="1019">
        <v>14515767308</v>
      </c>
      <c r="BC152" s="1019">
        <v>324000</v>
      </c>
      <c r="BD152" s="1019">
        <v>0</v>
      </c>
      <c r="BG152" s="1064">
        <v>227454384116</v>
      </c>
      <c r="BH152" s="1064">
        <v>9512658156</v>
      </c>
      <c r="BI152" s="1064">
        <v>466985577</v>
      </c>
      <c r="BJ152" s="1064">
        <v>33003786667</v>
      </c>
      <c r="BK152" s="1064">
        <v>0</v>
      </c>
      <c r="BL152" s="1064">
        <v>19629765667</v>
      </c>
      <c r="BM152" s="1064">
        <v>10117107511</v>
      </c>
      <c r="BN152" s="1064">
        <v>12390574642</v>
      </c>
      <c r="BO152" s="1064">
        <v>7239191025</v>
      </c>
      <c r="BP152" s="1064">
        <v>14516091308</v>
      </c>
      <c r="BQ152" s="1064">
        <v>2125516666</v>
      </c>
      <c r="BR152" s="1064">
        <v>14515767308</v>
      </c>
      <c r="BS152" s="1064">
        <v>324000</v>
      </c>
      <c r="BT152" s="1064">
        <v>0</v>
      </c>
    </row>
    <row r="153" spans="1:72" ht="21.95" customHeight="1" x14ac:dyDescent="0.2">
      <c r="A153" s="1012" t="str">
        <f t="shared" si="2"/>
        <v>A3616</v>
      </c>
      <c r="B153" s="1261" t="s">
        <v>361</v>
      </c>
      <c r="C153" s="1287"/>
      <c r="D153" s="1261" t="s">
        <v>748</v>
      </c>
      <c r="E153" s="1287"/>
      <c r="F153" s="1261" t="s">
        <v>753</v>
      </c>
      <c r="G153" s="1287"/>
      <c r="H153" s="1261"/>
      <c r="I153" s="1287"/>
      <c r="J153" s="1261"/>
      <c r="K153" s="1287"/>
      <c r="L153" s="1287"/>
      <c r="M153" s="1261"/>
      <c r="N153" s="1287"/>
      <c r="O153" s="1287"/>
      <c r="P153" s="1261"/>
      <c r="Q153" s="1287"/>
      <c r="R153" s="1261"/>
      <c r="S153" s="1287"/>
      <c r="T153" s="1260" t="s">
        <v>777</v>
      </c>
      <c r="U153" s="1287"/>
      <c r="V153" s="1287"/>
      <c r="W153" s="1287"/>
      <c r="X153" s="1287"/>
      <c r="Y153" s="1287"/>
      <c r="Z153" s="1287"/>
      <c r="AA153" s="1287"/>
      <c r="AB153" s="1261" t="s">
        <v>732</v>
      </c>
      <c r="AC153" s="1287"/>
      <c r="AD153" s="1287"/>
      <c r="AE153" s="1287"/>
      <c r="AF153" s="1287"/>
      <c r="AG153" s="1261" t="s">
        <v>735</v>
      </c>
      <c r="AH153" s="1287"/>
      <c r="AI153" s="1287"/>
      <c r="AJ153" s="1020" t="s">
        <v>370</v>
      </c>
      <c r="AK153" s="1262" t="s">
        <v>737</v>
      </c>
      <c r="AL153" s="1287"/>
      <c r="AM153" s="1287"/>
      <c r="AN153" s="1287"/>
      <c r="AO153" s="1287"/>
      <c r="AP153" s="1287"/>
      <c r="AQ153" s="1019">
        <v>64533630000</v>
      </c>
      <c r="AR153" s="1060">
        <v>1044682567</v>
      </c>
      <c r="AS153" s="1019">
        <v>21330501344</v>
      </c>
      <c r="AT153" s="1019">
        <v>0</v>
      </c>
      <c r="AU153" s="1019">
        <v>0</v>
      </c>
      <c r="AV153" s="1060">
        <v>24404931176</v>
      </c>
      <c r="AW153" s="1019">
        <v>23360248609</v>
      </c>
      <c r="AX153" s="1060">
        <v>15386424828.5</v>
      </c>
      <c r="AY153" s="1019">
        <v>9018506347.5</v>
      </c>
      <c r="AZ153" s="1060">
        <v>14942321216.5</v>
      </c>
      <c r="BA153" s="1019">
        <v>444103612</v>
      </c>
      <c r="BB153" s="1019">
        <v>14942321216.5</v>
      </c>
      <c r="BC153" s="1019">
        <v>0</v>
      </c>
      <c r="BD153" s="1019">
        <v>0</v>
      </c>
      <c r="BG153" s="1064">
        <v>64533630000</v>
      </c>
      <c r="BH153" s="1064">
        <v>1044682567</v>
      </c>
      <c r="BI153" s="1064">
        <v>21330501344</v>
      </c>
      <c r="BJ153" s="1064">
        <v>0</v>
      </c>
      <c r="BK153" s="1064">
        <v>0</v>
      </c>
      <c r="BL153" s="1064">
        <v>24404931176</v>
      </c>
      <c r="BM153" s="1064">
        <v>23360248609</v>
      </c>
      <c r="BN153" s="1064">
        <v>15386424828.5</v>
      </c>
      <c r="BO153" s="1064">
        <v>9018506347.5</v>
      </c>
      <c r="BP153" s="1064">
        <v>14942321216.5</v>
      </c>
      <c r="BQ153" s="1064">
        <v>444103612</v>
      </c>
      <c r="BR153" s="1064">
        <v>14942321216.5</v>
      </c>
      <c r="BS153" s="1064">
        <v>0</v>
      </c>
      <c r="BT153" s="1064">
        <v>0</v>
      </c>
    </row>
    <row r="154" spans="1:72" ht="21.95" customHeight="1" x14ac:dyDescent="0.2">
      <c r="A154" s="1012" t="str">
        <f t="shared" si="2"/>
        <v>A36110</v>
      </c>
      <c r="B154" s="1261" t="s">
        <v>361</v>
      </c>
      <c r="C154" s="1287"/>
      <c r="D154" s="1261" t="s">
        <v>748</v>
      </c>
      <c r="E154" s="1287"/>
      <c r="F154" s="1261" t="s">
        <v>753</v>
      </c>
      <c r="G154" s="1287"/>
      <c r="H154" s="1261" t="s">
        <v>738</v>
      </c>
      <c r="I154" s="1287"/>
      <c r="J154" s="1261"/>
      <c r="K154" s="1287"/>
      <c r="L154" s="1287"/>
      <c r="M154" s="1261"/>
      <c r="N154" s="1287"/>
      <c r="O154" s="1287"/>
      <c r="P154" s="1261"/>
      <c r="Q154" s="1287"/>
      <c r="R154" s="1261"/>
      <c r="S154" s="1287"/>
      <c r="T154" s="1260" t="s">
        <v>447</v>
      </c>
      <c r="U154" s="1287"/>
      <c r="V154" s="1287"/>
      <c r="W154" s="1287"/>
      <c r="X154" s="1287"/>
      <c r="Y154" s="1287"/>
      <c r="Z154" s="1287"/>
      <c r="AA154" s="1287"/>
      <c r="AB154" s="1261" t="s">
        <v>732</v>
      </c>
      <c r="AC154" s="1287"/>
      <c r="AD154" s="1287"/>
      <c r="AE154" s="1287"/>
      <c r="AF154" s="1287"/>
      <c r="AG154" s="1261" t="s">
        <v>733</v>
      </c>
      <c r="AH154" s="1287"/>
      <c r="AI154" s="1287"/>
      <c r="AJ154" s="1020" t="s">
        <v>417</v>
      </c>
      <c r="AK154" s="1262" t="s">
        <v>734</v>
      </c>
      <c r="AL154" s="1287"/>
      <c r="AM154" s="1287"/>
      <c r="AN154" s="1287"/>
      <c r="AO154" s="1287"/>
      <c r="AP154" s="1287"/>
      <c r="AQ154" s="1019">
        <v>764000000</v>
      </c>
      <c r="AR154" s="1060">
        <v>12658156</v>
      </c>
      <c r="AS154" s="1019">
        <v>462604794</v>
      </c>
      <c r="AT154" s="1019">
        <v>0</v>
      </c>
      <c r="AU154" s="1019">
        <v>0</v>
      </c>
      <c r="AV154" s="1060">
        <v>0</v>
      </c>
      <c r="AW154" s="1019">
        <v>12658156</v>
      </c>
      <c r="AX154" s="1060">
        <v>0</v>
      </c>
      <c r="AY154" s="1019">
        <v>0</v>
      </c>
      <c r="AZ154" s="1060">
        <v>0</v>
      </c>
      <c r="BA154" s="1019">
        <v>0</v>
      </c>
      <c r="BB154" s="1019">
        <v>0</v>
      </c>
      <c r="BC154" s="1019">
        <v>0</v>
      </c>
      <c r="BD154" s="1019">
        <v>0</v>
      </c>
      <c r="BG154" s="1064">
        <v>764000000</v>
      </c>
      <c r="BH154" s="1064">
        <v>12658156</v>
      </c>
      <c r="BI154" s="1064">
        <v>462604794</v>
      </c>
      <c r="BJ154" s="1064">
        <v>0</v>
      </c>
      <c r="BK154" s="1064">
        <v>0</v>
      </c>
      <c r="BL154" s="1064">
        <v>0</v>
      </c>
      <c r="BM154" s="1064">
        <v>12658156</v>
      </c>
      <c r="BN154" s="1064">
        <v>0</v>
      </c>
      <c r="BO154" s="1064">
        <v>0</v>
      </c>
      <c r="BP154" s="1064">
        <v>0</v>
      </c>
      <c r="BQ154" s="1064">
        <v>0</v>
      </c>
      <c r="BR154" s="1064">
        <v>0</v>
      </c>
      <c r="BS154" s="1064">
        <v>0</v>
      </c>
      <c r="BT154" s="1064">
        <v>0</v>
      </c>
    </row>
    <row r="155" spans="1:72" ht="21.95" customHeight="1" x14ac:dyDescent="0.2">
      <c r="A155" s="1012" t="str">
        <f t="shared" ref="A155:A218" si="3">+B155&amp;D155&amp;F155&amp;H155&amp;J155&amp;M155&amp;AJ155</f>
        <v>A361110</v>
      </c>
      <c r="B155" s="1257" t="s">
        <v>361</v>
      </c>
      <c r="C155" s="1287"/>
      <c r="D155" s="1257" t="s">
        <v>748</v>
      </c>
      <c r="E155" s="1287"/>
      <c r="F155" s="1257" t="s">
        <v>753</v>
      </c>
      <c r="G155" s="1287"/>
      <c r="H155" s="1257" t="s">
        <v>738</v>
      </c>
      <c r="I155" s="1287"/>
      <c r="J155" s="1257" t="s">
        <v>738</v>
      </c>
      <c r="K155" s="1287"/>
      <c r="L155" s="1287"/>
      <c r="M155" s="1257"/>
      <c r="N155" s="1287"/>
      <c r="O155" s="1287"/>
      <c r="P155" s="1257"/>
      <c r="Q155" s="1287"/>
      <c r="R155" s="1257"/>
      <c r="S155" s="1287"/>
      <c r="T155" s="1258" t="s">
        <v>447</v>
      </c>
      <c r="U155" s="1287"/>
      <c r="V155" s="1287"/>
      <c r="W155" s="1287"/>
      <c r="X155" s="1287"/>
      <c r="Y155" s="1287"/>
      <c r="Z155" s="1287"/>
      <c r="AA155" s="1287"/>
      <c r="AB155" s="1257" t="s">
        <v>732</v>
      </c>
      <c r="AC155" s="1287"/>
      <c r="AD155" s="1287"/>
      <c r="AE155" s="1287"/>
      <c r="AF155" s="1287"/>
      <c r="AG155" s="1257" t="s">
        <v>733</v>
      </c>
      <c r="AH155" s="1287"/>
      <c r="AI155" s="1287"/>
      <c r="AJ155" s="1023" t="s">
        <v>417</v>
      </c>
      <c r="AK155" s="1259" t="s">
        <v>734</v>
      </c>
      <c r="AL155" s="1287"/>
      <c r="AM155" s="1287"/>
      <c r="AN155" s="1287"/>
      <c r="AO155" s="1287"/>
      <c r="AP155" s="1287"/>
      <c r="AQ155" s="1019">
        <v>764000000</v>
      </c>
      <c r="AR155" s="1060">
        <v>12658156</v>
      </c>
      <c r="AS155" s="1019">
        <v>462604794</v>
      </c>
      <c r="AT155" s="1019">
        <v>0</v>
      </c>
      <c r="AU155" s="1019">
        <v>0</v>
      </c>
      <c r="AV155" s="1060">
        <v>0</v>
      </c>
      <c r="AW155" s="1019">
        <v>12658156</v>
      </c>
      <c r="AX155" s="1060">
        <v>0</v>
      </c>
      <c r="AY155" s="1019">
        <v>0</v>
      </c>
      <c r="AZ155" s="1060">
        <v>0</v>
      </c>
      <c r="BA155" s="1019">
        <v>0</v>
      </c>
      <c r="BB155" s="1019">
        <v>0</v>
      </c>
      <c r="BC155" s="1019">
        <v>0</v>
      </c>
      <c r="BD155" s="1019">
        <v>0</v>
      </c>
      <c r="BG155" s="1064">
        <v>764000000</v>
      </c>
      <c r="BH155" s="1064">
        <v>12658156</v>
      </c>
      <c r="BI155" s="1064">
        <v>462604794</v>
      </c>
      <c r="BJ155" s="1064">
        <v>0</v>
      </c>
      <c r="BK155" s="1064">
        <v>0</v>
      </c>
      <c r="BL155" s="1064">
        <v>0</v>
      </c>
      <c r="BM155" s="1064">
        <v>12658156</v>
      </c>
      <c r="BN155" s="1064">
        <v>0</v>
      </c>
      <c r="BO155" s="1064">
        <v>0</v>
      </c>
      <c r="BP155" s="1064">
        <v>0</v>
      </c>
      <c r="BQ155" s="1064">
        <v>0</v>
      </c>
      <c r="BR155" s="1064">
        <v>0</v>
      </c>
      <c r="BS155" s="1064">
        <v>0</v>
      </c>
      <c r="BT155" s="1064">
        <v>0</v>
      </c>
    </row>
    <row r="156" spans="1:72" ht="21.95" customHeight="1" x14ac:dyDescent="0.2">
      <c r="A156" s="1012" t="str">
        <f t="shared" si="3"/>
        <v>A3611210</v>
      </c>
      <c r="B156" s="1257" t="s">
        <v>361</v>
      </c>
      <c r="C156" s="1287"/>
      <c r="D156" s="1257" t="s">
        <v>748</v>
      </c>
      <c r="E156" s="1287"/>
      <c r="F156" s="1257" t="s">
        <v>753</v>
      </c>
      <c r="G156" s="1287"/>
      <c r="H156" s="1257" t="s">
        <v>738</v>
      </c>
      <c r="I156" s="1287"/>
      <c r="J156" s="1257" t="s">
        <v>738</v>
      </c>
      <c r="K156" s="1287"/>
      <c r="L156" s="1287"/>
      <c r="M156" s="1257" t="s">
        <v>741</v>
      </c>
      <c r="N156" s="1287"/>
      <c r="O156" s="1287"/>
      <c r="P156" s="1257"/>
      <c r="Q156" s="1287"/>
      <c r="R156" s="1257"/>
      <c r="S156" s="1287"/>
      <c r="T156" s="1258" t="s">
        <v>577</v>
      </c>
      <c r="U156" s="1287"/>
      <c r="V156" s="1287"/>
      <c r="W156" s="1287"/>
      <c r="X156" s="1287"/>
      <c r="Y156" s="1287"/>
      <c r="Z156" s="1287"/>
      <c r="AA156" s="1287"/>
      <c r="AB156" s="1257" t="s">
        <v>732</v>
      </c>
      <c r="AC156" s="1287"/>
      <c r="AD156" s="1287"/>
      <c r="AE156" s="1287"/>
      <c r="AF156" s="1287"/>
      <c r="AG156" s="1257" t="s">
        <v>733</v>
      </c>
      <c r="AH156" s="1287"/>
      <c r="AI156" s="1287"/>
      <c r="AJ156" s="1023" t="s">
        <v>417</v>
      </c>
      <c r="AK156" s="1259" t="s">
        <v>734</v>
      </c>
      <c r="AL156" s="1287"/>
      <c r="AM156" s="1287"/>
      <c r="AN156" s="1287"/>
      <c r="AO156" s="1287"/>
      <c r="AP156" s="1287"/>
      <c r="AQ156" s="1019">
        <v>764000000</v>
      </c>
      <c r="AR156" s="1060">
        <v>12658156</v>
      </c>
      <c r="AS156" s="1019">
        <v>462604794</v>
      </c>
      <c r="AT156" s="1019">
        <v>0</v>
      </c>
      <c r="AU156" s="1019">
        <v>0</v>
      </c>
      <c r="AV156" s="1060">
        <v>0</v>
      </c>
      <c r="AW156" s="1019">
        <v>12658156</v>
      </c>
      <c r="AX156" s="1060">
        <v>0</v>
      </c>
      <c r="AY156" s="1019">
        <v>0</v>
      </c>
      <c r="AZ156" s="1060">
        <v>0</v>
      </c>
      <c r="BA156" s="1019">
        <v>0</v>
      </c>
      <c r="BB156" s="1019">
        <v>0</v>
      </c>
      <c r="BC156" s="1019">
        <v>0</v>
      </c>
      <c r="BD156" s="1019">
        <v>0</v>
      </c>
      <c r="BG156" s="1064">
        <v>764000000</v>
      </c>
      <c r="BH156" s="1064">
        <v>12658156</v>
      </c>
      <c r="BI156" s="1064">
        <v>462604794</v>
      </c>
      <c r="BJ156" s="1064">
        <v>0</v>
      </c>
      <c r="BK156" s="1064">
        <v>0</v>
      </c>
      <c r="BL156" s="1064">
        <v>0</v>
      </c>
      <c r="BM156" s="1064">
        <v>12658156</v>
      </c>
      <c r="BN156" s="1064">
        <v>0</v>
      </c>
      <c r="BO156" s="1064">
        <v>0</v>
      </c>
      <c r="BP156" s="1064">
        <v>0</v>
      </c>
      <c r="BQ156" s="1064">
        <v>0</v>
      </c>
      <c r="BR156" s="1064">
        <v>0</v>
      </c>
      <c r="BS156" s="1064">
        <v>0</v>
      </c>
      <c r="BT156" s="1064">
        <v>0</v>
      </c>
    </row>
    <row r="157" spans="1:72" ht="21.95" customHeight="1" x14ac:dyDescent="0.2">
      <c r="A157" s="1012" t="str">
        <f t="shared" si="3"/>
        <v>A36310</v>
      </c>
      <c r="B157" s="1261" t="s">
        <v>361</v>
      </c>
      <c r="C157" s="1287"/>
      <c r="D157" s="1261" t="s">
        <v>748</v>
      </c>
      <c r="E157" s="1287"/>
      <c r="F157" s="1261" t="s">
        <v>753</v>
      </c>
      <c r="G157" s="1287"/>
      <c r="H157" s="1261" t="s">
        <v>748</v>
      </c>
      <c r="I157" s="1287"/>
      <c r="J157" s="1261"/>
      <c r="K157" s="1287"/>
      <c r="L157" s="1287"/>
      <c r="M157" s="1261"/>
      <c r="N157" s="1287"/>
      <c r="O157" s="1287"/>
      <c r="P157" s="1261"/>
      <c r="Q157" s="1287"/>
      <c r="R157" s="1261"/>
      <c r="S157" s="1287"/>
      <c r="T157" s="1260" t="s">
        <v>778</v>
      </c>
      <c r="U157" s="1287"/>
      <c r="V157" s="1287"/>
      <c r="W157" s="1287"/>
      <c r="X157" s="1287"/>
      <c r="Y157" s="1287"/>
      <c r="Z157" s="1287"/>
      <c r="AA157" s="1287"/>
      <c r="AB157" s="1261" t="s">
        <v>732</v>
      </c>
      <c r="AC157" s="1287"/>
      <c r="AD157" s="1287"/>
      <c r="AE157" s="1287"/>
      <c r="AF157" s="1287"/>
      <c r="AG157" s="1261" t="s">
        <v>733</v>
      </c>
      <c r="AH157" s="1287"/>
      <c r="AI157" s="1287"/>
      <c r="AJ157" s="1020" t="s">
        <v>417</v>
      </c>
      <c r="AK157" s="1262" t="s">
        <v>734</v>
      </c>
      <c r="AL157" s="1287"/>
      <c r="AM157" s="1287"/>
      <c r="AN157" s="1287"/>
      <c r="AO157" s="1287"/>
      <c r="AP157" s="1287"/>
      <c r="AQ157" s="1019">
        <v>226690384116</v>
      </c>
      <c r="AR157" s="1060">
        <v>9500000000</v>
      </c>
      <c r="AS157" s="1019">
        <v>4380783</v>
      </c>
      <c r="AT157" s="1019">
        <v>33003786667</v>
      </c>
      <c r="AU157" s="1019">
        <v>0</v>
      </c>
      <c r="AV157" s="1060">
        <v>19629765667</v>
      </c>
      <c r="AW157" s="1019">
        <v>10129765667</v>
      </c>
      <c r="AX157" s="1060">
        <v>12390574642</v>
      </c>
      <c r="AY157" s="1019">
        <v>7239191025</v>
      </c>
      <c r="AZ157" s="1060">
        <v>14516091308</v>
      </c>
      <c r="BA157" s="1019">
        <v>2125516666</v>
      </c>
      <c r="BB157" s="1019">
        <v>14515767308</v>
      </c>
      <c r="BC157" s="1019">
        <v>324000</v>
      </c>
      <c r="BD157" s="1019">
        <v>0</v>
      </c>
      <c r="BG157" s="1064">
        <v>226690384116</v>
      </c>
      <c r="BH157" s="1064">
        <v>9500000000</v>
      </c>
      <c r="BI157" s="1064">
        <v>4380783</v>
      </c>
      <c r="BJ157" s="1064">
        <v>33003786667</v>
      </c>
      <c r="BK157" s="1064">
        <v>0</v>
      </c>
      <c r="BL157" s="1064">
        <v>19629765667</v>
      </c>
      <c r="BM157" s="1064">
        <v>10129765667</v>
      </c>
      <c r="BN157" s="1064">
        <v>12390574642</v>
      </c>
      <c r="BO157" s="1064">
        <v>7239191025</v>
      </c>
      <c r="BP157" s="1064">
        <v>14516091308</v>
      </c>
      <c r="BQ157" s="1064">
        <v>2125516666</v>
      </c>
      <c r="BR157" s="1064">
        <v>14515767308</v>
      </c>
      <c r="BS157" s="1064">
        <v>324000</v>
      </c>
      <c r="BT157" s="1064">
        <v>0</v>
      </c>
    </row>
    <row r="158" spans="1:72" ht="21.95" customHeight="1" x14ac:dyDescent="0.2">
      <c r="A158" s="1012" t="str">
        <f t="shared" si="3"/>
        <v>A36316</v>
      </c>
      <c r="B158" s="1261" t="s">
        <v>361</v>
      </c>
      <c r="C158" s="1287"/>
      <c r="D158" s="1261" t="s">
        <v>748</v>
      </c>
      <c r="E158" s="1287"/>
      <c r="F158" s="1261" t="s">
        <v>753</v>
      </c>
      <c r="G158" s="1287"/>
      <c r="H158" s="1261" t="s">
        <v>748</v>
      </c>
      <c r="I158" s="1287"/>
      <c r="J158" s="1261"/>
      <c r="K158" s="1287"/>
      <c r="L158" s="1287"/>
      <c r="M158" s="1261"/>
      <c r="N158" s="1287"/>
      <c r="O158" s="1287"/>
      <c r="P158" s="1261"/>
      <c r="Q158" s="1287"/>
      <c r="R158" s="1261"/>
      <c r="S158" s="1287"/>
      <c r="T158" s="1260" t="s">
        <v>778</v>
      </c>
      <c r="U158" s="1287"/>
      <c r="V158" s="1287"/>
      <c r="W158" s="1287"/>
      <c r="X158" s="1287"/>
      <c r="Y158" s="1287"/>
      <c r="Z158" s="1287"/>
      <c r="AA158" s="1287"/>
      <c r="AB158" s="1261" t="s">
        <v>732</v>
      </c>
      <c r="AC158" s="1287"/>
      <c r="AD158" s="1287"/>
      <c r="AE158" s="1287"/>
      <c r="AF158" s="1287"/>
      <c r="AG158" s="1261" t="s">
        <v>735</v>
      </c>
      <c r="AH158" s="1287"/>
      <c r="AI158" s="1287"/>
      <c r="AJ158" s="1020" t="s">
        <v>370</v>
      </c>
      <c r="AK158" s="1262" t="s">
        <v>737</v>
      </c>
      <c r="AL158" s="1287"/>
      <c r="AM158" s="1287"/>
      <c r="AN158" s="1287"/>
      <c r="AO158" s="1287"/>
      <c r="AP158" s="1287"/>
      <c r="AQ158" s="1019">
        <v>64533630000</v>
      </c>
      <c r="AR158" s="1060">
        <v>1044682567</v>
      </c>
      <c r="AS158" s="1019">
        <v>21330501344</v>
      </c>
      <c r="AT158" s="1019">
        <v>0</v>
      </c>
      <c r="AU158" s="1019">
        <v>0</v>
      </c>
      <c r="AV158" s="1060">
        <v>24404931176</v>
      </c>
      <c r="AW158" s="1019">
        <v>23360248609</v>
      </c>
      <c r="AX158" s="1060">
        <v>15386424828.5</v>
      </c>
      <c r="AY158" s="1019">
        <v>9018506347.5</v>
      </c>
      <c r="AZ158" s="1060">
        <v>14942321216.5</v>
      </c>
      <c r="BA158" s="1019">
        <v>444103612</v>
      </c>
      <c r="BB158" s="1019">
        <v>14942321216.5</v>
      </c>
      <c r="BC158" s="1019">
        <v>0</v>
      </c>
      <c r="BD158" s="1019">
        <v>0</v>
      </c>
      <c r="BG158" s="1064">
        <v>64533630000</v>
      </c>
      <c r="BH158" s="1064">
        <v>1044682567</v>
      </c>
      <c r="BI158" s="1064">
        <v>21330501344</v>
      </c>
      <c r="BJ158" s="1064">
        <v>0</v>
      </c>
      <c r="BK158" s="1064">
        <v>0</v>
      </c>
      <c r="BL158" s="1064">
        <v>24404931176</v>
      </c>
      <c r="BM158" s="1064">
        <v>23360248609</v>
      </c>
      <c r="BN158" s="1064">
        <v>15386424828.5</v>
      </c>
      <c r="BO158" s="1064">
        <v>9018506347.5</v>
      </c>
      <c r="BP158" s="1064">
        <v>14942321216.5</v>
      </c>
      <c r="BQ158" s="1064">
        <v>444103612</v>
      </c>
      <c r="BR158" s="1064">
        <v>14942321216.5</v>
      </c>
      <c r="BS158" s="1064">
        <v>0</v>
      </c>
      <c r="BT158" s="1064">
        <v>0</v>
      </c>
    </row>
    <row r="159" spans="1:72" ht="21.95" customHeight="1" x14ac:dyDescent="0.2">
      <c r="A159" s="1012" t="str">
        <f t="shared" si="3"/>
        <v>A363410</v>
      </c>
      <c r="B159" s="1257" t="s">
        <v>361</v>
      </c>
      <c r="C159" s="1287"/>
      <c r="D159" s="1257" t="s">
        <v>748</v>
      </c>
      <c r="E159" s="1287"/>
      <c r="F159" s="1257" t="s">
        <v>753</v>
      </c>
      <c r="G159" s="1287"/>
      <c r="H159" s="1257" t="s">
        <v>748</v>
      </c>
      <c r="I159" s="1287"/>
      <c r="J159" s="1257" t="s">
        <v>742</v>
      </c>
      <c r="K159" s="1287"/>
      <c r="L159" s="1287"/>
      <c r="M159" s="1257"/>
      <c r="N159" s="1287"/>
      <c r="O159" s="1287"/>
      <c r="P159" s="1257"/>
      <c r="Q159" s="1287"/>
      <c r="R159" s="1257"/>
      <c r="S159" s="1287"/>
      <c r="T159" s="1258" t="s">
        <v>448</v>
      </c>
      <c r="U159" s="1287"/>
      <c r="V159" s="1287"/>
      <c r="W159" s="1287"/>
      <c r="X159" s="1287"/>
      <c r="Y159" s="1287"/>
      <c r="Z159" s="1287"/>
      <c r="AA159" s="1287"/>
      <c r="AB159" s="1257" t="s">
        <v>732</v>
      </c>
      <c r="AC159" s="1287"/>
      <c r="AD159" s="1287"/>
      <c r="AE159" s="1287"/>
      <c r="AF159" s="1287"/>
      <c r="AG159" s="1257" t="s">
        <v>733</v>
      </c>
      <c r="AH159" s="1287"/>
      <c r="AI159" s="1287"/>
      <c r="AJ159" s="1023" t="s">
        <v>417</v>
      </c>
      <c r="AK159" s="1259" t="s">
        <v>734</v>
      </c>
      <c r="AL159" s="1287"/>
      <c r="AM159" s="1287"/>
      <c r="AN159" s="1287"/>
      <c r="AO159" s="1287"/>
      <c r="AP159" s="1287"/>
      <c r="AQ159" s="1019">
        <v>355500000</v>
      </c>
      <c r="AR159" s="1060">
        <v>0</v>
      </c>
      <c r="AS159" s="1019">
        <v>0</v>
      </c>
      <c r="AT159" s="1019">
        <v>0</v>
      </c>
      <c r="AU159" s="1019">
        <v>0</v>
      </c>
      <c r="AV159" s="1060">
        <v>7500000</v>
      </c>
      <c r="AW159" s="1019">
        <v>7500000</v>
      </c>
      <c r="AX159" s="1060">
        <v>36767464</v>
      </c>
      <c r="AY159" s="1019">
        <v>29267464</v>
      </c>
      <c r="AZ159" s="1060">
        <v>36767464</v>
      </c>
      <c r="BA159" s="1019">
        <v>0</v>
      </c>
      <c r="BB159" s="1019">
        <v>36767464</v>
      </c>
      <c r="BC159" s="1019">
        <v>0</v>
      </c>
      <c r="BD159" s="1019">
        <v>0</v>
      </c>
      <c r="BG159" s="1064">
        <v>355500000</v>
      </c>
      <c r="BH159" s="1064">
        <v>0</v>
      </c>
      <c r="BI159" s="1064">
        <v>0</v>
      </c>
      <c r="BJ159" s="1064">
        <v>0</v>
      </c>
      <c r="BK159" s="1064">
        <v>0</v>
      </c>
      <c r="BL159" s="1064">
        <v>7500000</v>
      </c>
      <c r="BM159" s="1064">
        <v>7500000</v>
      </c>
      <c r="BN159" s="1064">
        <v>36767464</v>
      </c>
      <c r="BO159" s="1064">
        <v>29267464</v>
      </c>
      <c r="BP159" s="1064">
        <v>36767464</v>
      </c>
      <c r="BQ159" s="1064">
        <v>0</v>
      </c>
      <c r="BR159" s="1064">
        <v>36767464</v>
      </c>
      <c r="BS159" s="1064">
        <v>0</v>
      </c>
      <c r="BT159" s="1064">
        <v>0</v>
      </c>
    </row>
    <row r="160" spans="1:72" ht="21.95" customHeight="1" x14ac:dyDescent="0.2">
      <c r="A160" s="1012" t="str">
        <f t="shared" si="3"/>
        <v>A363710</v>
      </c>
      <c r="B160" s="1257" t="s">
        <v>361</v>
      </c>
      <c r="C160" s="1287"/>
      <c r="D160" s="1257" t="s">
        <v>748</v>
      </c>
      <c r="E160" s="1287"/>
      <c r="F160" s="1257" t="s">
        <v>753</v>
      </c>
      <c r="G160" s="1287"/>
      <c r="H160" s="1257" t="s">
        <v>748</v>
      </c>
      <c r="I160" s="1287"/>
      <c r="J160" s="1257" t="s">
        <v>754</v>
      </c>
      <c r="K160" s="1287"/>
      <c r="L160" s="1287"/>
      <c r="M160" s="1257"/>
      <c r="N160" s="1287"/>
      <c r="O160" s="1287"/>
      <c r="P160" s="1257"/>
      <c r="Q160" s="1287"/>
      <c r="R160" s="1257"/>
      <c r="S160" s="1287"/>
      <c r="T160" s="1258" t="s">
        <v>449</v>
      </c>
      <c r="U160" s="1287"/>
      <c r="V160" s="1287"/>
      <c r="W160" s="1287"/>
      <c r="X160" s="1287"/>
      <c r="Y160" s="1287"/>
      <c r="Z160" s="1287"/>
      <c r="AA160" s="1287"/>
      <c r="AB160" s="1257" t="s">
        <v>732</v>
      </c>
      <c r="AC160" s="1287"/>
      <c r="AD160" s="1287"/>
      <c r="AE160" s="1287"/>
      <c r="AF160" s="1287"/>
      <c r="AG160" s="1257" t="s">
        <v>733</v>
      </c>
      <c r="AH160" s="1287"/>
      <c r="AI160" s="1287"/>
      <c r="AJ160" s="1023" t="s">
        <v>417</v>
      </c>
      <c r="AK160" s="1259" t="s">
        <v>734</v>
      </c>
      <c r="AL160" s="1287"/>
      <c r="AM160" s="1287"/>
      <c r="AN160" s="1287"/>
      <c r="AO160" s="1287"/>
      <c r="AP160" s="1287"/>
      <c r="AQ160" s="1019">
        <v>196331097449</v>
      </c>
      <c r="AR160" s="1060">
        <v>9500000000</v>
      </c>
      <c r="AS160" s="1019">
        <v>4380783</v>
      </c>
      <c r="AT160" s="1019">
        <v>3003786667</v>
      </c>
      <c r="AU160" s="1019">
        <v>0</v>
      </c>
      <c r="AV160" s="1060">
        <v>19622265667</v>
      </c>
      <c r="AW160" s="1019">
        <v>10122265667</v>
      </c>
      <c r="AX160" s="1060">
        <v>12353807178</v>
      </c>
      <c r="AY160" s="1019">
        <v>7268458489</v>
      </c>
      <c r="AZ160" s="1060">
        <v>14479323844</v>
      </c>
      <c r="BA160" s="1019">
        <v>2125516666</v>
      </c>
      <c r="BB160" s="1019">
        <v>14478999844</v>
      </c>
      <c r="BC160" s="1019">
        <v>324000</v>
      </c>
      <c r="BD160" s="1019">
        <v>0</v>
      </c>
      <c r="BG160" s="1064">
        <v>196331097449</v>
      </c>
      <c r="BH160" s="1064">
        <v>9500000000</v>
      </c>
      <c r="BI160" s="1064">
        <v>4380783</v>
      </c>
      <c r="BJ160" s="1064">
        <v>3003786667</v>
      </c>
      <c r="BK160" s="1064">
        <v>0</v>
      </c>
      <c r="BL160" s="1064">
        <v>19622265667</v>
      </c>
      <c r="BM160" s="1064">
        <v>10122265667</v>
      </c>
      <c r="BN160" s="1064">
        <v>12353807178</v>
      </c>
      <c r="BO160" s="1064">
        <v>7268458489</v>
      </c>
      <c r="BP160" s="1064">
        <v>14479323844</v>
      </c>
      <c r="BQ160" s="1064">
        <v>2125516666</v>
      </c>
      <c r="BR160" s="1064">
        <v>14478999844</v>
      </c>
      <c r="BS160" s="1064">
        <v>324000</v>
      </c>
      <c r="BT160" s="1064">
        <v>0</v>
      </c>
    </row>
    <row r="161" spans="1:72" ht="21.95" customHeight="1" x14ac:dyDescent="0.2">
      <c r="A161" s="1012" t="str">
        <f t="shared" si="3"/>
        <v>A3631116</v>
      </c>
      <c r="B161" s="1257" t="s">
        <v>361</v>
      </c>
      <c r="C161" s="1287"/>
      <c r="D161" s="1257" t="s">
        <v>748</v>
      </c>
      <c r="E161" s="1287"/>
      <c r="F161" s="1257" t="s">
        <v>753</v>
      </c>
      <c r="G161" s="1287"/>
      <c r="H161" s="1257" t="s">
        <v>748</v>
      </c>
      <c r="I161" s="1287"/>
      <c r="J161" s="1257" t="s">
        <v>433</v>
      </c>
      <c r="K161" s="1287"/>
      <c r="L161" s="1287"/>
      <c r="M161" s="1257"/>
      <c r="N161" s="1287"/>
      <c r="O161" s="1287"/>
      <c r="P161" s="1257"/>
      <c r="Q161" s="1287"/>
      <c r="R161" s="1257"/>
      <c r="S161" s="1287"/>
      <c r="T161" s="1258" t="s">
        <v>578</v>
      </c>
      <c r="U161" s="1287"/>
      <c r="V161" s="1287"/>
      <c r="W161" s="1287"/>
      <c r="X161" s="1287"/>
      <c r="Y161" s="1287"/>
      <c r="Z161" s="1287"/>
      <c r="AA161" s="1287"/>
      <c r="AB161" s="1257" t="s">
        <v>732</v>
      </c>
      <c r="AC161" s="1287"/>
      <c r="AD161" s="1287"/>
      <c r="AE161" s="1287"/>
      <c r="AF161" s="1287"/>
      <c r="AG161" s="1257" t="s">
        <v>735</v>
      </c>
      <c r="AH161" s="1287"/>
      <c r="AI161" s="1287"/>
      <c r="AJ161" s="1023" t="s">
        <v>370</v>
      </c>
      <c r="AK161" s="1259" t="s">
        <v>737</v>
      </c>
      <c r="AL161" s="1287"/>
      <c r="AM161" s="1287"/>
      <c r="AN161" s="1287"/>
      <c r="AO161" s="1287"/>
      <c r="AP161" s="1287"/>
      <c r="AQ161" s="1019">
        <v>64028730000</v>
      </c>
      <c r="AR161" s="1060">
        <v>1044682567</v>
      </c>
      <c r="AS161" s="1019">
        <v>20825601344</v>
      </c>
      <c r="AT161" s="1019">
        <v>0</v>
      </c>
      <c r="AU161" s="1019">
        <v>0</v>
      </c>
      <c r="AV161" s="1060">
        <v>24404931176</v>
      </c>
      <c r="AW161" s="1019">
        <v>23360248609</v>
      </c>
      <c r="AX161" s="1060">
        <v>15386424828.5</v>
      </c>
      <c r="AY161" s="1019">
        <v>9018506347.5</v>
      </c>
      <c r="AZ161" s="1060">
        <v>14942321216.5</v>
      </c>
      <c r="BA161" s="1019">
        <v>444103612</v>
      </c>
      <c r="BB161" s="1019">
        <v>14942321216.5</v>
      </c>
      <c r="BC161" s="1019">
        <v>0</v>
      </c>
      <c r="BD161" s="1019">
        <v>0</v>
      </c>
      <c r="BG161" s="1064">
        <v>64028730000</v>
      </c>
      <c r="BH161" s="1064">
        <v>1044682567</v>
      </c>
      <c r="BI161" s="1064">
        <v>20825601344</v>
      </c>
      <c r="BJ161" s="1064">
        <v>0</v>
      </c>
      <c r="BK161" s="1064">
        <v>0</v>
      </c>
      <c r="BL161" s="1064">
        <v>24404931176</v>
      </c>
      <c r="BM161" s="1064">
        <v>23360248609</v>
      </c>
      <c r="BN161" s="1064">
        <v>15386424828.5</v>
      </c>
      <c r="BO161" s="1064">
        <v>9018506347.5</v>
      </c>
      <c r="BP161" s="1064">
        <v>14942321216.5</v>
      </c>
      <c r="BQ161" s="1064">
        <v>444103612</v>
      </c>
      <c r="BR161" s="1064">
        <v>14942321216.5</v>
      </c>
      <c r="BS161" s="1064">
        <v>0</v>
      </c>
      <c r="BT161" s="1064">
        <v>0</v>
      </c>
    </row>
    <row r="162" spans="1:72" ht="21.95" customHeight="1" x14ac:dyDescent="0.2">
      <c r="A162" s="1012" t="str">
        <f t="shared" si="3"/>
        <v>A36311116</v>
      </c>
      <c r="B162" s="1257" t="s">
        <v>361</v>
      </c>
      <c r="C162" s="1287"/>
      <c r="D162" s="1257" t="s">
        <v>748</v>
      </c>
      <c r="E162" s="1287"/>
      <c r="F162" s="1257" t="s">
        <v>753</v>
      </c>
      <c r="G162" s="1287"/>
      <c r="H162" s="1257" t="s">
        <v>748</v>
      </c>
      <c r="I162" s="1287"/>
      <c r="J162" s="1257" t="s">
        <v>433</v>
      </c>
      <c r="K162" s="1287"/>
      <c r="L162" s="1287"/>
      <c r="M162" s="1257" t="s">
        <v>738</v>
      </c>
      <c r="N162" s="1287"/>
      <c r="O162" s="1287"/>
      <c r="P162" s="1257" t="s">
        <v>685</v>
      </c>
      <c r="Q162" s="1287"/>
      <c r="R162" s="1257" t="s">
        <v>685</v>
      </c>
      <c r="S162" s="1287"/>
      <c r="T162" s="1258" t="s">
        <v>450</v>
      </c>
      <c r="U162" s="1287"/>
      <c r="V162" s="1287"/>
      <c r="W162" s="1287"/>
      <c r="X162" s="1287"/>
      <c r="Y162" s="1287"/>
      <c r="Z162" s="1287"/>
      <c r="AA162" s="1287"/>
      <c r="AB162" s="1257" t="s">
        <v>732</v>
      </c>
      <c r="AC162" s="1287"/>
      <c r="AD162" s="1287"/>
      <c r="AE162" s="1287"/>
      <c r="AF162" s="1287"/>
      <c r="AG162" s="1257" t="s">
        <v>735</v>
      </c>
      <c r="AH162" s="1287"/>
      <c r="AI162" s="1287"/>
      <c r="AJ162" s="1023" t="s">
        <v>370</v>
      </c>
      <c r="AK162" s="1259" t="s">
        <v>737</v>
      </c>
      <c r="AL162" s="1287"/>
      <c r="AM162" s="1287"/>
      <c r="AN162" s="1287"/>
      <c r="AO162" s="1287"/>
      <c r="AP162" s="1287"/>
      <c r="AQ162" s="1019">
        <v>55879230000</v>
      </c>
      <c r="AR162" s="1060">
        <v>1044682567</v>
      </c>
      <c r="AS162" s="1019">
        <v>20825601344</v>
      </c>
      <c r="AT162" s="1019">
        <v>0</v>
      </c>
      <c r="AU162" s="1019">
        <v>0</v>
      </c>
      <c r="AV162" s="1060">
        <v>24369904991</v>
      </c>
      <c r="AW162" s="1019">
        <v>23325222424</v>
      </c>
      <c r="AX162" s="1060">
        <v>15350100288.5</v>
      </c>
      <c r="AY162" s="1019">
        <v>9019804702.5</v>
      </c>
      <c r="AZ162" s="1060">
        <v>14905996676.5</v>
      </c>
      <c r="BA162" s="1019">
        <v>444103612</v>
      </c>
      <c r="BB162" s="1019">
        <v>14905996676.5</v>
      </c>
      <c r="BC162" s="1019">
        <v>0</v>
      </c>
      <c r="BD162" s="1019">
        <v>0</v>
      </c>
      <c r="BG162" s="1064">
        <v>55879230000</v>
      </c>
      <c r="BH162" s="1064">
        <v>1044682567</v>
      </c>
      <c r="BI162" s="1064">
        <v>20825601344</v>
      </c>
      <c r="BJ162" s="1064">
        <v>0</v>
      </c>
      <c r="BK162" s="1064">
        <v>0</v>
      </c>
      <c r="BL162" s="1064">
        <v>24369904991</v>
      </c>
      <c r="BM162" s="1064">
        <v>23325222424</v>
      </c>
      <c r="BN162" s="1064">
        <v>15350100288.5</v>
      </c>
      <c r="BO162" s="1064">
        <v>9019804702.5</v>
      </c>
      <c r="BP162" s="1064">
        <v>14905996676.5</v>
      </c>
      <c r="BQ162" s="1064">
        <v>444103612</v>
      </c>
      <c r="BR162" s="1064">
        <v>14905996676.5</v>
      </c>
      <c r="BS162" s="1064">
        <v>0</v>
      </c>
      <c r="BT162" s="1064">
        <v>0</v>
      </c>
    </row>
    <row r="163" spans="1:72" ht="21.95" customHeight="1" x14ac:dyDescent="0.2">
      <c r="A163" s="1012" t="str">
        <f t="shared" si="3"/>
        <v>A36311216</v>
      </c>
      <c r="B163" s="1257" t="s">
        <v>361</v>
      </c>
      <c r="C163" s="1287"/>
      <c r="D163" s="1257" t="s">
        <v>748</v>
      </c>
      <c r="E163" s="1287"/>
      <c r="F163" s="1257" t="s">
        <v>753</v>
      </c>
      <c r="G163" s="1287"/>
      <c r="H163" s="1257" t="s">
        <v>748</v>
      </c>
      <c r="I163" s="1287"/>
      <c r="J163" s="1257" t="s">
        <v>433</v>
      </c>
      <c r="K163" s="1287"/>
      <c r="L163" s="1287"/>
      <c r="M163" s="1257" t="s">
        <v>741</v>
      </c>
      <c r="N163" s="1287"/>
      <c r="O163" s="1287"/>
      <c r="P163" s="1257" t="s">
        <v>685</v>
      </c>
      <c r="Q163" s="1287"/>
      <c r="R163" s="1257" t="s">
        <v>685</v>
      </c>
      <c r="S163" s="1287"/>
      <c r="T163" s="1258" t="s">
        <v>451</v>
      </c>
      <c r="U163" s="1287"/>
      <c r="V163" s="1287"/>
      <c r="W163" s="1287"/>
      <c r="X163" s="1287"/>
      <c r="Y163" s="1287"/>
      <c r="Z163" s="1287"/>
      <c r="AA163" s="1287"/>
      <c r="AB163" s="1257" t="s">
        <v>732</v>
      </c>
      <c r="AC163" s="1287"/>
      <c r="AD163" s="1287"/>
      <c r="AE163" s="1287"/>
      <c r="AF163" s="1287"/>
      <c r="AG163" s="1257" t="s">
        <v>735</v>
      </c>
      <c r="AH163" s="1287"/>
      <c r="AI163" s="1287"/>
      <c r="AJ163" s="1023" t="s">
        <v>370</v>
      </c>
      <c r="AK163" s="1259" t="s">
        <v>737</v>
      </c>
      <c r="AL163" s="1287"/>
      <c r="AM163" s="1287"/>
      <c r="AN163" s="1287"/>
      <c r="AO163" s="1287"/>
      <c r="AP163" s="1287"/>
      <c r="AQ163" s="1019">
        <v>8149500000</v>
      </c>
      <c r="AR163" s="1060">
        <v>0</v>
      </c>
      <c r="AS163" s="1019">
        <v>0</v>
      </c>
      <c r="AT163" s="1019">
        <v>0</v>
      </c>
      <c r="AU163" s="1019">
        <v>0</v>
      </c>
      <c r="AV163" s="1060">
        <v>35026185</v>
      </c>
      <c r="AW163" s="1019">
        <v>35026185</v>
      </c>
      <c r="AX163" s="1060">
        <v>36324540</v>
      </c>
      <c r="AY163" s="1019">
        <v>1298355</v>
      </c>
      <c r="AZ163" s="1060">
        <v>36324540</v>
      </c>
      <c r="BA163" s="1019">
        <v>0</v>
      </c>
      <c r="BB163" s="1019">
        <v>36324540</v>
      </c>
      <c r="BC163" s="1019">
        <v>0</v>
      </c>
      <c r="BD163" s="1019">
        <v>0</v>
      </c>
      <c r="BG163" s="1064">
        <v>8149500000</v>
      </c>
      <c r="BH163" s="1064">
        <v>0</v>
      </c>
      <c r="BI163" s="1064">
        <v>0</v>
      </c>
      <c r="BJ163" s="1064">
        <v>0</v>
      </c>
      <c r="BK163" s="1064">
        <v>0</v>
      </c>
      <c r="BL163" s="1064">
        <v>35026185</v>
      </c>
      <c r="BM163" s="1064">
        <v>35026185</v>
      </c>
      <c r="BN163" s="1064">
        <v>36324540</v>
      </c>
      <c r="BO163" s="1064">
        <v>1298355</v>
      </c>
      <c r="BP163" s="1064">
        <v>36324540</v>
      </c>
      <c r="BQ163" s="1064">
        <v>0</v>
      </c>
      <c r="BR163" s="1064">
        <v>36324540</v>
      </c>
      <c r="BS163" s="1064">
        <v>0</v>
      </c>
      <c r="BT163" s="1064">
        <v>0</v>
      </c>
    </row>
    <row r="164" spans="1:72" ht="21.95" customHeight="1" x14ac:dyDescent="0.2">
      <c r="A164" s="1012" t="str">
        <f t="shared" si="3"/>
        <v>A3631910</v>
      </c>
      <c r="B164" s="1257" t="s">
        <v>361</v>
      </c>
      <c r="C164" s="1287"/>
      <c r="D164" s="1257" t="s">
        <v>748</v>
      </c>
      <c r="E164" s="1287"/>
      <c r="F164" s="1257" t="s">
        <v>753</v>
      </c>
      <c r="G164" s="1287"/>
      <c r="H164" s="1257" t="s">
        <v>748</v>
      </c>
      <c r="I164" s="1287"/>
      <c r="J164" s="1257" t="s">
        <v>823</v>
      </c>
      <c r="K164" s="1287"/>
      <c r="L164" s="1287"/>
      <c r="M164" s="1257"/>
      <c r="N164" s="1287"/>
      <c r="O164" s="1287"/>
      <c r="P164" s="1257"/>
      <c r="Q164" s="1287"/>
      <c r="R164" s="1257"/>
      <c r="S164" s="1287"/>
      <c r="T164" s="1258" t="s">
        <v>824</v>
      </c>
      <c r="U164" s="1287"/>
      <c r="V164" s="1287"/>
      <c r="W164" s="1287"/>
      <c r="X164" s="1287"/>
      <c r="Y164" s="1287"/>
      <c r="Z164" s="1287"/>
      <c r="AA164" s="1287"/>
      <c r="AB164" s="1257" t="s">
        <v>732</v>
      </c>
      <c r="AC164" s="1287"/>
      <c r="AD164" s="1287"/>
      <c r="AE164" s="1287"/>
      <c r="AF164" s="1287"/>
      <c r="AG164" s="1257" t="s">
        <v>733</v>
      </c>
      <c r="AH164" s="1287"/>
      <c r="AI164" s="1287"/>
      <c r="AJ164" s="1023" t="s">
        <v>417</v>
      </c>
      <c r="AK164" s="1259" t="s">
        <v>734</v>
      </c>
      <c r="AL164" s="1287"/>
      <c r="AM164" s="1287"/>
      <c r="AN164" s="1287"/>
      <c r="AO164" s="1287"/>
      <c r="AP164" s="1287"/>
      <c r="AQ164" s="1019">
        <v>30000000000</v>
      </c>
      <c r="AR164" s="1060">
        <v>0</v>
      </c>
      <c r="AS164" s="1019">
        <v>0</v>
      </c>
      <c r="AT164" s="1019">
        <v>30000000000</v>
      </c>
      <c r="AU164" s="1019">
        <v>0</v>
      </c>
      <c r="AV164" s="1060">
        <v>0</v>
      </c>
      <c r="AW164" s="1019">
        <v>0</v>
      </c>
      <c r="AX164" s="1060">
        <v>0</v>
      </c>
      <c r="AY164" s="1019">
        <v>0</v>
      </c>
      <c r="AZ164" s="1060">
        <v>0</v>
      </c>
      <c r="BA164" s="1019">
        <v>0</v>
      </c>
      <c r="BB164" s="1019">
        <v>0</v>
      </c>
      <c r="BC164" s="1019">
        <v>0</v>
      </c>
      <c r="BD164" s="1019">
        <v>0</v>
      </c>
      <c r="BG164" s="1064">
        <v>30000000000</v>
      </c>
      <c r="BH164" s="1064">
        <v>0</v>
      </c>
      <c r="BI164" s="1064">
        <v>0</v>
      </c>
      <c r="BJ164" s="1064">
        <v>30000000000</v>
      </c>
      <c r="BK164" s="1064">
        <v>0</v>
      </c>
      <c r="BL164" s="1064">
        <v>0</v>
      </c>
      <c r="BM164" s="1064">
        <v>0</v>
      </c>
      <c r="BN164" s="1064">
        <v>0</v>
      </c>
      <c r="BO164" s="1064">
        <v>0</v>
      </c>
      <c r="BP164" s="1064">
        <v>0</v>
      </c>
      <c r="BQ164" s="1064">
        <v>0</v>
      </c>
      <c r="BR164" s="1064">
        <v>0</v>
      </c>
      <c r="BS164" s="1064">
        <v>0</v>
      </c>
      <c r="BT164" s="1064">
        <v>0</v>
      </c>
    </row>
    <row r="165" spans="1:72" ht="21.95" customHeight="1" x14ac:dyDescent="0.2">
      <c r="A165" s="1012" t="str">
        <f t="shared" si="3"/>
        <v>A3636616</v>
      </c>
      <c r="B165" s="1257" t="s">
        <v>361</v>
      </c>
      <c r="C165" s="1287"/>
      <c r="D165" s="1257" t="s">
        <v>748</v>
      </c>
      <c r="E165" s="1287"/>
      <c r="F165" s="1257" t="s">
        <v>753</v>
      </c>
      <c r="G165" s="1287"/>
      <c r="H165" s="1257" t="s">
        <v>748</v>
      </c>
      <c r="I165" s="1287"/>
      <c r="J165" s="1257" t="s">
        <v>779</v>
      </c>
      <c r="K165" s="1287"/>
      <c r="L165" s="1287"/>
      <c r="M165" s="1257"/>
      <c r="N165" s="1287"/>
      <c r="O165" s="1287"/>
      <c r="P165" s="1257"/>
      <c r="Q165" s="1287"/>
      <c r="R165" s="1257"/>
      <c r="S165" s="1287"/>
      <c r="T165" s="1258" t="s">
        <v>452</v>
      </c>
      <c r="U165" s="1287"/>
      <c r="V165" s="1287"/>
      <c r="W165" s="1287"/>
      <c r="X165" s="1287"/>
      <c r="Y165" s="1287"/>
      <c r="Z165" s="1287"/>
      <c r="AA165" s="1287"/>
      <c r="AB165" s="1257" t="s">
        <v>732</v>
      </c>
      <c r="AC165" s="1287"/>
      <c r="AD165" s="1287"/>
      <c r="AE165" s="1287"/>
      <c r="AF165" s="1287"/>
      <c r="AG165" s="1257" t="s">
        <v>735</v>
      </c>
      <c r="AH165" s="1287"/>
      <c r="AI165" s="1287"/>
      <c r="AJ165" s="1023" t="s">
        <v>370</v>
      </c>
      <c r="AK165" s="1259" t="s">
        <v>737</v>
      </c>
      <c r="AL165" s="1287"/>
      <c r="AM165" s="1287"/>
      <c r="AN165" s="1287"/>
      <c r="AO165" s="1287"/>
      <c r="AP165" s="1287"/>
      <c r="AQ165" s="1019">
        <v>504900000</v>
      </c>
      <c r="AR165" s="1060">
        <v>0</v>
      </c>
      <c r="AS165" s="1019">
        <v>504900000</v>
      </c>
      <c r="AT165" s="1019">
        <v>0</v>
      </c>
      <c r="AU165" s="1019">
        <v>0</v>
      </c>
      <c r="AV165" s="1060">
        <v>0</v>
      </c>
      <c r="AW165" s="1019">
        <v>0</v>
      </c>
      <c r="AX165" s="1060">
        <v>0</v>
      </c>
      <c r="AY165" s="1019">
        <v>0</v>
      </c>
      <c r="AZ165" s="1060">
        <v>0</v>
      </c>
      <c r="BA165" s="1019">
        <v>0</v>
      </c>
      <c r="BB165" s="1019">
        <v>0</v>
      </c>
      <c r="BC165" s="1019">
        <v>0</v>
      </c>
      <c r="BD165" s="1019">
        <v>0</v>
      </c>
      <c r="BG165" s="1064">
        <v>504900000</v>
      </c>
      <c r="BH165" s="1064">
        <v>0</v>
      </c>
      <c r="BI165" s="1064">
        <v>504900000</v>
      </c>
      <c r="BJ165" s="1064">
        <v>0</v>
      </c>
      <c r="BK165" s="1064">
        <v>0</v>
      </c>
      <c r="BL165" s="1064">
        <v>0</v>
      </c>
      <c r="BM165" s="1064">
        <v>0</v>
      </c>
      <c r="BN165" s="1064">
        <v>0</v>
      </c>
      <c r="BO165" s="1064">
        <v>0</v>
      </c>
      <c r="BP165" s="1064">
        <v>0</v>
      </c>
      <c r="BQ165" s="1064">
        <v>0</v>
      </c>
      <c r="BR165" s="1064">
        <v>0</v>
      </c>
      <c r="BS165" s="1064">
        <v>0</v>
      </c>
      <c r="BT165" s="1064">
        <v>0</v>
      </c>
    </row>
    <row r="166" spans="1:72" ht="21.95" customHeight="1" x14ac:dyDescent="0.2">
      <c r="A166" s="1012" t="str">
        <f t="shared" si="3"/>
        <v>A36399910</v>
      </c>
      <c r="B166" s="1257" t="s">
        <v>361</v>
      </c>
      <c r="C166" s="1287"/>
      <c r="D166" s="1257" t="s">
        <v>748</v>
      </c>
      <c r="E166" s="1287"/>
      <c r="F166" s="1257" t="s">
        <v>753</v>
      </c>
      <c r="G166" s="1287"/>
      <c r="H166" s="1257" t="s">
        <v>748</v>
      </c>
      <c r="I166" s="1287"/>
      <c r="J166" s="1257" t="s">
        <v>749</v>
      </c>
      <c r="K166" s="1287"/>
      <c r="L166" s="1287"/>
      <c r="M166" s="1257"/>
      <c r="N166" s="1287"/>
      <c r="O166" s="1287"/>
      <c r="P166" s="1257"/>
      <c r="Q166" s="1287"/>
      <c r="R166" s="1257"/>
      <c r="S166" s="1287"/>
      <c r="T166" s="1258" t="s">
        <v>780</v>
      </c>
      <c r="U166" s="1287"/>
      <c r="V166" s="1287"/>
      <c r="W166" s="1287"/>
      <c r="X166" s="1287"/>
      <c r="Y166" s="1287"/>
      <c r="Z166" s="1287"/>
      <c r="AA166" s="1287"/>
      <c r="AB166" s="1257" t="s">
        <v>732</v>
      </c>
      <c r="AC166" s="1287"/>
      <c r="AD166" s="1287"/>
      <c r="AE166" s="1287"/>
      <c r="AF166" s="1287"/>
      <c r="AG166" s="1257" t="s">
        <v>733</v>
      </c>
      <c r="AH166" s="1287"/>
      <c r="AI166" s="1287"/>
      <c r="AJ166" s="1023" t="s">
        <v>417</v>
      </c>
      <c r="AK166" s="1259" t="s">
        <v>734</v>
      </c>
      <c r="AL166" s="1287"/>
      <c r="AM166" s="1287"/>
      <c r="AN166" s="1287"/>
      <c r="AO166" s="1287"/>
      <c r="AP166" s="1287"/>
      <c r="AQ166" s="1019">
        <v>3786667</v>
      </c>
      <c r="AR166" s="1060">
        <v>0</v>
      </c>
      <c r="AS166" s="1019">
        <v>0</v>
      </c>
      <c r="AT166" s="1019">
        <v>0</v>
      </c>
      <c r="AU166" s="1019">
        <v>0</v>
      </c>
      <c r="AV166" s="1060">
        <v>0</v>
      </c>
      <c r="AW166" s="1019">
        <v>0</v>
      </c>
      <c r="AX166" s="1060">
        <v>0</v>
      </c>
      <c r="AY166" s="1019">
        <v>0</v>
      </c>
      <c r="AZ166" s="1060">
        <v>0</v>
      </c>
      <c r="BA166" s="1019">
        <v>0</v>
      </c>
      <c r="BB166" s="1019">
        <v>0</v>
      </c>
      <c r="BC166" s="1019">
        <v>0</v>
      </c>
      <c r="BD166" s="1019">
        <v>0</v>
      </c>
      <c r="BG166" s="1064">
        <v>3786667</v>
      </c>
      <c r="BH166" s="1064">
        <v>0</v>
      </c>
      <c r="BI166" s="1064">
        <v>0</v>
      </c>
      <c r="BJ166" s="1064">
        <v>0</v>
      </c>
      <c r="BK166" s="1064">
        <v>0</v>
      </c>
      <c r="BL166" s="1064">
        <v>0</v>
      </c>
      <c r="BM166" s="1064">
        <v>0</v>
      </c>
      <c r="BN166" s="1064">
        <v>0</v>
      </c>
      <c r="BO166" s="1064">
        <v>0</v>
      </c>
      <c r="BP166" s="1064">
        <v>0</v>
      </c>
      <c r="BQ166" s="1064">
        <v>0</v>
      </c>
      <c r="BR166" s="1064">
        <v>0</v>
      </c>
      <c r="BS166" s="1064">
        <v>0</v>
      </c>
      <c r="BT166" s="1064">
        <v>0</v>
      </c>
    </row>
    <row r="167" spans="1:72" ht="21.95" customHeight="1" x14ac:dyDescent="0.2">
      <c r="A167" s="1012" t="str">
        <f t="shared" si="3"/>
        <v>C10</v>
      </c>
      <c r="B167" s="1261" t="s">
        <v>453</v>
      </c>
      <c r="C167" s="1287"/>
      <c r="D167" s="1261"/>
      <c r="E167" s="1287"/>
      <c r="F167" s="1261"/>
      <c r="G167" s="1287"/>
      <c r="H167" s="1261"/>
      <c r="I167" s="1287"/>
      <c r="J167" s="1261"/>
      <c r="K167" s="1287"/>
      <c r="L167" s="1287"/>
      <c r="M167" s="1261"/>
      <c r="N167" s="1287"/>
      <c r="O167" s="1287"/>
      <c r="P167" s="1261"/>
      <c r="Q167" s="1287"/>
      <c r="R167" s="1261"/>
      <c r="S167" s="1287"/>
      <c r="T167" s="1260" t="s">
        <v>61</v>
      </c>
      <c r="U167" s="1287"/>
      <c r="V167" s="1287"/>
      <c r="W167" s="1287"/>
      <c r="X167" s="1287"/>
      <c r="Y167" s="1287"/>
      <c r="Z167" s="1287"/>
      <c r="AA167" s="1287"/>
      <c r="AB167" s="1261" t="s">
        <v>732</v>
      </c>
      <c r="AC167" s="1287"/>
      <c r="AD167" s="1287"/>
      <c r="AE167" s="1287"/>
      <c r="AF167" s="1287"/>
      <c r="AG167" s="1261" t="s">
        <v>733</v>
      </c>
      <c r="AH167" s="1287"/>
      <c r="AI167" s="1287"/>
      <c r="AJ167" s="1020" t="s">
        <v>417</v>
      </c>
      <c r="AK167" s="1262" t="s">
        <v>734</v>
      </c>
      <c r="AL167" s="1287"/>
      <c r="AM167" s="1287"/>
      <c r="AN167" s="1287"/>
      <c r="AO167" s="1287"/>
      <c r="AP167" s="1287"/>
      <c r="AQ167" s="1019">
        <v>34422036845</v>
      </c>
      <c r="AR167" s="1060">
        <v>413571532</v>
      </c>
      <c r="AS167" s="1019">
        <v>309166467</v>
      </c>
      <c r="AT167" s="1019">
        <v>216052341</v>
      </c>
      <c r="AU167" s="1019">
        <v>0</v>
      </c>
      <c r="AV167" s="1060">
        <v>554800597</v>
      </c>
      <c r="AW167" s="1019">
        <v>141229065</v>
      </c>
      <c r="AX167" s="1060">
        <v>2450263796</v>
      </c>
      <c r="AY167" s="1019">
        <v>1895463199</v>
      </c>
      <c r="AZ167" s="1060">
        <v>2491356878</v>
      </c>
      <c r="BA167" s="1019">
        <v>41093082</v>
      </c>
      <c r="BB167" s="1019">
        <v>2491356878</v>
      </c>
      <c r="BC167" s="1019">
        <v>0</v>
      </c>
      <c r="BD167" s="1019">
        <v>0</v>
      </c>
      <c r="BG167" s="1064">
        <v>34422036845</v>
      </c>
      <c r="BH167" s="1064">
        <v>413571532</v>
      </c>
      <c r="BI167" s="1064">
        <v>309166467</v>
      </c>
      <c r="BJ167" s="1064">
        <v>216052341</v>
      </c>
      <c r="BK167" s="1064">
        <v>0</v>
      </c>
      <c r="BL167" s="1064">
        <v>554800597</v>
      </c>
      <c r="BM167" s="1064">
        <v>141229065</v>
      </c>
      <c r="BN167" s="1064">
        <v>2450263796</v>
      </c>
      <c r="BO167" s="1064">
        <v>1895463199</v>
      </c>
      <c r="BP167" s="1064">
        <v>2491356878</v>
      </c>
      <c r="BQ167" s="1064">
        <v>41093082</v>
      </c>
      <c r="BR167" s="1064">
        <v>2491356878</v>
      </c>
      <c r="BS167" s="1064">
        <v>0</v>
      </c>
      <c r="BT167" s="1064">
        <v>0</v>
      </c>
    </row>
    <row r="168" spans="1:72" ht="21.95" customHeight="1" x14ac:dyDescent="0.2">
      <c r="A168" s="1012" t="str">
        <f t="shared" si="3"/>
        <v>C15</v>
      </c>
      <c r="B168" s="1261" t="s">
        <v>453</v>
      </c>
      <c r="C168" s="1287"/>
      <c r="D168" s="1261"/>
      <c r="E168" s="1287"/>
      <c r="F168" s="1261"/>
      <c r="G168" s="1287"/>
      <c r="H168" s="1261"/>
      <c r="I168" s="1287"/>
      <c r="J168" s="1261"/>
      <c r="K168" s="1287"/>
      <c r="L168" s="1287"/>
      <c r="M168" s="1261"/>
      <c r="N168" s="1287"/>
      <c r="O168" s="1287"/>
      <c r="P168" s="1261"/>
      <c r="Q168" s="1287"/>
      <c r="R168" s="1261"/>
      <c r="S168" s="1287"/>
      <c r="T168" s="1260" t="s">
        <v>61</v>
      </c>
      <c r="U168" s="1287"/>
      <c r="V168" s="1287"/>
      <c r="W168" s="1287"/>
      <c r="X168" s="1287"/>
      <c r="Y168" s="1287"/>
      <c r="Z168" s="1287"/>
      <c r="AA168" s="1287"/>
      <c r="AB168" s="1261" t="s">
        <v>732</v>
      </c>
      <c r="AC168" s="1287"/>
      <c r="AD168" s="1287"/>
      <c r="AE168" s="1287"/>
      <c r="AF168" s="1287"/>
      <c r="AG168" s="1261" t="s">
        <v>733</v>
      </c>
      <c r="AH168" s="1287"/>
      <c r="AI168" s="1287"/>
      <c r="AJ168" s="1020" t="s">
        <v>745</v>
      </c>
      <c r="AK168" s="1262" t="s">
        <v>781</v>
      </c>
      <c r="AL168" s="1287"/>
      <c r="AM168" s="1287"/>
      <c r="AN168" s="1287"/>
      <c r="AO168" s="1287"/>
      <c r="AP168" s="1287"/>
      <c r="AQ168" s="1019">
        <v>1140000000</v>
      </c>
      <c r="AR168" s="1060">
        <v>0</v>
      </c>
      <c r="AS168" s="1019">
        <v>1140000000</v>
      </c>
      <c r="AT168" s="1019">
        <v>0</v>
      </c>
      <c r="AU168" s="1019">
        <v>0</v>
      </c>
      <c r="AV168" s="1060">
        <v>0</v>
      </c>
      <c r="AW168" s="1019">
        <v>0</v>
      </c>
      <c r="AX168" s="1060">
        <v>0</v>
      </c>
      <c r="AY168" s="1019">
        <v>0</v>
      </c>
      <c r="AZ168" s="1060">
        <v>0</v>
      </c>
      <c r="BA168" s="1019">
        <v>0</v>
      </c>
      <c r="BB168" s="1019">
        <v>0</v>
      </c>
      <c r="BC168" s="1019">
        <v>0</v>
      </c>
      <c r="BD168" s="1019">
        <v>0</v>
      </c>
      <c r="BG168" s="1064">
        <v>1140000000</v>
      </c>
      <c r="BH168" s="1064">
        <v>0</v>
      </c>
      <c r="BI168" s="1064">
        <v>1140000000</v>
      </c>
      <c r="BJ168" s="1064">
        <v>0</v>
      </c>
      <c r="BK168" s="1064">
        <v>0</v>
      </c>
      <c r="BL168" s="1064">
        <v>0</v>
      </c>
      <c r="BM168" s="1064">
        <v>0</v>
      </c>
      <c r="BN168" s="1064">
        <v>0</v>
      </c>
      <c r="BO168" s="1064">
        <v>0</v>
      </c>
      <c r="BP168" s="1064">
        <v>0</v>
      </c>
      <c r="BQ168" s="1064">
        <v>0</v>
      </c>
      <c r="BR168" s="1064">
        <v>0</v>
      </c>
      <c r="BS168" s="1064">
        <v>0</v>
      </c>
      <c r="BT168" s="1064">
        <v>0</v>
      </c>
    </row>
    <row r="169" spans="1:72" ht="21.95" customHeight="1" x14ac:dyDescent="0.2">
      <c r="A169" s="1012" t="str">
        <f t="shared" si="3"/>
        <v>C12110</v>
      </c>
      <c r="B169" s="1261" t="s">
        <v>453</v>
      </c>
      <c r="C169" s="1287"/>
      <c r="D169" s="1261" t="s">
        <v>782</v>
      </c>
      <c r="E169" s="1287"/>
      <c r="F169" s="1261"/>
      <c r="G169" s="1287"/>
      <c r="H169" s="1261"/>
      <c r="I169" s="1287"/>
      <c r="J169" s="1261"/>
      <c r="K169" s="1287"/>
      <c r="L169" s="1287"/>
      <c r="M169" s="1261"/>
      <c r="N169" s="1287"/>
      <c r="O169" s="1287"/>
      <c r="P169" s="1261"/>
      <c r="Q169" s="1287"/>
      <c r="R169" s="1261"/>
      <c r="S169" s="1287"/>
      <c r="T169" s="1260" t="s">
        <v>783</v>
      </c>
      <c r="U169" s="1287"/>
      <c r="V169" s="1287"/>
      <c r="W169" s="1287"/>
      <c r="X169" s="1287"/>
      <c r="Y169" s="1287"/>
      <c r="Z169" s="1287"/>
      <c r="AA169" s="1287"/>
      <c r="AB169" s="1261" t="s">
        <v>732</v>
      </c>
      <c r="AC169" s="1287"/>
      <c r="AD169" s="1287"/>
      <c r="AE169" s="1287"/>
      <c r="AF169" s="1287"/>
      <c r="AG169" s="1261" t="s">
        <v>733</v>
      </c>
      <c r="AH169" s="1287"/>
      <c r="AI169" s="1287"/>
      <c r="AJ169" s="1020" t="s">
        <v>417</v>
      </c>
      <c r="AK169" s="1262" t="s">
        <v>734</v>
      </c>
      <c r="AL169" s="1287"/>
      <c r="AM169" s="1287"/>
      <c r="AN169" s="1287"/>
      <c r="AO169" s="1287"/>
      <c r="AP169" s="1287"/>
      <c r="AQ169" s="1019">
        <v>16000000000</v>
      </c>
      <c r="AR169" s="1060">
        <v>0</v>
      </c>
      <c r="AS169" s="1019">
        <v>0</v>
      </c>
      <c r="AT169" s="1019">
        <v>0</v>
      </c>
      <c r="AU169" s="1019">
        <v>0</v>
      </c>
      <c r="AV169" s="1060">
        <v>0</v>
      </c>
      <c r="AW169" s="1019">
        <v>0</v>
      </c>
      <c r="AX169" s="1060">
        <v>431476818</v>
      </c>
      <c r="AY169" s="1019">
        <v>431476818</v>
      </c>
      <c r="AZ169" s="1060">
        <v>431476818</v>
      </c>
      <c r="BA169" s="1019">
        <v>0</v>
      </c>
      <c r="BB169" s="1019">
        <v>431476818</v>
      </c>
      <c r="BC169" s="1019">
        <v>0</v>
      </c>
      <c r="BD169" s="1019">
        <v>0</v>
      </c>
      <c r="BG169" s="1064">
        <v>16000000000</v>
      </c>
      <c r="BH169" s="1064">
        <v>0</v>
      </c>
      <c r="BI169" s="1064">
        <v>0</v>
      </c>
      <c r="BJ169" s="1064">
        <v>0</v>
      </c>
      <c r="BK169" s="1064">
        <v>0</v>
      </c>
      <c r="BL169" s="1064">
        <v>0</v>
      </c>
      <c r="BM169" s="1064">
        <v>0</v>
      </c>
      <c r="BN169" s="1064">
        <v>431476818</v>
      </c>
      <c r="BO169" s="1064">
        <v>431476818</v>
      </c>
      <c r="BP169" s="1064">
        <v>431476818</v>
      </c>
      <c r="BQ169" s="1064">
        <v>0</v>
      </c>
      <c r="BR169" s="1064">
        <v>431476818</v>
      </c>
      <c r="BS169" s="1064">
        <v>0</v>
      </c>
      <c r="BT169" s="1064">
        <v>0</v>
      </c>
    </row>
    <row r="170" spans="1:72" ht="21.95" customHeight="1" x14ac:dyDescent="0.2">
      <c r="A170" s="1012" t="str">
        <f t="shared" si="3"/>
        <v>C12180010</v>
      </c>
      <c r="B170" s="1261" t="s">
        <v>453</v>
      </c>
      <c r="C170" s="1287"/>
      <c r="D170" s="1261" t="s">
        <v>782</v>
      </c>
      <c r="E170" s="1287"/>
      <c r="F170" s="1261" t="s">
        <v>784</v>
      </c>
      <c r="G170" s="1287"/>
      <c r="H170" s="1261"/>
      <c r="I170" s="1287"/>
      <c r="J170" s="1261"/>
      <c r="K170" s="1287"/>
      <c r="L170" s="1287"/>
      <c r="M170" s="1261"/>
      <c r="N170" s="1287"/>
      <c r="O170" s="1287"/>
      <c r="P170" s="1261"/>
      <c r="Q170" s="1287"/>
      <c r="R170" s="1261"/>
      <c r="S170" s="1287"/>
      <c r="T170" s="1260" t="s">
        <v>785</v>
      </c>
      <c r="U170" s="1287"/>
      <c r="V170" s="1287"/>
      <c r="W170" s="1287"/>
      <c r="X170" s="1287"/>
      <c r="Y170" s="1287"/>
      <c r="Z170" s="1287"/>
      <c r="AA170" s="1287"/>
      <c r="AB170" s="1261" t="s">
        <v>732</v>
      </c>
      <c r="AC170" s="1287"/>
      <c r="AD170" s="1287"/>
      <c r="AE170" s="1287"/>
      <c r="AF170" s="1287"/>
      <c r="AG170" s="1261" t="s">
        <v>733</v>
      </c>
      <c r="AH170" s="1287"/>
      <c r="AI170" s="1287"/>
      <c r="AJ170" s="1020" t="s">
        <v>417</v>
      </c>
      <c r="AK170" s="1262" t="s">
        <v>734</v>
      </c>
      <c r="AL170" s="1287"/>
      <c r="AM170" s="1287"/>
      <c r="AN170" s="1287"/>
      <c r="AO170" s="1287"/>
      <c r="AP170" s="1287"/>
      <c r="AQ170" s="1019">
        <v>16000000000</v>
      </c>
      <c r="AR170" s="1060">
        <v>0</v>
      </c>
      <c r="AS170" s="1019">
        <v>0</v>
      </c>
      <c r="AT170" s="1019">
        <v>0</v>
      </c>
      <c r="AU170" s="1019">
        <v>0</v>
      </c>
      <c r="AV170" s="1060">
        <v>0</v>
      </c>
      <c r="AW170" s="1019">
        <v>0</v>
      </c>
      <c r="AX170" s="1060">
        <v>431476818</v>
      </c>
      <c r="AY170" s="1019">
        <v>431476818</v>
      </c>
      <c r="AZ170" s="1060">
        <v>431476818</v>
      </c>
      <c r="BA170" s="1019">
        <v>0</v>
      </c>
      <c r="BB170" s="1019">
        <v>431476818</v>
      </c>
      <c r="BC170" s="1019">
        <v>0</v>
      </c>
      <c r="BD170" s="1019">
        <v>0</v>
      </c>
      <c r="BG170" s="1064">
        <v>16000000000</v>
      </c>
      <c r="BH170" s="1064">
        <v>0</v>
      </c>
      <c r="BI170" s="1064">
        <v>0</v>
      </c>
      <c r="BJ170" s="1064">
        <v>0</v>
      </c>
      <c r="BK170" s="1064">
        <v>0</v>
      </c>
      <c r="BL170" s="1064">
        <v>0</v>
      </c>
      <c r="BM170" s="1064">
        <v>0</v>
      </c>
      <c r="BN170" s="1064">
        <v>431476818</v>
      </c>
      <c r="BO170" s="1064">
        <v>431476818</v>
      </c>
      <c r="BP170" s="1064">
        <v>431476818</v>
      </c>
      <c r="BQ170" s="1064">
        <v>0</v>
      </c>
      <c r="BR170" s="1064">
        <v>431476818</v>
      </c>
      <c r="BS170" s="1064">
        <v>0</v>
      </c>
      <c r="BT170" s="1064">
        <v>0</v>
      </c>
    </row>
    <row r="171" spans="1:72" ht="21.95" customHeight="1" x14ac:dyDescent="0.2">
      <c r="A171" s="1012" t="str">
        <f t="shared" si="3"/>
        <v>C121800110</v>
      </c>
      <c r="B171" s="1257" t="s">
        <v>453</v>
      </c>
      <c r="C171" s="1287"/>
      <c r="D171" s="1257" t="s">
        <v>782</v>
      </c>
      <c r="E171" s="1287"/>
      <c r="F171" s="1257" t="s">
        <v>784</v>
      </c>
      <c r="G171" s="1287"/>
      <c r="H171" s="1257" t="s">
        <v>738</v>
      </c>
      <c r="I171" s="1287"/>
      <c r="J171" s="1257" t="s">
        <v>685</v>
      </c>
      <c r="K171" s="1287"/>
      <c r="L171" s="1287"/>
      <c r="M171" s="1257" t="s">
        <v>685</v>
      </c>
      <c r="N171" s="1287"/>
      <c r="O171" s="1287"/>
      <c r="P171" s="1257" t="s">
        <v>685</v>
      </c>
      <c r="Q171" s="1287"/>
      <c r="R171" s="1257" t="s">
        <v>685</v>
      </c>
      <c r="S171" s="1287"/>
      <c r="T171" s="1258" t="s">
        <v>579</v>
      </c>
      <c r="U171" s="1287"/>
      <c r="V171" s="1287"/>
      <c r="W171" s="1287"/>
      <c r="X171" s="1287"/>
      <c r="Y171" s="1287"/>
      <c r="Z171" s="1287"/>
      <c r="AA171" s="1287"/>
      <c r="AB171" s="1257" t="s">
        <v>732</v>
      </c>
      <c r="AC171" s="1287"/>
      <c r="AD171" s="1287"/>
      <c r="AE171" s="1287"/>
      <c r="AF171" s="1287"/>
      <c r="AG171" s="1257" t="s">
        <v>733</v>
      </c>
      <c r="AH171" s="1287"/>
      <c r="AI171" s="1287"/>
      <c r="AJ171" s="1023" t="s">
        <v>417</v>
      </c>
      <c r="AK171" s="1259" t="s">
        <v>734</v>
      </c>
      <c r="AL171" s="1287"/>
      <c r="AM171" s="1287"/>
      <c r="AN171" s="1287"/>
      <c r="AO171" s="1287"/>
      <c r="AP171" s="1287"/>
      <c r="AQ171" s="1019">
        <v>16000000000</v>
      </c>
      <c r="AR171" s="1060">
        <v>0</v>
      </c>
      <c r="AS171" s="1019">
        <v>0</v>
      </c>
      <c r="AT171" s="1019">
        <v>0</v>
      </c>
      <c r="AU171" s="1019">
        <v>0</v>
      </c>
      <c r="AV171" s="1060">
        <v>0</v>
      </c>
      <c r="AW171" s="1019">
        <v>0</v>
      </c>
      <c r="AX171" s="1060">
        <v>431476818</v>
      </c>
      <c r="AY171" s="1019">
        <v>431476818</v>
      </c>
      <c r="AZ171" s="1060">
        <v>431476818</v>
      </c>
      <c r="BA171" s="1019">
        <v>0</v>
      </c>
      <c r="BB171" s="1019">
        <v>431476818</v>
      </c>
      <c r="BC171" s="1019">
        <v>0</v>
      </c>
      <c r="BD171" s="1019">
        <v>0</v>
      </c>
      <c r="BG171" s="1064">
        <v>16000000000</v>
      </c>
      <c r="BH171" s="1064">
        <v>0</v>
      </c>
      <c r="BI171" s="1064">
        <v>0</v>
      </c>
      <c r="BJ171" s="1064">
        <v>0</v>
      </c>
      <c r="BK171" s="1064">
        <v>0</v>
      </c>
      <c r="BL171" s="1064">
        <v>0</v>
      </c>
      <c r="BM171" s="1064">
        <v>0</v>
      </c>
      <c r="BN171" s="1064">
        <v>431476818</v>
      </c>
      <c r="BO171" s="1064">
        <v>431476818</v>
      </c>
      <c r="BP171" s="1064">
        <v>431476818</v>
      </c>
      <c r="BQ171" s="1064">
        <v>0</v>
      </c>
      <c r="BR171" s="1064">
        <v>431476818</v>
      </c>
      <c r="BS171" s="1064">
        <v>0</v>
      </c>
      <c r="BT171" s="1064">
        <v>0</v>
      </c>
    </row>
    <row r="172" spans="1:72" ht="21.95" customHeight="1" x14ac:dyDescent="0.2">
      <c r="A172" s="1012" t="str">
        <f t="shared" si="3"/>
        <v>C12210</v>
      </c>
      <c r="B172" s="1261" t="s">
        <v>453</v>
      </c>
      <c r="C172" s="1287"/>
      <c r="D172" s="1261" t="s">
        <v>786</v>
      </c>
      <c r="E172" s="1287"/>
      <c r="F172" s="1261"/>
      <c r="G172" s="1287"/>
      <c r="H172" s="1261"/>
      <c r="I172" s="1287"/>
      <c r="J172" s="1261"/>
      <c r="K172" s="1287"/>
      <c r="L172" s="1287"/>
      <c r="M172" s="1261"/>
      <c r="N172" s="1287"/>
      <c r="O172" s="1287"/>
      <c r="P172" s="1261"/>
      <c r="Q172" s="1287"/>
      <c r="R172" s="1261"/>
      <c r="S172" s="1287"/>
      <c r="T172" s="1260" t="s">
        <v>787</v>
      </c>
      <c r="U172" s="1287"/>
      <c r="V172" s="1287"/>
      <c r="W172" s="1287"/>
      <c r="X172" s="1287"/>
      <c r="Y172" s="1287"/>
      <c r="Z172" s="1287"/>
      <c r="AA172" s="1287"/>
      <c r="AB172" s="1261" t="s">
        <v>732</v>
      </c>
      <c r="AC172" s="1287"/>
      <c r="AD172" s="1287"/>
      <c r="AE172" s="1287"/>
      <c r="AF172" s="1287"/>
      <c r="AG172" s="1261" t="s">
        <v>733</v>
      </c>
      <c r="AH172" s="1287"/>
      <c r="AI172" s="1287"/>
      <c r="AJ172" s="1020" t="s">
        <v>417</v>
      </c>
      <c r="AK172" s="1262" t="s">
        <v>734</v>
      </c>
      <c r="AL172" s="1287"/>
      <c r="AM172" s="1287"/>
      <c r="AN172" s="1287"/>
      <c r="AO172" s="1287"/>
      <c r="AP172" s="1287"/>
      <c r="AQ172" s="1019">
        <v>891175041</v>
      </c>
      <c r="AR172" s="1060">
        <v>0</v>
      </c>
      <c r="AS172" s="1019">
        <v>0</v>
      </c>
      <c r="AT172" s="1019">
        <v>91175041</v>
      </c>
      <c r="AU172" s="1019">
        <v>0</v>
      </c>
      <c r="AV172" s="1060">
        <v>0</v>
      </c>
      <c r="AW172" s="1019">
        <v>0</v>
      </c>
      <c r="AX172" s="1060">
        <v>0</v>
      </c>
      <c r="AY172" s="1019">
        <v>0</v>
      </c>
      <c r="AZ172" s="1060">
        <v>0</v>
      </c>
      <c r="BA172" s="1019">
        <v>0</v>
      </c>
      <c r="BB172" s="1019">
        <v>0</v>
      </c>
      <c r="BC172" s="1019">
        <v>0</v>
      </c>
      <c r="BD172" s="1019">
        <v>0</v>
      </c>
      <c r="BG172" s="1064">
        <v>891175041</v>
      </c>
      <c r="BH172" s="1064">
        <v>0</v>
      </c>
      <c r="BI172" s="1064">
        <v>0</v>
      </c>
      <c r="BJ172" s="1064">
        <v>91175041</v>
      </c>
      <c r="BK172" s="1064">
        <v>0</v>
      </c>
      <c r="BL172" s="1064">
        <v>0</v>
      </c>
      <c r="BM172" s="1064">
        <v>0</v>
      </c>
      <c r="BN172" s="1064">
        <v>0</v>
      </c>
      <c r="BO172" s="1064">
        <v>0</v>
      </c>
      <c r="BP172" s="1064">
        <v>0</v>
      </c>
      <c r="BQ172" s="1064">
        <v>0</v>
      </c>
      <c r="BR172" s="1064">
        <v>0</v>
      </c>
      <c r="BS172" s="1064">
        <v>0</v>
      </c>
      <c r="BT172" s="1064">
        <v>0</v>
      </c>
    </row>
    <row r="173" spans="1:72" ht="21.95" customHeight="1" x14ac:dyDescent="0.2">
      <c r="A173" s="1012" t="str">
        <f t="shared" si="3"/>
        <v>C12280010</v>
      </c>
      <c r="B173" s="1261" t="s">
        <v>453</v>
      </c>
      <c r="C173" s="1287"/>
      <c r="D173" s="1261" t="s">
        <v>786</v>
      </c>
      <c r="E173" s="1287"/>
      <c r="F173" s="1261" t="s">
        <v>784</v>
      </c>
      <c r="G173" s="1287"/>
      <c r="H173" s="1261"/>
      <c r="I173" s="1287"/>
      <c r="J173" s="1261"/>
      <c r="K173" s="1287"/>
      <c r="L173" s="1287"/>
      <c r="M173" s="1261"/>
      <c r="N173" s="1287"/>
      <c r="O173" s="1287"/>
      <c r="P173" s="1261"/>
      <c r="Q173" s="1287"/>
      <c r="R173" s="1261"/>
      <c r="S173" s="1287"/>
      <c r="T173" s="1260" t="s">
        <v>785</v>
      </c>
      <c r="U173" s="1287"/>
      <c r="V173" s="1287"/>
      <c r="W173" s="1287"/>
      <c r="X173" s="1287"/>
      <c r="Y173" s="1287"/>
      <c r="Z173" s="1287"/>
      <c r="AA173" s="1287"/>
      <c r="AB173" s="1261" t="s">
        <v>732</v>
      </c>
      <c r="AC173" s="1287"/>
      <c r="AD173" s="1287"/>
      <c r="AE173" s="1287"/>
      <c r="AF173" s="1287"/>
      <c r="AG173" s="1261" t="s">
        <v>733</v>
      </c>
      <c r="AH173" s="1287"/>
      <c r="AI173" s="1287"/>
      <c r="AJ173" s="1020" t="s">
        <v>417</v>
      </c>
      <c r="AK173" s="1262" t="s">
        <v>734</v>
      </c>
      <c r="AL173" s="1287"/>
      <c r="AM173" s="1287"/>
      <c r="AN173" s="1287"/>
      <c r="AO173" s="1287"/>
      <c r="AP173" s="1287"/>
      <c r="AQ173" s="1019">
        <v>891175041</v>
      </c>
      <c r="AR173" s="1060">
        <v>0</v>
      </c>
      <c r="AS173" s="1019">
        <v>0</v>
      </c>
      <c r="AT173" s="1019">
        <v>91175041</v>
      </c>
      <c r="AU173" s="1019">
        <v>0</v>
      </c>
      <c r="AV173" s="1060">
        <v>0</v>
      </c>
      <c r="AW173" s="1019">
        <v>0</v>
      </c>
      <c r="AX173" s="1060">
        <v>0</v>
      </c>
      <c r="AY173" s="1019">
        <v>0</v>
      </c>
      <c r="AZ173" s="1060">
        <v>0</v>
      </c>
      <c r="BA173" s="1019">
        <v>0</v>
      </c>
      <c r="BB173" s="1019">
        <v>0</v>
      </c>
      <c r="BC173" s="1019">
        <v>0</v>
      </c>
      <c r="BD173" s="1019">
        <v>0</v>
      </c>
      <c r="BG173" s="1064">
        <v>891175041</v>
      </c>
      <c r="BH173" s="1064">
        <v>0</v>
      </c>
      <c r="BI173" s="1064">
        <v>0</v>
      </c>
      <c r="BJ173" s="1064">
        <v>91175041</v>
      </c>
      <c r="BK173" s="1064">
        <v>0</v>
      </c>
      <c r="BL173" s="1064">
        <v>0</v>
      </c>
      <c r="BM173" s="1064">
        <v>0</v>
      </c>
      <c r="BN173" s="1064">
        <v>0</v>
      </c>
      <c r="BO173" s="1064">
        <v>0</v>
      </c>
      <c r="BP173" s="1064">
        <v>0</v>
      </c>
      <c r="BQ173" s="1064">
        <v>0</v>
      </c>
      <c r="BR173" s="1064">
        <v>0</v>
      </c>
      <c r="BS173" s="1064">
        <v>0</v>
      </c>
      <c r="BT173" s="1064">
        <v>0</v>
      </c>
    </row>
    <row r="174" spans="1:72" ht="21.95" customHeight="1" x14ac:dyDescent="0.2">
      <c r="A174" s="1012" t="str">
        <f t="shared" si="3"/>
        <v>C122800210</v>
      </c>
      <c r="B174" s="1257" t="s">
        <v>453</v>
      </c>
      <c r="C174" s="1287"/>
      <c r="D174" s="1257" t="s">
        <v>786</v>
      </c>
      <c r="E174" s="1287"/>
      <c r="F174" s="1257" t="s">
        <v>784</v>
      </c>
      <c r="G174" s="1287"/>
      <c r="H174" s="1257" t="s">
        <v>741</v>
      </c>
      <c r="I174" s="1287"/>
      <c r="J174" s="1257"/>
      <c r="K174" s="1287"/>
      <c r="L174" s="1287"/>
      <c r="M174" s="1257"/>
      <c r="N174" s="1287"/>
      <c r="O174" s="1287"/>
      <c r="P174" s="1257"/>
      <c r="Q174" s="1287"/>
      <c r="R174" s="1257"/>
      <c r="S174" s="1287"/>
      <c r="T174" s="1258" t="s">
        <v>454</v>
      </c>
      <c r="U174" s="1287"/>
      <c r="V174" s="1287"/>
      <c r="W174" s="1287"/>
      <c r="X174" s="1287"/>
      <c r="Y174" s="1287"/>
      <c r="Z174" s="1287"/>
      <c r="AA174" s="1287"/>
      <c r="AB174" s="1257" t="s">
        <v>732</v>
      </c>
      <c r="AC174" s="1287"/>
      <c r="AD174" s="1287"/>
      <c r="AE174" s="1287"/>
      <c r="AF174" s="1287"/>
      <c r="AG174" s="1257" t="s">
        <v>733</v>
      </c>
      <c r="AH174" s="1287"/>
      <c r="AI174" s="1287"/>
      <c r="AJ174" s="1023" t="s">
        <v>417</v>
      </c>
      <c r="AK174" s="1259" t="s">
        <v>734</v>
      </c>
      <c r="AL174" s="1287"/>
      <c r="AM174" s="1287"/>
      <c r="AN174" s="1287"/>
      <c r="AO174" s="1287"/>
      <c r="AP174" s="1287"/>
      <c r="AQ174" s="1019">
        <v>800000000</v>
      </c>
      <c r="AR174" s="1060">
        <v>0</v>
      </c>
      <c r="AS174" s="1019">
        <v>0</v>
      </c>
      <c r="AT174" s="1019">
        <v>91175041</v>
      </c>
      <c r="AU174" s="1019">
        <v>0</v>
      </c>
      <c r="AV174" s="1060">
        <v>0</v>
      </c>
      <c r="AW174" s="1019">
        <v>0</v>
      </c>
      <c r="AX174" s="1060">
        <v>0</v>
      </c>
      <c r="AY174" s="1019">
        <v>0</v>
      </c>
      <c r="AZ174" s="1060">
        <v>0</v>
      </c>
      <c r="BA174" s="1019">
        <v>0</v>
      </c>
      <c r="BB174" s="1019">
        <v>0</v>
      </c>
      <c r="BC174" s="1019">
        <v>0</v>
      </c>
      <c r="BD174" s="1019">
        <v>0</v>
      </c>
      <c r="BG174" s="1064">
        <v>800000000</v>
      </c>
      <c r="BH174" s="1064">
        <v>0</v>
      </c>
      <c r="BI174" s="1064">
        <v>0</v>
      </c>
      <c r="BJ174" s="1064">
        <v>91175041</v>
      </c>
      <c r="BK174" s="1064">
        <v>0</v>
      </c>
      <c r="BL174" s="1064">
        <v>0</v>
      </c>
      <c r="BM174" s="1064">
        <v>0</v>
      </c>
      <c r="BN174" s="1064">
        <v>0</v>
      </c>
      <c r="BO174" s="1064">
        <v>0</v>
      </c>
      <c r="BP174" s="1064">
        <v>0</v>
      </c>
      <c r="BQ174" s="1064">
        <v>0</v>
      </c>
      <c r="BR174" s="1064">
        <v>0</v>
      </c>
      <c r="BS174" s="1064">
        <v>0</v>
      </c>
      <c r="BT174" s="1064">
        <v>0</v>
      </c>
    </row>
    <row r="175" spans="1:72" ht="21.95" customHeight="1" x14ac:dyDescent="0.2">
      <c r="A175" s="1012" t="str">
        <f t="shared" si="3"/>
        <v>C122800310</v>
      </c>
      <c r="B175" s="1257" t="s">
        <v>453</v>
      </c>
      <c r="C175" s="1287"/>
      <c r="D175" s="1257" t="s">
        <v>786</v>
      </c>
      <c r="E175" s="1287"/>
      <c r="F175" s="1257" t="s">
        <v>784</v>
      </c>
      <c r="G175" s="1287"/>
      <c r="H175" s="1257" t="s">
        <v>748</v>
      </c>
      <c r="I175" s="1287"/>
      <c r="J175" s="1257" t="s">
        <v>685</v>
      </c>
      <c r="K175" s="1287"/>
      <c r="L175" s="1287"/>
      <c r="M175" s="1257" t="s">
        <v>685</v>
      </c>
      <c r="N175" s="1287"/>
      <c r="O175" s="1287"/>
      <c r="P175" s="1257" t="s">
        <v>685</v>
      </c>
      <c r="Q175" s="1287"/>
      <c r="R175" s="1257" t="s">
        <v>685</v>
      </c>
      <c r="S175" s="1287"/>
      <c r="T175" s="1258" t="s">
        <v>788</v>
      </c>
      <c r="U175" s="1287"/>
      <c r="V175" s="1287"/>
      <c r="W175" s="1287"/>
      <c r="X175" s="1287"/>
      <c r="Y175" s="1287"/>
      <c r="Z175" s="1287"/>
      <c r="AA175" s="1287"/>
      <c r="AB175" s="1257" t="s">
        <v>732</v>
      </c>
      <c r="AC175" s="1287"/>
      <c r="AD175" s="1287"/>
      <c r="AE175" s="1287"/>
      <c r="AF175" s="1287"/>
      <c r="AG175" s="1257" t="s">
        <v>733</v>
      </c>
      <c r="AH175" s="1287"/>
      <c r="AI175" s="1287"/>
      <c r="AJ175" s="1023" t="s">
        <v>417</v>
      </c>
      <c r="AK175" s="1259" t="s">
        <v>734</v>
      </c>
      <c r="AL175" s="1287"/>
      <c r="AM175" s="1287"/>
      <c r="AN175" s="1287"/>
      <c r="AO175" s="1287"/>
      <c r="AP175" s="1287"/>
      <c r="AQ175" s="1019">
        <v>91175041</v>
      </c>
      <c r="AR175" s="1060">
        <v>0</v>
      </c>
      <c r="AS175" s="1019">
        <v>0</v>
      </c>
      <c r="AT175" s="1019">
        <v>0</v>
      </c>
      <c r="AU175" s="1019">
        <v>0</v>
      </c>
      <c r="AV175" s="1060">
        <v>0</v>
      </c>
      <c r="AW175" s="1019">
        <v>0</v>
      </c>
      <c r="AX175" s="1060">
        <v>0</v>
      </c>
      <c r="AY175" s="1019">
        <v>0</v>
      </c>
      <c r="AZ175" s="1060">
        <v>0</v>
      </c>
      <c r="BA175" s="1019">
        <v>0</v>
      </c>
      <c r="BB175" s="1019">
        <v>0</v>
      </c>
      <c r="BC175" s="1019">
        <v>0</v>
      </c>
      <c r="BD175" s="1019">
        <v>0</v>
      </c>
      <c r="BG175" s="1064">
        <v>91175041</v>
      </c>
      <c r="BH175" s="1064">
        <v>0</v>
      </c>
      <c r="BI175" s="1064">
        <v>0</v>
      </c>
      <c r="BJ175" s="1064">
        <v>0</v>
      </c>
      <c r="BK175" s="1064">
        <v>0</v>
      </c>
      <c r="BL175" s="1064">
        <v>0</v>
      </c>
      <c r="BM175" s="1064">
        <v>0</v>
      </c>
      <c r="BN175" s="1064">
        <v>0</v>
      </c>
      <c r="BO175" s="1064">
        <v>0</v>
      </c>
      <c r="BP175" s="1064">
        <v>0</v>
      </c>
      <c r="BQ175" s="1064">
        <v>0</v>
      </c>
      <c r="BR175" s="1064">
        <v>0</v>
      </c>
      <c r="BS175" s="1064">
        <v>0</v>
      </c>
      <c r="BT175" s="1064">
        <v>0</v>
      </c>
    </row>
    <row r="176" spans="1:72" ht="21.95" customHeight="1" x14ac:dyDescent="0.2">
      <c r="A176" s="1012" t="str">
        <f t="shared" si="3"/>
        <v>C21310</v>
      </c>
      <c r="B176" s="1261" t="s">
        <v>453</v>
      </c>
      <c r="C176" s="1287"/>
      <c r="D176" s="1261" t="s">
        <v>789</v>
      </c>
      <c r="E176" s="1287"/>
      <c r="F176" s="1261"/>
      <c r="G176" s="1287"/>
      <c r="H176" s="1261"/>
      <c r="I176" s="1287"/>
      <c r="J176" s="1261"/>
      <c r="K176" s="1287"/>
      <c r="L176" s="1287"/>
      <c r="M176" s="1261"/>
      <c r="N176" s="1287"/>
      <c r="O176" s="1287"/>
      <c r="P176" s="1261"/>
      <c r="Q176" s="1287"/>
      <c r="R176" s="1261"/>
      <c r="S176" s="1287"/>
      <c r="T176" s="1260" t="s">
        <v>790</v>
      </c>
      <c r="U176" s="1287"/>
      <c r="V176" s="1287"/>
      <c r="W176" s="1287"/>
      <c r="X176" s="1287"/>
      <c r="Y176" s="1287"/>
      <c r="Z176" s="1287"/>
      <c r="AA176" s="1287"/>
      <c r="AB176" s="1261" t="s">
        <v>732</v>
      </c>
      <c r="AC176" s="1287"/>
      <c r="AD176" s="1287"/>
      <c r="AE176" s="1287"/>
      <c r="AF176" s="1287"/>
      <c r="AG176" s="1261" t="s">
        <v>733</v>
      </c>
      <c r="AH176" s="1287"/>
      <c r="AI176" s="1287"/>
      <c r="AJ176" s="1020" t="s">
        <v>417</v>
      </c>
      <c r="AK176" s="1262" t="s">
        <v>734</v>
      </c>
      <c r="AL176" s="1287"/>
      <c r="AM176" s="1287"/>
      <c r="AN176" s="1287"/>
      <c r="AO176" s="1287"/>
      <c r="AP176" s="1287"/>
      <c r="AQ176" s="1019">
        <v>540000000</v>
      </c>
      <c r="AR176" s="1060">
        <v>0</v>
      </c>
      <c r="AS176" s="1019">
        <v>800000</v>
      </c>
      <c r="AT176" s="1019">
        <v>0</v>
      </c>
      <c r="AU176" s="1019">
        <v>0</v>
      </c>
      <c r="AV176" s="1060">
        <v>0</v>
      </c>
      <c r="AW176" s="1019">
        <v>0</v>
      </c>
      <c r="AX176" s="1060">
        <v>0</v>
      </c>
      <c r="AY176" s="1019">
        <v>0</v>
      </c>
      <c r="AZ176" s="1060">
        <v>0</v>
      </c>
      <c r="BA176" s="1019">
        <v>0</v>
      </c>
      <c r="BB176" s="1019">
        <v>0</v>
      </c>
      <c r="BC176" s="1019">
        <v>0</v>
      </c>
      <c r="BD176" s="1019">
        <v>0</v>
      </c>
      <c r="BG176" s="1064">
        <v>540000000</v>
      </c>
      <c r="BH176" s="1064">
        <v>0</v>
      </c>
      <c r="BI176" s="1064">
        <v>800000</v>
      </c>
      <c r="BJ176" s="1064">
        <v>0</v>
      </c>
      <c r="BK176" s="1064">
        <v>0</v>
      </c>
      <c r="BL176" s="1064">
        <v>0</v>
      </c>
      <c r="BM176" s="1064">
        <v>0</v>
      </c>
      <c r="BN176" s="1064">
        <v>0</v>
      </c>
      <c r="BO176" s="1064">
        <v>0</v>
      </c>
      <c r="BP176" s="1064">
        <v>0</v>
      </c>
      <c r="BQ176" s="1064">
        <v>0</v>
      </c>
      <c r="BR176" s="1064">
        <v>0</v>
      </c>
      <c r="BS176" s="1064">
        <v>0</v>
      </c>
      <c r="BT176" s="1064">
        <v>0</v>
      </c>
    </row>
    <row r="177" spans="1:72" ht="21.95" customHeight="1" x14ac:dyDescent="0.2">
      <c r="A177" s="1012" t="str">
        <f t="shared" si="3"/>
        <v>C21380010</v>
      </c>
      <c r="B177" s="1261" t="s">
        <v>453</v>
      </c>
      <c r="C177" s="1287"/>
      <c r="D177" s="1261" t="s">
        <v>789</v>
      </c>
      <c r="E177" s="1287"/>
      <c r="F177" s="1261" t="s">
        <v>784</v>
      </c>
      <c r="G177" s="1287"/>
      <c r="H177" s="1261"/>
      <c r="I177" s="1287"/>
      <c r="J177" s="1261"/>
      <c r="K177" s="1287"/>
      <c r="L177" s="1287"/>
      <c r="M177" s="1261"/>
      <c r="N177" s="1287"/>
      <c r="O177" s="1287"/>
      <c r="P177" s="1261"/>
      <c r="Q177" s="1287"/>
      <c r="R177" s="1261"/>
      <c r="S177" s="1287"/>
      <c r="T177" s="1260" t="s">
        <v>785</v>
      </c>
      <c r="U177" s="1287"/>
      <c r="V177" s="1287"/>
      <c r="W177" s="1287"/>
      <c r="X177" s="1287"/>
      <c r="Y177" s="1287"/>
      <c r="Z177" s="1287"/>
      <c r="AA177" s="1287"/>
      <c r="AB177" s="1261" t="s">
        <v>732</v>
      </c>
      <c r="AC177" s="1287"/>
      <c r="AD177" s="1287"/>
      <c r="AE177" s="1287"/>
      <c r="AF177" s="1287"/>
      <c r="AG177" s="1261" t="s">
        <v>733</v>
      </c>
      <c r="AH177" s="1287"/>
      <c r="AI177" s="1287"/>
      <c r="AJ177" s="1020" t="s">
        <v>417</v>
      </c>
      <c r="AK177" s="1262" t="s">
        <v>734</v>
      </c>
      <c r="AL177" s="1287"/>
      <c r="AM177" s="1287"/>
      <c r="AN177" s="1287"/>
      <c r="AO177" s="1287"/>
      <c r="AP177" s="1287"/>
      <c r="AQ177" s="1019">
        <v>540000000</v>
      </c>
      <c r="AR177" s="1060">
        <v>0</v>
      </c>
      <c r="AS177" s="1019">
        <v>800000</v>
      </c>
      <c r="AT177" s="1019">
        <v>0</v>
      </c>
      <c r="AU177" s="1019">
        <v>0</v>
      </c>
      <c r="AV177" s="1060">
        <v>0</v>
      </c>
      <c r="AW177" s="1019">
        <v>0</v>
      </c>
      <c r="AX177" s="1060">
        <v>0</v>
      </c>
      <c r="AY177" s="1019">
        <v>0</v>
      </c>
      <c r="AZ177" s="1060">
        <v>0</v>
      </c>
      <c r="BA177" s="1019">
        <v>0</v>
      </c>
      <c r="BB177" s="1019">
        <v>0</v>
      </c>
      <c r="BC177" s="1019">
        <v>0</v>
      </c>
      <c r="BD177" s="1019">
        <v>0</v>
      </c>
      <c r="BG177" s="1064">
        <v>540000000</v>
      </c>
      <c r="BH177" s="1064">
        <v>0</v>
      </c>
      <c r="BI177" s="1064">
        <v>800000</v>
      </c>
      <c r="BJ177" s="1064">
        <v>0</v>
      </c>
      <c r="BK177" s="1064">
        <v>0</v>
      </c>
      <c r="BL177" s="1064">
        <v>0</v>
      </c>
      <c r="BM177" s="1064">
        <v>0</v>
      </c>
      <c r="BN177" s="1064">
        <v>0</v>
      </c>
      <c r="BO177" s="1064">
        <v>0</v>
      </c>
      <c r="BP177" s="1064">
        <v>0</v>
      </c>
      <c r="BQ177" s="1064">
        <v>0</v>
      </c>
      <c r="BR177" s="1064">
        <v>0</v>
      </c>
      <c r="BS177" s="1064">
        <v>0</v>
      </c>
      <c r="BT177" s="1064">
        <v>0</v>
      </c>
    </row>
    <row r="178" spans="1:72" ht="21.95" customHeight="1" x14ac:dyDescent="0.2">
      <c r="A178" s="1012" t="str">
        <f t="shared" si="3"/>
        <v>C213800110</v>
      </c>
      <c r="B178" s="1257" t="s">
        <v>453</v>
      </c>
      <c r="C178" s="1287"/>
      <c r="D178" s="1257" t="s">
        <v>789</v>
      </c>
      <c r="E178" s="1287"/>
      <c r="F178" s="1257" t="s">
        <v>784</v>
      </c>
      <c r="G178" s="1287"/>
      <c r="H178" s="1257" t="s">
        <v>738</v>
      </c>
      <c r="I178" s="1287"/>
      <c r="J178" s="1257" t="s">
        <v>685</v>
      </c>
      <c r="K178" s="1287"/>
      <c r="L178" s="1287"/>
      <c r="M178" s="1257" t="s">
        <v>685</v>
      </c>
      <c r="N178" s="1287"/>
      <c r="O178" s="1287"/>
      <c r="P178" s="1257" t="s">
        <v>685</v>
      </c>
      <c r="Q178" s="1287"/>
      <c r="R178" s="1257" t="s">
        <v>685</v>
      </c>
      <c r="S178" s="1287"/>
      <c r="T178" s="1258" t="s">
        <v>580</v>
      </c>
      <c r="U178" s="1287"/>
      <c r="V178" s="1287"/>
      <c r="W178" s="1287"/>
      <c r="X178" s="1287"/>
      <c r="Y178" s="1287"/>
      <c r="Z178" s="1287"/>
      <c r="AA178" s="1287"/>
      <c r="AB178" s="1257" t="s">
        <v>732</v>
      </c>
      <c r="AC178" s="1287"/>
      <c r="AD178" s="1287"/>
      <c r="AE178" s="1287"/>
      <c r="AF178" s="1287"/>
      <c r="AG178" s="1257" t="s">
        <v>733</v>
      </c>
      <c r="AH178" s="1287"/>
      <c r="AI178" s="1287"/>
      <c r="AJ178" s="1023" t="s">
        <v>417</v>
      </c>
      <c r="AK178" s="1259" t="s">
        <v>734</v>
      </c>
      <c r="AL178" s="1287"/>
      <c r="AM178" s="1287"/>
      <c r="AN178" s="1287"/>
      <c r="AO178" s="1287"/>
      <c r="AP178" s="1287"/>
      <c r="AQ178" s="1019">
        <v>540000000</v>
      </c>
      <c r="AR178" s="1060">
        <v>0</v>
      </c>
      <c r="AS178" s="1019">
        <v>800000</v>
      </c>
      <c r="AT178" s="1019">
        <v>0</v>
      </c>
      <c r="AU178" s="1019">
        <v>0</v>
      </c>
      <c r="AV178" s="1060">
        <v>0</v>
      </c>
      <c r="AW178" s="1019">
        <v>0</v>
      </c>
      <c r="AX178" s="1060">
        <v>0</v>
      </c>
      <c r="AY178" s="1019">
        <v>0</v>
      </c>
      <c r="AZ178" s="1060">
        <v>0</v>
      </c>
      <c r="BA178" s="1019">
        <v>0</v>
      </c>
      <c r="BB178" s="1019">
        <v>0</v>
      </c>
      <c r="BC178" s="1019">
        <v>0</v>
      </c>
      <c r="BD178" s="1019">
        <v>0</v>
      </c>
      <c r="BG178" s="1064">
        <v>540000000</v>
      </c>
      <c r="BH178" s="1064">
        <v>0</v>
      </c>
      <c r="BI178" s="1064">
        <v>800000</v>
      </c>
      <c r="BJ178" s="1064">
        <v>0</v>
      </c>
      <c r="BK178" s="1064">
        <v>0</v>
      </c>
      <c r="BL178" s="1064">
        <v>0</v>
      </c>
      <c r="BM178" s="1064">
        <v>0</v>
      </c>
      <c r="BN178" s="1064">
        <v>0</v>
      </c>
      <c r="BO178" s="1064">
        <v>0</v>
      </c>
      <c r="BP178" s="1064">
        <v>0</v>
      </c>
      <c r="BQ178" s="1064">
        <v>0</v>
      </c>
      <c r="BR178" s="1064">
        <v>0</v>
      </c>
      <c r="BS178" s="1064">
        <v>0</v>
      </c>
      <c r="BT178" s="1064">
        <v>0</v>
      </c>
    </row>
    <row r="179" spans="1:72" ht="21.95" customHeight="1" x14ac:dyDescent="0.2">
      <c r="A179" s="1012" t="str">
        <f t="shared" si="3"/>
        <v>C31010</v>
      </c>
      <c r="B179" s="1261" t="s">
        <v>453</v>
      </c>
      <c r="C179" s="1287"/>
      <c r="D179" s="1261" t="s">
        <v>791</v>
      </c>
      <c r="E179" s="1287"/>
      <c r="F179" s="1261"/>
      <c r="G179" s="1287"/>
      <c r="H179" s="1261"/>
      <c r="I179" s="1287"/>
      <c r="J179" s="1261"/>
      <c r="K179" s="1287"/>
      <c r="L179" s="1287"/>
      <c r="M179" s="1261"/>
      <c r="N179" s="1287"/>
      <c r="O179" s="1287"/>
      <c r="P179" s="1261"/>
      <c r="Q179" s="1287"/>
      <c r="R179" s="1261"/>
      <c r="S179" s="1287"/>
      <c r="T179" s="1260" t="s">
        <v>792</v>
      </c>
      <c r="U179" s="1287"/>
      <c r="V179" s="1287"/>
      <c r="W179" s="1287"/>
      <c r="X179" s="1287"/>
      <c r="Y179" s="1287"/>
      <c r="Z179" s="1287"/>
      <c r="AA179" s="1287"/>
      <c r="AB179" s="1261" t="s">
        <v>732</v>
      </c>
      <c r="AC179" s="1287"/>
      <c r="AD179" s="1287"/>
      <c r="AE179" s="1287"/>
      <c r="AF179" s="1287"/>
      <c r="AG179" s="1261" t="s">
        <v>733</v>
      </c>
      <c r="AH179" s="1287"/>
      <c r="AI179" s="1287"/>
      <c r="AJ179" s="1020" t="s">
        <v>417</v>
      </c>
      <c r="AK179" s="1262" t="s">
        <v>734</v>
      </c>
      <c r="AL179" s="1287"/>
      <c r="AM179" s="1287"/>
      <c r="AN179" s="1287"/>
      <c r="AO179" s="1287"/>
      <c r="AP179" s="1287"/>
      <c r="AQ179" s="1019">
        <v>3518877300</v>
      </c>
      <c r="AR179" s="1060">
        <v>141771200</v>
      </c>
      <c r="AS179" s="1019">
        <v>149901441</v>
      </c>
      <c r="AT179" s="1019">
        <v>124877300</v>
      </c>
      <c r="AU179" s="1019">
        <v>0</v>
      </c>
      <c r="AV179" s="1060">
        <v>122390591</v>
      </c>
      <c r="AW179" s="1019">
        <v>19380609</v>
      </c>
      <c r="AX179" s="1060">
        <v>371105845</v>
      </c>
      <c r="AY179" s="1019">
        <v>248715254</v>
      </c>
      <c r="AZ179" s="1060">
        <v>403957398</v>
      </c>
      <c r="BA179" s="1019">
        <v>32851553</v>
      </c>
      <c r="BB179" s="1019">
        <v>403957398</v>
      </c>
      <c r="BC179" s="1019">
        <v>0</v>
      </c>
      <c r="BD179" s="1019">
        <v>0</v>
      </c>
      <c r="BG179" s="1064">
        <v>3518877300</v>
      </c>
      <c r="BH179" s="1064">
        <v>141771200</v>
      </c>
      <c r="BI179" s="1064">
        <v>149901441</v>
      </c>
      <c r="BJ179" s="1064">
        <v>124877300</v>
      </c>
      <c r="BK179" s="1064">
        <v>0</v>
      </c>
      <c r="BL179" s="1064">
        <v>122390591</v>
      </c>
      <c r="BM179" s="1064">
        <v>19380609</v>
      </c>
      <c r="BN179" s="1064">
        <v>371105845</v>
      </c>
      <c r="BO179" s="1064">
        <v>248715254</v>
      </c>
      <c r="BP179" s="1064">
        <v>403957398</v>
      </c>
      <c r="BQ179" s="1064">
        <v>32851553</v>
      </c>
      <c r="BR179" s="1064">
        <v>403957398</v>
      </c>
      <c r="BS179" s="1064">
        <v>0</v>
      </c>
      <c r="BT179" s="1064">
        <v>0</v>
      </c>
    </row>
    <row r="180" spans="1:72" ht="21.95" customHeight="1" x14ac:dyDescent="0.2">
      <c r="A180" s="1012" t="str">
        <f t="shared" si="3"/>
        <v>C310150410</v>
      </c>
      <c r="B180" s="1261" t="s">
        <v>453</v>
      </c>
      <c r="C180" s="1287"/>
      <c r="D180" s="1261" t="s">
        <v>791</v>
      </c>
      <c r="E180" s="1287"/>
      <c r="F180" s="1261" t="s">
        <v>793</v>
      </c>
      <c r="G180" s="1287"/>
      <c r="H180" s="1261"/>
      <c r="I180" s="1287"/>
      <c r="J180" s="1261"/>
      <c r="K180" s="1287"/>
      <c r="L180" s="1287"/>
      <c r="M180" s="1261"/>
      <c r="N180" s="1287"/>
      <c r="O180" s="1287"/>
      <c r="P180" s="1261"/>
      <c r="Q180" s="1287"/>
      <c r="R180" s="1261"/>
      <c r="S180" s="1287"/>
      <c r="T180" s="1260" t="s">
        <v>794</v>
      </c>
      <c r="U180" s="1287"/>
      <c r="V180" s="1287"/>
      <c r="W180" s="1287"/>
      <c r="X180" s="1287"/>
      <c r="Y180" s="1287"/>
      <c r="Z180" s="1287"/>
      <c r="AA180" s="1287"/>
      <c r="AB180" s="1261" t="s">
        <v>732</v>
      </c>
      <c r="AC180" s="1287"/>
      <c r="AD180" s="1287"/>
      <c r="AE180" s="1287"/>
      <c r="AF180" s="1287"/>
      <c r="AG180" s="1261" t="s">
        <v>733</v>
      </c>
      <c r="AH180" s="1287"/>
      <c r="AI180" s="1287"/>
      <c r="AJ180" s="1020" t="s">
        <v>417</v>
      </c>
      <c r="AK180" s="1262" t="s">
        <v>734</v>
      </c>
      <c r="AL180" s="1287"/>
      <c r="AM180" s="1287"/>
      <c r="AN180" s="1287"/>
      <c r="AO180" s="1287"/>
      <c r="AP180" s="1287"/>
      <c r="AQ180" s="1019">
        <v>800000000</v>
      </c>
      <c r="AR180" s="1060">
        <v>90000000</v>
      </c>
      <c r="AS180" s="1019">
        <v>70013533</v>
      </c>
      <c r="AT180" s="1019">
        <v>0</v>
      </c>
      <c r="AU180" s="1019">
        <v>0</v>
      </c>
      <c r="AV180" s="1060">
        <v>68411852</v>
      </c>
      <c r="AW180" s="1019">
        <v>21588148</v>
      </c>
      <c r="AX180" s="1060">
        <v>46852978</v>
      </c>
      <c r="AY180" s="1019">
        <v>21558874</v>
      </c>
      <c r="AZ180" s="1060">
        <v>46053265</v>
      </c>
      <c r="BA180" s="1019">
        <v>799713</v>
      </c>
      <c r="BB180" s="1019">
        <v>46053265</v>
      </c>
      <c r="BC180" s="1019">
        <v>0</v>
      </c>
      <c r="BD180" s="1019">
        <v>0</v>
      </c>
      <c r="BG180" s="1064">
        <v>800000000</v>
      </c>
      <c r="BH180" s="1064">
        <v>90000000</v>
      </c>
      <c r="BI180" s="1064">
        <v>70013533</v>
      </c>
      <c r="BJ180" s="1064">
        <v>0</v>
      </c>
      <c r="BK180" s="1064">
        <v>0</v>
      </c>
      <c r="BL180" s="1064">
        <v>68411852</v>
      </c>
      <c r="BM180" s="1064">
        <v>21588148</v>
      </c>
      <c r="BN180" s="1064">
        <v>46852978</v>
      </c>
      <c r="BO180" s="1064">
        <v>21558874</v>
      </c>
      <c r="BP180" s="1064">
        <v>46053265</v>
      </c>
      <c r="BQ180" s="1064">
        <v>799713</v>
      </c>
      <c r="BR180" s="1064">
        <v>46053265</v>
      </c>
      <c r="BS180" s="1064">
        <v>0</v>
      </c>
      <c r="BT180" s="1064">
        <v>0</v>
      </c>
    </row>
    <row r="181" spans="1:72" ht="21.95" customHeight="1" x14ac:dyDescent="0.2">
      <c r="A181" s="1012" t="str">
        <f t="shared" si="3"/>
        <v>C3101504110</v>
      </c>
      <c r="B181" s="1257" t="s">
        <v>453</v>
      </c>
      <c r="C181" s="1287"/>
      <c r="D181" s="1257" t="s">
        <v>791</v>
      </c>
      <c r="E181" s="1287"/>
      <c r="F181" s="1257" t="s">
        <v>793</v>
      </c>
      <c r="G181" s="1287"/>
      <c r="H181" s="1257" t="s">
        <v>738</v>
      </c>
      <c r="I181" s="1287"/>
      <c r="J181" s="1257" t="s">
        <v>685</v>
      </c>
      <c r="K181" s="1287"/>
      <c r="L181" s="1287"/>
      <c r="M181" s="1257" t="s">
        <v>685</v>
      </c>
      <c r="N181" s="1287"/>
      <c r="O181" s="1287"/>
      <c r="P181" s="1257" t="s">
        <v>685</v>
      </c>
      <c r="Q181" s="1287"/>
      <c r="R181" s="1257" t="s">
        <v>685</v>
      </c>
      <c r="S181" s="1287"/>
      <c r="T181" s="1258" t="s">
        <v>581</v>
      </c>
      <c r="U181" s="1287"/>
      <c r="V181" s="1287"/>
      <c r="W181" s="1287"/>
      <c r="X181" s="1287"/>
      <c r="Y181" s="1287"/>
      <c r="Z181" s="1287"/>
      <c r="AA181" s="1287"/>
      <c r="AB181" s="1257" t="s">
        <v>732</v>
      </c>
      <c r="AC181" s="1287"/>
      <c r="AD181" s="1287"/>
      <c r="AE181" s="1287"/>
      <c r="AF181" s="1287"/>
      <c r="AG181" s="1257" t="s">
        <v>733</v>
      </c>
      <c r="AH181" s="1287"/>
      <c r="AI181" s="1287"/>
      <c r="AJ181" s="1023" t="s">
        <v>417</v>
      </c>
      <c r="AK181" s="1259" t="s">
        <v>734</v>
      </c>
      <c r="AL181" s="1287"/>
      <c r="AM181" s="1287"/>
      <c r="AN181" s="1287"/>
      <c r="AO181" s="1287"/>
      <c r="AP181" s="1287"/>
      <c r="AQ181" s="1019">
        <v>450000000</v>
      </c>
      <c r="AR181" s="1060">
        <v>29000000</v>
      </c>
      <c r="AS181" s="1019">
        <v>69000200</v>
      </c>
      <c r="AT181" s="1019">
        <v>0</v>
      </c>
      <c r="AU181" s="1019">
        <v>0</v>
      </c>
      <c r="AV181" s="1060">
        <v>36531977</v>
      </c>
      <c r="AW181" s="1019">
        <v>7531977</v>
      </c>
      <c r="AX181" s="1060">
        <v>21496508</v>
      </c>
      <c r="AY181" s="1019">
        <v>15035469</v>
      </c>
      <c r="AZ181" s="1060">
        <v>20696795</v>
      </c>
      <c r="BA181" s="1019">
        <v>799713</v>
      </c>
      <c r="BB181" s="1019">
        <v>20696795</v>
      </c>
      <c r="BC181" s="1019">
        <v>0</v>
      </c>
      <c r="BD181" s="1019">
        <v>0</v>
      </c>
      <c r="BG181" s="1064">
        <v>450000000</v>
      </c>
      <c r="BH181" s="1064">
        <v>29000000</v>
      </c>
      <c r="BI181" s="1064">
        <v>69000200</v>
      </c>
      <c r="BJ181" s="1064">
        <v>0</v>
      </c>
      <c r="BK181" s="1064">
        <v>0</v>
      </c>
      <c r="BL181" s="1064">
        <v>36531977</v>
      </c>
      <c r="BM181" s="1064">
        <v>7531977</v>
      </c>
      <c r="BN181" s="1064">
        <v>21496508</v>
      </c>
      <c r="BO181" s="1064">
        <v>15035469</v>
      </c>
      <c r="BP181" s="1064">
        <v>20696795</v>
      </c>
      <c r="BQ181" s="1064">
        <v>799713</v>
      </c>
      <c r="BR181" s="1064">
        <v>20696795</v>
      </c>
      <c r="BS181" s="1064">
        <v>0</v>
      </c>
      <c r="BT181" s="1064">
        <v>0</v>
      </c>
    </row>
    <row r="182" spans="1:72" ht="21.95" customHeight="1" x14ac:dyDescent="0.2">
      <c r="A182" s="1012" t="str">
        <f t="shared" si="3"/>
        <v>C3101504210</v>
      </c>
      <c r="B182" s="1257" t="s">
        <v>453</v>
      </c>
      <c r="C182" s="1287"/>
      <c r="D182" s="1257" t="s">
        <v>791</v>
      </c>
      <c r="E182" s="1287"/>
      <c r="F182" s="1257" t="s">
        <v>793</v>
      </c>
      <c r="G182" s="1287"/>
      <c r="H182" s="1257" t="s">
        <v>741</v>
      </c>
      <c r="I182" s="1287"/>
      <c r="J182" s="1257" t="s">
        <v>685</v>
      </c>
      <c r="K182" s="1287"/>
      <c r="L182" s="1287"/>
      <c r="M182" s="1257" t="s">
        <v>685</v>
      </c>
      <c r="N182" s="1287"/>
      <c r="O182" s="1287"/>
      <c r="P182" s="1257" t="s">
        <v>685</v>
      </c>
      <c r="Q182" s="1287"/>
      <c r="R182" s="1257" t="s">
        <v>685</v>
      </c>
      <c r="S182" s="1287"/>
      <c r="T182" s="1258" t="s">
        <v>582</v>
      </c>
      <c r="U182" s="1287"/>
      <c r="V182" s="1287"/>
      <c r="W182" s="1287"/>
      <c r="X182" s="1287"/>
      <c r="Y182" s="1287"/>
      <c r="Z182" s="1287"/>
      <c r="AA182" s="1287"/>
      <c r="AB182" s="1257" t="s">
        <v>732</v>
      </c>
      <c r="AC182" s="1287"/>
      <c r="AD182" s="1287"/>
      <c r="AE182" s="1287"/>
      <c r="AF182" s="1287"/>
      <c r="AG182" s="1257" t="s">
        <v>733</v>
      </c>
      <c r="AH182" s="1287"/>
      <c r="AI182" s="1287"/>
      <c r="AJ182" s="1023" t="s">
        <v>417</v>
      </c>
      <c r="AK182" s="1259" t="s">
        <v>734</v>
      </c>
      <c r="AL182" s="1287"/>
      <c r="AM182" s="1287"/>
      <c r="AN182" s="1287"/>
      <c r="AO182" s="1287"/>
      <c r="AP182" s="1287"/>
      <c r="AQ182" s="1019">
        <v>350000000</v>
      </c>
      <c r="AR182" s="1060">
        <v>61000000</v>
      </c>
      <c r="AS182" s="1019">
        <v>1013333</v>
      </c>
      <c r="AT182" s="1019">
        <v>0</v>
      </c>
      <c r="AU182" s="1019">
        <v>0</v>
      </c>
      <c r="AV182" s="1060">
        <v>31879875</v>
      </c>
      <c r="AW182" s="1019">
        <v>29120125</v>
      </c>
      <c r="AX182" s="1060">
        <v>25356470</v>
      </c>
      <c r="AY182" s="1019">
        <v>6523405</v>
      </c>
      <c r="AZ182" s="1060">
        <v>25356470</v>
      </c>
      <c r="BA182" s="1019">
        <v>0</v>
      </c>
      <c r="BB182" s="1019">
        <v>25356470</v>
      </c>
      <c r="BC182" s="1019">
        <v>0</v>
      </c>
      <c r="BD182" s="1019">
        <v>0</v>
      </c>
      <c r="BG182" s="1064">
        <v>350000000</v>
      </c>
      <c r="BH182" s="1064">
        <v>61000000</v>
      </c>
      <c r="BI182" s="1064">
        <v>1013333</v>
      </c>
      <c r="BJ182" s="1064">
        <v>0</v>
      </c>
      <c r="BK182" s="1064">
        <v>0</v>
      </c>
      <c r="BL182" s="1064">
        <v>31879875</v>
      </c>
      <c r="BM182" s="1064">
        <v>29120125</v>
      </c>
      <c r="BN182" s="1064">
        <v>25356470</v>
      </c>
      <c r="BO182" s="1064">
        <v>6523405</v>
      </c>
      <c r="BP182" s="1064">
        <v>25356470</v>
      </c>
      <c r="BQ182" s="1064">
        <v>0</v>
      </c>
      <c r="BR182" s="1064">
        <v>25356470</v>
      </c>
      <c r="BS182" s="1064">
        <v>0</v>
      </c>
      <c r="BT182" s="1064">
        <v>0</v>
      </c>
    </row>
    <row r="183" spans="1:72" ht="21.95" customHeight="1" x14ac:dyDescent="0.2">
      <c r="A183" s="1012" t="str">
        <f t="shared" si="3"/>
        <v>C310150710</v>
      </c>
      <c r="B183" s="1261" t="s">
        <v>453</v>
      </c>
      <c r="C183" s="1287"/>
      <c r="D183" s="1261" t="s">
        <v>791</v>
      </c>
      <c r="E183" s="1287"/>
      <c r="F183" s="1261" t="s">
        <v>795</v>
      </c>
      <c r="G183" s="1287"/>
      <c r="H183" s="1261"/>
      <c r="I183" s="1287"/>
      <c r="J183" s="1261"/>
      <c r="K183" s="1287"/>
      <c r="L183" s="1287"/>
      <c r="M183" s="1261"/>
      <c r="N183" s="1287"/>
      <c r="O183" s="1287"/>
      <c r="P183" s="1261"/>
      <c r="Q183" s="1287"/>
      <c r="R183" s="1261"/>
      <c r="S183" s="1287"/>
      <c r="T183" s="1260" t="s">
        <v>796</v>
      </c>
      <c r="U183" s="1287"/>
      <c r="V183" s="1287"/>
      <c r="W183" s="1287"/>
      <c r="X183" s="1287"/>
      <c r="Y183" s="1287"/>
      <c r="Z183" s="1287"/>
      <c r="AA183" s="1287"/>
      <c r="AB183" s="1261" t="s">
        <v>732</v>
      </c>
      <c r="AC183" s="1287"/>
      <c r="AD183" s="1287"/>
      <c r="AE183" s="1287"/>
      <c r="AF183" s="1287"/>
      <c r="AG183" s="1261" t="s">
        <v>733</v>
      </c>
      <c r="AH183" s="1287"/>
      <c r="AI183" s="1287"/>
      <c r="AJ183" s="1020" t="s">
        <v>417</v>
      </c>
      <c r="AK183" s="1262" t="s">
        <v>734</v>
      </c>
      <c r="AL183" s="1287"/>
      <c r="AM183" s="1287"/>
      <c r="AN183" s="1287"/>
      <c r="AO183" s="1287"/>
      <c r="AP183" s="1287"/>
      <c r="AQ183" s="1019">
        <v>2718877300</v>
      </c>
      <c r="AR183" s="1060">
        <v>51771200</v>
      </c>
      <c r="AS183" s="1019">
        <v>79887908</v>
      </c>
      <c r="AT183" s="1019">
        <v>124877300</v>
      </c>
      <c r="AU183" s="1019">
        <v>0</v>
      </c>
      <c r="AV183" s="1060">
        <v>53978739</v>
      </c>
      <c r="AW183" s="1019">
        <v>2207539</v>
      </c>
      <c r="AX183" s="1060">
        <v>324252867</v>
      </c>
      <c r="AY183" s="1019">
        <v>270274128</v>
      </c>
      <c r="AZ183" s="1060">
        <v>357904133</v>
      </c>
      <c r="BA183" s="1019">
        <v>33651266</v>
      </c>
      <c r="BB183" s="1019">
        <v>357904133</v>
      </c>
      <c r="BC183" s="1019">
        <v>0</v>
      </c>
      <c r="BD183" s="1019">
        <v>0</v>
      </c>
      <c r="BG183" s="1064">
        <v>2718877300</v>
      </c>
      <c r="BH183" s="1064">
        <v>51771200</v>
      </c>
      <c r="BI183" s="1064">
        <v>79887908</v>
      </c>
      <c r="BJ183" s="1064">
        <v>124877300</v>
      </c>
      <c r="BK183" s="1064">
        <v>0</v>
      </c>
      <c r="BL183" s="1064">
        <v>53978739</v>
      </c>
      <c r="BM183" s="1064">
        <v>2207539</v>
      </c>
      <c r="BN183" s="1064">
        <v>324252867</v>
      </c>
      <c r="BO183" s="1064">
        <v>270274128</v>
      </c>
      <c r="BP183" s="1064">
        <v>357904133</v>
      </c>
      <c r="BQ183" s="1064">
        <v>33651266</v>
      </c>
      <c r="BR183" s="1064">
        <v>357904133</v>
      </c>
      <c r="BS183" s="1064">
        <v>0</v>
      </c>
      <c r="BT183" s="1064">
        <v>0</v>
      </c>
    </row>
    <row r="184" spans="1:72" ht="21.95" customHeight="1" x14ac:dyDescent="0.2">
      <c r="A184" s="1012" t="str">
        <f t="shared" si="3"/>
        <v>C3101507110</v>
      </c>
      <c r="B184" s="1257" t="s">
        <v>453</v>
      </c>
      <c r="C184" s="1287"/>
      <c r="D184" s="1257" t="s">
        <v>791</v>
      </c>
      <c r="E184" s="1287"/>
      <c r="F184" s="1257" t="s">
        <v>795</v>
      </c>
      <c r="G184" s="1287"/>
      <c r="H184" s="1257" t="s">
        <v>738</v>
      </c>
      <c r="I184" s="1287"/>
      <c r="J184" s="1257" t="s">
        <v>685</v>
      </c>
      <c r="K184" s="1287"/>
      <c r="L184" s="1287"/>
      <c r="M184" s="1257" t="s">
        <v>685</v>
      </c>
      <c r="N184" s="1287"/>
      <c r="O184" s="1287"/>
      <c r="P184" s="1257" t="s">
        <v>685</v>
      </c>
      <c r="Q184" s="1287"/>
      <c r="R184" s="1257" t="s">
        <v>685</v>
      </c>
      <c r="S184" s="1287"/>
      <c r="T184" s="1258" t="s">
        <v>583</v>
      </c>
      <c r="U184" s="1287"/>
      <c r="V184" s="1287"/>
      <c r="W184" s="1287"/>
      <c r="X184" s="1287"/>
      <c r="Y184" s="1287"/>
      <c r="Z184" s="1287"/>
      <c r="AA184" s="1287"/>
      <c r="AB184" s="1257" t="s">
        <v>732</v>
      </c>
      <c r="AC184" s="1287"/>
      <c r="AD184" s="1287"/>
      <c r="AE184" s="1287"/>
      <c r="AF184" s="1287"/>
      <c r="AG184" s="1257" t="s">
        <v>733</v>
      </c>
      <c r="AH184" s="1287"/>
      <c r="AI184" s="1287"/>
      <c r="AJ184" s="1023" t="s">
        <v>417</v>
      </c>
      <c r="AK184" s="1259" t="s">
        <v>734</v>
      </c>
      <c r="AL184" s="1287"/>
      <c r="AM184" s="1287"/>
      <c r="AN184" s="1287"/>
      <c r="AO184" s="1287"/>
      <c r="AP184" s="1287"/>
      <c r="AQ184" s="1019">
        <v>500000000</v>
      </c>
      <c r="AR184" s="1060">
        <v>3771200</v>
      </c>
      <c r="AS184" s="1019">
        <v>0</v>
      </c>
      <c r="AT184" s="1019">
        <v>0</v>
      </c>
      <c r="AU184" s="1019">
        <v>0</v>
      </c>
      <c r="AV184" s="1060">
        <v>7673079</v>
      </c>
      <c r="AW184" s="1019">
        <v>3901879</v>
      </c>
      <c r="AX184" s="1060">
        <v>74375532</v>
      </c>
      <c r="AY184" s="1019">
        <v>66702453</v>
      </c>
      <c r="AZ184" s="1060">
        <v>77419200</v>
      </c>
      <c r="BA184" s="1019">
        <v>3043668</v>
      </c>
      <c r="BB184" s="1019">
        <v>77419200</v>
      </c>
      <c r="BC184" s="1019">
        <v>0</v>
      </c>
      <c r="BD184" s="1019">
        <v>0</v>
      </c>
      <c r="BG184" s="1064">
        <v>500000000</v>
      </c>
      <c r="BH184" s="1064">
        <v>3771200</v>
      </c>
      <c r="BI184" s="1064">
        <v>0</v>
      </c>
      <c r="BJ184" s="1064">
        <v>0</v>
      </c>
      <c r="BK184" s="1064">
        <v>0</v>
      </c>
      <c r="BL184" s="1064">
        <v>7673079</v>
      </c>
      <c r="BM184" s="1064">
        <v>3901879</v>
      </c>
      <c r="BN184" s="1064">
        <v>74375532</v>
      </c>
      <c r="BO184" s="1064">
        <v>66702453</v>
      </c>
      <c r="BP184" s="1064">
        <v>77419200</v>
      </c>
      <c r="BQ184" s="1064">
        <v>3043668</v>
      </c>
      <c r="BR184" s="1064">
        <v>77419200</v>
      </c>
      <c r="BS184" s="1064">
        <v>0</v>
      </c>
      <c r="BT184" s="1064">
        <v>0</v>
      </c>
    </row>
    <row r="185" spans="1:72" ht="21.95" customHeight="1" x14ac:dyDescent="0.2">
      <c r="A185" s="1012" t="str">
        <f t="shared" si="3"/>
        <v>C3101507310</v>
      </c>
      <c r="B185" s="1257" t="s">
        <v>453</v>
      </c>
      <c r="C185" s="1287"/>
      <c r="D185" s="1257" t="s">
        <v>791</v>
      </c>
      <c r="E185" s="1287"/>
      <c r="F185" s="1257" t="s">
        <v>795</v>
      </c>
      <c r="G185" s="1287"/>
      <c r="H185" s="1257" t="s">
        <v>748</v>
      </c>
      <c r="I185" s="1287"/>
      <c r="J185" s="1257" t="s">
        <v>685</v>
      </c>
      <c r="K185" s="1287"/>
      <c r="L185" s="1287"/>
      <c r="M185" s="1257" t="s">
        <v>685</v>
      </c>
      <c r="N185" s="1287"/>
      <c r="O185" s="1287"/>
      <c r="P185" s="1257" t="s">
        <v>685</v>
      </c>
      <c r="Q185" s="1287"/>
      <c r="R185" s="1257" t="s">
        <v>685</v>
      </c>
      <c r="S185" s="1287"/>
      <c r="T185" s="1258" t="s">
        <v>797</v>
      </c>
      <c r="U185" s="1287"/>
      <c r="V185" s="1287"/>
      <c r="W185" s="1287"/>
      <c r="X185" s="1287"/>
      <c r="Y185" s="1287"/>
      <c r="Z185" s="1287"/>
      <c r="AA185" s="1287"/>
      <c r="AB185" s="1257" t="s">
        <v>732</v>
      </c>
      <c r="AC185" s="1287"/>
      <c r="AD185" s="1287"/>
      <c r="AE185" s="1287"/>
      <c r="AF185" s="1287"/>
      <c r="AG185" s="1257" t="s">
        <v>733</v>
      </c>
      <c r="AH185" s="1287"/>
      <c r="AI185" s="1287"/>
      <c r="AJ185" s="1023" t="s">
        <v>417</v>
      </c>
      <c r="AK185" s="1259" t="s">
        <v>734</v>
      </c>
      <c r="AL185" s="1287"/>
      <c r="AM185" s="1287"/>
      <c r="AN185" s="1287"/>
      <c r="AO185" s="1287"/>
      <c r="AP185" s="1287"/>
      <c r="AQ185" s="1019">
        <v>1794000000</v>
      </c>
      <c r="AR185" s="1060">
        <v>48000000</v>
      </c>
      <c r="AS185" s="1019">
        <v>58387908</v>
      </c>
      <c r="AT185" s="1019">
        <v>124877300</v>
      </c>
      <c r="AU185" s="1019">
        <v>0</v>
      </c>
      <c r="AV185" s="1060">
        <v>32041638</v>
      </c>
      <c r="AW185" s="1019">
        <v>15958362</v>
      </c>
      <c r="AX185" s="1060">
        <v>212051714</v>
      </c>
      <c r="AY185" s="1019">
        <v>180010076</v>
      </c>
      <c r="AZ185" s="1060">
        <v>241799900</v>
      </c>
      <c r="BA185" s="1019">
        <v>29748186</v>
      </c>
      <c r="BB185" s="1019">
        <v>241799900</v>
      </c>
      <c r="BC185" s="1019">
        <v>0</v>
      </c>
      <c r="BD185" s="1019">
        <v>0</v>
      </c>
      <c r="BG185" s="1064">
        <v>1794000000</v>
      </c>
      <c r="BH185" s="1064">
        <v>48000000</v>
      </c>
      <c r="BI185" s="1064">
        <v>58387908</v>
      </c>
      <c r="BJ185" s="1064">
        <v>124877300</v>
      </c>
      <c r="BK185" s="1064">
        <v>0</v>
      </c>
      <c r="BL185" s="1064">
        <v>32041638</v>
      </c>
      <c r="BM185" s="1064">
        <v>15958362</v>
      </c>
      <c r="BN185" s="1064">
        <v>212051714</v>
      </c>
      <c r="BO185" s="1064">
        <v>180010076</v>
      </c>
      <c r="BP185" s="1064">
        <v>241799900</v>
      </c>
      <c r="BQ185" s="1064">
        <v>29748186</v>
      </c>
      <c r="BR185" s="1064">
        <v>241799900</v>
      </c>
      <c r="BS185" s="1064">
        <v>0</v>
      </c>
      <c r="BT185" s="1064">
        <v>0</v>
      </c>
    </row>
    <row r="186" spans="1:72" ht="21.95" customHeight="1" x14ac:dyDescent="0.2">
      <c r="A186" s="1012" t="str">
        <f t="shared" si="3"/>
        <v>C31015073010</v>
      </c>
      <c r="B186" s="1261" t="s">
        <v>453</v>
      </c>
      <c r="C186" s="1287"/>
      <c r="D186" s="1261" t="s">
        <v>791</v>
      </c>
      <c r="E186" s="1287"/>
      <c r="F186" s="1261" t="s">
        <v>795</v>
      </c>
      <c r="G186" s="1287"/>
      <c r="H186" s="1261" t="s">
        <v>748</v>
      </c>
      <c r="I186" s="1287"/>
      <c r="J186" s="1261" t="s">
        <v>739</v>
      </c>
      <c r="K186" s="1287"/>
      <c r="L186" s="1287"/>
      <c r="M186" s="1261" t="s">
        <v>685</v>
      </c>
      <c r="N186" s="1287"/>
      <c r="O186" s="1287"/>
      <c r="P186" s="1261" t="s">
        <v>685</v>
      </c>
      <c r="Q186" s="1287"/>
      <c r="R186" s="1261" t="s">
        <v>685</v>
      </c>
      <c r="S186" s="1287"/>
      <c r="T186" s="1260" t="s">
        <v>797</v>
      </c>
      <c r="U186" s="1287"/>
      <c r="V186" s="1287"/>
      <c r="W186" s="1287"/>
      <c r="X186" s="1287"/>
      <c r="Y186" s="1287"/>
      <c r="Z186" s="1287"/>
      <c r="AA186" s="1287"/>
      <c r="AB186" s="1261" t="s">
        <v>732</v>
      </c>
      <c r="AC186" s="1287"/>
      <c r="AD186" s="1287"/>
      <c r="AE186" s="1287"/>
      <c r="AF186" s="1287"/>
      <c r="AG186" s="1261" t="s">
        <v>733</v>
      </c>
      <c r="AH186" s="1287"/>
      <c r="AI186" s="1287"/>
      <c r="AJ186" s="1020" t="s">
        <v>417</v>
      </c>
      <c r="AK186" s="1262" t="s">
        <v>734</v>
      </c>
      <c r="AL186" s="1287"/>
      <c r="AM186" s="1287"/>
      <c r="AN186" s="1287"/>
      <c r="AO186" s="1287"/>
      <c r="AP186" s="1287"/>
      <c r="AQ186" s="1019">
        <v>1669122700</v>
      </c>
      <c r="AR186" s="1060">
        <v>48000000</v>
      </c>
      <c r="AS186" s="1019">
        <v>58387908</v>
      </c>
      <c r="AT186" s="1019">
        <v>0</v>
      </c>
      <c r="AU186" s="1019">
        <v>0</v>
      </c>
      <c r="AV186" s="1060">
        <v>32041638</v>
      </c>
      <c r="AW186" s="1019">
        <v>15958362</v>
      </c>
      <c r="AX186" s="1060">
        <v>212051714</v>
      </c>
      <c r="AY186" s="1019">
        <v>180010076</v>
      </c>
      <c r="AZ186" s="1060">
        <v>241799900</v>
      </c>
      <c r="BA186" s="1019">
        <v>29748186</v>
      </c>
      <c r="BB186" s="1019">
        <v>241799900</v>
      </c>
      <c r="BC186" s="1019">
        <v>0</v>
      </c>
      <c r="BD186" s="1019">
        <v>0</v>
      </c>
      <c r="BG186" s="1064">
        <v>1669122700</v>
      </c>
      <c r="BH186" s="1064">
        <v>48000000</v>
      </c>
      <c r="BI186" s="1064">
        <v>58387908</v>
      </c>
      <c r="BJ186" s="1064">
        <v>0</v>
      </c>
      <c r="BK186" s="1064">
        <v>0</v>
      </c>
      <c r="BL186" s="1064">
        <v>32041638</v>
      </c>
      <c r="BM186" s="1064">
        <v>15958362</v>
      </c>
      <c r="BN186" s="1064">
        <v>212051714</v>
      </c>
      <c r="BO186" s="1064">
        <v>180010076</v>
      </c>
      <c r="BP186" s="1064">
        <v>241799900</v>
      </c>
      <c r="BQ186" s="1064">
        <v>29748186</v>
      </c>
      <c r="BR186" s="1064">
        <v>241799900</v>
      </c>
      <c r="BS186" s="1064">
        <v>0</v>
      </c>
      <c r="BT186" s="1064">
        <v>0</v>
      </c>
    </row>
    <row r="187" spans="1:72" ht="21.95" customHeight="1" x14ac:dyDescent="0.2">
      <c r="A187" s="1012" t="str">
        <f t="shared" si="3"/>
        <v>C310150730210</v>
      </c>
      <c r="B187" s="1257" t="s">
        <v>453</v>
      </c>
      <c r="C187" s="1287"/>
      <c r="D187" s="1257" t="s">
        <v>791</v>
      </c>
      <c r="E187" s="1287"/>
      <c r="F187" s="1257" t="s">
        <v>795</v>
      </c>
      <c r="G187" s="1287"/>
      <c r="H187" s="1257" t="s">
        <v>748</v>
      </c>
      <c r="I187" s="1287"/>
      <c r="J187" s="1257" t="s">
        <v>739</v>
      </c>
      <c r="K187" s="1287"/>
      <c r="L187" s="1287"/>
      <c r="M187" s="1257" t="s">
        <v>741</v>
      </c>
      <c r="N187" s="1287"/>
      <c r="O187" s="1287"/>
      <c r="P187" s="1257" t="s">
        <v>685</v>
      </c>
      <c r="Q187" s="1287"/>
      <c r="R187" s="1257" t="s">
        <v>685</v>
      </c>
      <c r="S187" s="1287"/>
      <c r="T187" s="1258" t="s">
        <v>584</v>
      </c>
      <c r="U187" s="1287"/>
      <c r="V187" s="1287"/>
      <c r="W187" s="1287"/>
      <c r="X187" s="1287"/>
      <c r="Y187" s="1287"/>
      <c r="Z187" s="1287"/>
      <c r="AA187" s="1287"/>
      <c r="AB187" s="1257" t="s">
        <v>732</v>
      </c>
      <c r="AC187" s="1287"/>
      <c r="AD187" s="1287"/>
      <c r="AE187" s="1287"/>
      <c r="AF187" s="1287"/>
      <c r="AG187" s="1257" t="s">
        <v>733</v>
      </c>
      <c r="AH187" s="1287"/>
      <c r="AI187" s="1287"/>
      <c r="AJ187" s="1023" t="s">
        <v>417</v>
      </c>
      <c r="AK187" s="1259" t="s">
        <v>734</v>
      </c>
      <c r="AL187" s="1287"/>
      <c r="AM187" s="1287"/>
      <c r="AN187" s="1287"/>
      <c r="AO187" s="1287"/>
      <c r="AP187" s="1287"/>
      <c r="AQ187" s="1019">
        <v>682000000</v>
      </c>
      <c r="AR187" s="1060">
        <v>24000000</v>
      </c>
      <c r="AS187" s="1019">
        <v>292208</v>
      </c>
      <c r="AT187" s="1019">
        <v>0</v>
      </c>
      <c r="AU187" s="1019">
        <v>0</v>
      </c>
      <c r="AV187" s="1060">
        <v>0</v>
      </c>
      <c r="AW187" s="1019">
        <v>24000000</v>
      </c>
      <c r="AX187" s="1060">
        <v>111359079</v>
      </c>
      <c r="AY187" s="1019">
        <v>111359079</v>
      </c>
      <c r="AZ187" s="1060">
        <v>150844551</v>
      </c>
      <c r="BA187" s="1019">
        <v>39485472</v>
      </c>
      <c r="BB187" s="1019">
        <v>150844551</v>
      </c>
      <c r="BC187" s="1019">
        <v>0</v>
      </c>
      <c r="BD187" s="1019">
        <v>0</v>
      </c>
      <c r="BG187" s="1064">
        <v>682000000</v>
      </c>
      <c r="BH187" s="1064">
        <v>24000000</v>
      </c>
      <c r="BI187" s="1064">
        <v>292208</v>
      </c>
      <c r="BJ187" s="1064">
        <v>0</v>
      </c>
      <c r="BK187" s="1064">
        <v>0</v>
      </c>
      <c r="BL187" s="1064">
        <v>0</v>
      </c>
      <c r="BM187" s="1064">
        <v>24000000</v>
      </c>
      <c r="BN187" s="1064">
        <v>111359079</v>
      </c>
      <c r="BO187" s="1064">
        <v>111359079</v>
      </c>
      <c r="BP187" s="1064">
        <v>150844551</v>
      </c>
      <c r="BQ187" s="1064">
        <v>39485472</v>
      </c>
      <c r="BR187" s="1064">
        <v>150844551</v>
      </c>
      <c r="BS187" s="1064">
        <v>0</v>
      </c>
      <c r="BT187" s="1064">
        <v>0</v>
      </c>
    </row>
    <row r="188" spans="1:72" ht="21.95" customHeight="1" x14ac:dyDescent="0.2">
      <c r="A188" s="1012" t="str">
        <f t="shared" si="3"/>
        <v>C310150730310</v>
      </c>
      <c r="B188" s="1257" t="s">
        <v>453</v>
      </c>
      <c r="C188" s="1287"/>
      <c r="D188" s="1257" t="s">
        <v>791</v>
      </c>
      <c r="E188" s="1287"/>
      <c r="F188" s="1257" t="s">
        <v>795</v>
      </c>
      <c r="G188" s="1287"/>
      <c r="H188" s="1257" t="s">
        <v>748</v>
      </c>
      <c r="I188" s="1287"/>
      <c r="J188" s="1257" t="s">
        <v>739</v>
      </c>
      <c r="K188" s="1287"/>
      <c r="L188" s="1287"/>
      <c r="M188" s="1257" t="s">
        <v>748</v>
      </c>
      <c r="N188" s="1287"/>
      <c r="O188" s="1287"/>
      <c r="P188" s="1257" t="s">
        <v>685</v>
      </c>
      <c r="Q188" s="1287"/>
      <c r="R188" s="1257" t="s">
        <v>685</v>
      </c>
      <c r="S188" s="1287"/>
      <c r="T188" s="1258" t="s">
        <v>585</v>
      </c>
      <c r="U188" s="1287"/>
      <c r="V188" s="1287"/>
      <c r="W188" s="1287"/>
      <c r="X188" s="1287"/>
      <c r="Y188" s="1287"/>
      <c r="Z188" s="1287"/>
      <c r="AA188" s="1287"/>
      <c r="AB188" s="1257" t="s">
        <v>732</v>
      </c>
      <c r="AC188" s="1287"/>
      <c r="AD188" s="1287"/>
      <c r="AE188" s="1287"/>
      <c r="AF188" s="1287"/>
      <c r="AG188" s="1257" t="s">
        <v>733</v>
      </c>
      <c r="AH188" s="1287"/>
      <c r="AI188" s="1287"/>
      <c r="AJ188" s="1023" t="s">
        <v>417</v>
      </c>
      <c r="AK188" s="1259" t="s">
        <v>734</v>
      </c>
      <c r="AL188" s="1287"/>
      <c r="AM188" s="1287"/>
      <c r="AN188" s="1287"/>
      <c r="AO188" s="1287"/>
      <c r="AP188" s="1287"/>
      <c r="AQ188" s="1019">
        <v>987122700</v>
      </c>
      <c r="AR188" s="1060">
        <v>24000000</v>
      </c>
      <c r="AS188" s="1019">
        <v>58095700</v>
      </c>
      <c r="AT188" s="1019">
        <v>0</v>
      </c>
      <c r="AU188" s="1019">
        <v>0</v>
      </c>
      <c r="AV188" s="1060">
        <v>32041638</v>
      </c>
      <c r="AW188" s="1019">
        <v>8041638</v>
      </c>
      <c r="AX188" s="1060">
        <v>100692635</v>
      </c>
      <c r="AY188" s="1019">
        <v>68650997</v>
      </c>
      <c r="AZ188" s="1060">
        <v>90955349</v>
      </c>
      <c r="BA188" s="1019">
        <v>9737286</v>
      </c>
      <c r="BB188" s="1019">
        <v>90955349</v>
      </c>
      <c r="BC188" s="1019">
        <v>0</v>
      </c>
      <c r="BD188" s="1019">
        <v>0</v>
      </c>
      <c r="BG188" s="1064">
        <v>987122700</v>
      </c>
      <c r="BH188" s="1064">
        <v>24000000</v>
      </c>
      <c r="BI188" s="1064">
        <v>58095700</v>
      </c>
      <c r="BJ188" s="1064">
        <v>0</v>
      </c>
      <c r="BK188" s="1064">
        <v>0</v>
      </c>
      <c r="BL188" s="1064">
        <v>32041638</v>
      </c>
      <c r="BM188" s="1064">
        <v>8041638</v>
      </c>
      <c r="BN188" s="1064">
        <v>100692635</v>
      </c>
      <c r="BO188" s="1064">
        <v>68650997</v>
      </c>
      <c r="BP188" s="1064">
        <v>90955349</v>
      </c>
      <c r="BQ188" s="1064">
        <v>9737286</v>
      </c>
      <c r="BR188" s="1064">
        <v>90955349</v>
      </c>
      <c r="BS188" s="1064">
        <v>0</v>
      </c>
      <c r="BT188" s="1064">
        <v>0</v>
      </c>
    </row>
    <row r="189" spans="1:72" ht="21.95" customHeight="1" x14ac:dyDescent="0.2">
      <c r="A189" s="1012" t="str">
        <f t="shared" si="3"/>
        <v>C3101507410</v>
      </c>
      <c r="B189" s="1257" t="s">
        <v>453</v>
      </c>
      <c r="C189" s="1287"/>
      <c r="D189" s="1257" t="s">
        <v>791</v>
      </c>
      <c r="E189" s="1287"/>
      <c r="F189" s="1257" t="s">
        <v>795</v>
      </c>
      <c r="G189" s="1287"/>
      <c r="H189" s="1257" t="s">
        <v>742</v>
      </c>
      <c r="I189" s="1287"/>
      <c r="J189" s="1257" t="s">
        <v>685</v>
      </c>
      <c r="K189" s="1287"/>
      <c r="L189" s="1287"/>
      <c r="M189" s="1257" t="s">
        <v>685</v>
      </c>
      <c r="N189" s="1287"/>
      <c r="O189" s="1287"/>
      <c r="P189" s="1257" t="s">
        <v>685</v>
      </c>
      <c r="Q189" s="1287"/>
      <c r="R189" s="1257" t="s">
        <v>685</v>
      </c>
      <c r="S189" s="1287"/>
      <c r="T189" s="1258" t="s">
        <v>586</v>
      </c>
      <c r="U189" s="1287"/>
      <c r="V189" s="1287"/>
      <c r="W189" s="1287"/>
      <c r="X189" s="1287"/>
      <c r="Y189" s="1287"/>
      <c r="Z189" s="1287"/>
      <c r="AA189" s="1287"/>
      <c r="AB189" s="1257" t="s">
        <v>732</v>
      </c>
      <c r="AC189" s="1287"/>
      <c r="AD189" s="1287"/>
      <c r="AE189" s="1287"/>
      <c r="AF189" s="1287"/>
      <c r="AG189" s="1257" t="s">
        <v>733</v>
      </c>
      <c r="AH189" s="1287"/>
      <c r="AI189" s="1287"/>
      <c r="AJ189" s="1023" t="s">
        <v>417</v>
      </c>
      <c r="AK189" s="1259" t="s">
        <v>734</v>
      </c>
      <c r="AL189" s="1287"/>
      <c r="AM189" s="1287"/>
      <c r="AN189" s="1287"/>
      <c r="AO189" s="1287"/>
      <c r="AP189" s="1287"/>
      <c r="AQ189" s="1019">
        <v>300000000</v>
      </c>
      <c r="AR189" s="1060">
        <v>0</v>
      </c>
      <c r="AS189" s="1019">
        <v>21500000</v>
      </c>
      <c r="AT189" s="1019">
        <v>0</v>
      </c>
      <c r="AU189" s="1019">
        <v>0</v>
      </c>
      <c r="AV189" s="1060">
        <v>14264022</v>
      </c>
      <c r="AW189" s="1019">
        <v>14264022</v>
      </c>
      <c r="AX189" s="1060">
        <v>37825621</v>
      </c>
      <c r="AY189" s="1019">
        <v>23561599</v>
      </c>
      <c r="AZ189" s="1060">
        <v>38685033</v>
      </c>
      <c r="BA189" s="1019">
        <v>859412</v>
      </c>
      <c r="BB189" s="1019">
        <v>38685033</v>
      </c>
      <c r="BC189" s="1019">
        <v>0</v>
      </c>
      <c r="BD189" s="1019">
        <v>0</v>
      </c>
      <c r="BG189" s="1064">
        <v>300000000</v>
      </c>
      <c r="BH189" s="1064">
        <v>0</v>
      </c>
      <c r="BI189" s="1064">
        <v>21500000</v>
      </c>
      <c r="BJ189" s="1064">
        <v>0</v>
      </c>
      <c r="BK189" s="1064">
        <v>0</v>
      </c>
      <c r="BL189" s="1064">
        <v>14264022</v>
      </c>
      <c r="BM189" s="1064">
        <v>14264022</v>
      </c>
      <c r="BN189" s="1064">
        <v>37825621</v>
      </c>
      <c r="BO189" s="1064">
        <v>23561599</v>
      </c>
      <c r="BP189" s="1064">
        <v>38685033</v>
      </c>
      <c r="BQ189" s="1064">
        <v>859412</v>
      </c>
      <c r="BR189" s="1064">
        <v>38685033</v>
      </c>
      <c r="BS189" s="1064">
        <v>0</v>
      </c>
      <c r="BT189" s="1064">
        <v>0</v>
      </c>
    </row>
    <row r="190" spans="1:72" ht="21.95" customHeight="1" x14ac:dyDescent="0.2">
      <c r="A190" s="1012" t="str">
        <f t="shared" si="3"/>
        <v>C3101507510</v>
      </c>
      <c r="B190" s="1257" t="s">
        <v>453</v>
      </c>
      <c r="C190" s="1287"/>
      <c r="D190" s="1257" t="s">
        <v>791</v>
      </c>
      <c r="E190" s="1287"/>
      <c r="F190" s="1257" t="s">
        <v>795</v>
      </c>
      <c r="G190" s="1287"/>
      <c r="H190" s="1257" t="s">
        <v>743</v>
      </c>
      <c r="I190" s="1287"/>
      <c r="J190" s="1257" t="s">
        <v>685</v>
      </c>
      <c r="K190" s="1287"/>
      <c r="L190" s="1287"/>
      <c r="M190" s="1257" t="s">
        <v>685</v>
      </c>
      <c r="N190" s="1287"/>
      <c r="O190" s="1287"/>
      <c r="P190" s="1257" t="s">
        <v>685</v>
      </c>
      <c r="Q190" s="1287"/>
      <c r="R190" s="1257" t="s">
        <v>685</v>
      </c>
      <c r="S190" s="1287"/>
      <c r="T190" s="1258" t="s">
        <v>798</v>
      </c>
      <c r="U190" s="1287"/>
      <c r="V190" s="1287"/>
      <c r="W190" s="1287"/>
      <c r="X190" s="1287"/>
      <c r="Y190" s="1287"/>
      <c r="Z190" s="1287"/>
      <c r="AA190" s="1287"/>
      <c r="AB190" s="1257" t="s">
        <v>732</v>
      </c>
      <c r="AC190" s="1287"/>
      <c r="AD190" s="1287"/>
      <c r="AE190" s="1287"/>
      <c r="AF190" s="1287"/>
      <c r="AG190" s="1257" t="s">
        <v>733</v>
      </c>
      <c r="AH190" s="1287"/>
      <c r="AI190" s="1287"/>
      <c r="AJ190" s="1023" t="s">
        <v>417</v>
      </c>
      <c r="AK190" s="1259" t="s">
        <v>734</v>
      </c>
      <c r="AL190" s="1287"/>
      <c r="AM190" s="1287"/>
      <c r="AN190" s="1287"/>
      <c r="AO190" s="1287"/>
      <c r="AP190" s="1287"/>
      <c r="AQ190" s="1019">
        <v>124877300</v>
      </c>
      <c r="AR190" s="1060">
        <v>0</v>
      </c>
      <c r="AS190" s="1019">
        <v>0</v>
      </c>
      <c r="AT190" s="1019">
        <v>0</v>
      </c>
      <c r="AU190" s="1019">
        <v>0</v>
      </c>
      <c r="AV190" s="1060">
        <v>0</v>
      </c>
      <c r="AW190" s="1019">
        <v>0</v>
      </c>
      <c r="AX190" s="1060">
        <v>0</v>
      </c>
      <c r="AY190" s="1019">
        <v>0</v>
      </c>
      <c r="AZ190" s="1060">
        <v>0</v>
      </c>
      <c r="BA190" s="1019">
        <v>0</v>
      </c>
      <c r="BB190" s="1019">
        <v>0</v>
      </c>
      <c r="BC190" s="1019">
        <v>0</v>
      </c>
      <c r="BD190" s="1019">
        <v>0</v>
      </c>
      <c r="BG190" s="1064">
        <v>124877300</v>
      </c>
      <c r="BH190" s="1064">
        <v>0</v>
      </c>
      <c r="BI190" s="1064">
        <v>0</v>
      </c>
      <c r="BJ190" s="1064">
        <v>0</v>
      </c>
      <c r="BK190" s="1064">
        <v>0</v>
      </c>
      <c r="BL190" s="1064">
        <v>0</v>
      </c>
      <c r="BM190" s="1064">
        <v>0</v>
      </c>
      <c r="BN190" s="1064">
        <v>0</v>
      </c>
      <c r="BO190" s="1064">
        <v>0</v>
      </c>
      <c r="BP190" s="1064">
        <v>0</v>
      </c>
      <c r="BQ190" s="1064">
        <v>0</v>
      </c>
      <c r="BR190" s="1064">
        <v>0</v>
      </c>
      <c r="BS190" s="1064">
        <v>0</v>
      </c>
      <c r="BT190" s="1064">
        <v>0</v>
      </c>
    </row>
    <row r="191" spans="1:72" ht="21.95" customHeight="1" x14ac:dyDescent="0.2">
      <c r="A191" s="1012" t="str">
        <f t="shared" si="3"/>
        <v>C32010</v>
      </c>
      <c r="B191" s="1261" t="s">
        <v>453</v>
      </c>
      <c r="C191" s="1287"/>
      <c r="D191" s="1261" t="s">
        <v>799</v>
      </c>
      <c r="E191" s="1287"/>
      <c r="F191" s="1261"/>
      <c r="G191" s="1287"/>
      <c r="H191" s="1261"/>
      <c r="I191" s="1287"/>
      <c r="J191" s="1261"/>
      <c r="K191" s="1287"/>
      <c r="L191" s="1287"/>
      <c r="M191" s="1261"/>
      <c r="N191" s="1287"/>
      <c r="O191" s="1287"/>
      <c r="P191" s="1261"/>
      <c r="Q191" s="1287"/>
      <c r="R191" s="1261"/>
      <c r="S191" s="1287"/>
      <c r="T191" s="1260" t="s">
        <v>800</v>
      </c>
      <c r="U191" s="1287"/>
      <c r="V191" s="1287"/>
      <c r="W191" s="1287"/>
      <c r="X191" s="1287"/>
      <c r="Y191" s="1287"/>
      <c r="Z191" s="1287"/>
      <c r="AA191" s="1287"/>
      <c r="AB191" s="1261" t="s">
        <v>732</v>
      </c>
      <c r="AC191" s="1287"/>
      <c r="AD191" s="1287"/>
      <c r="AE191" s="1287"/>
      <c r="AF191" s="1287"/>
      <c r="AG191" s="1261" t="s">
        <v>733</v>
      </c>
      <c r="AH191" s="1287"/>
      <c r="AI191" s="1287"/>
      <c r="AJ191" s="1020" t="s">
        <v>417</v>
      </c>
      <c r="AK191" s="1262" t="s">
        <v>734</v>
      </c>
      <c r="AL191" s="1287"/>
      <c r="AM191" s="1287"/>
      <c r="AN191" s="1287"/>
      <c r="AO191" s="1287"/>
      <c r="AP191" s="1287"/>
      <c r="AQ191" s="1019">
        <v>7793984504</v>
      </c>
      <c r="AR191" s="1060">
        <v>70000000</v>
      </c>
      <c r="AS191" s="1019">
        <v>157736925</v>
      </c>
      <c r="AT191" s="1019">
        <v>0</v>
      </c>
      <c r="AU191" s="1019">
        <v>0</v>
      </c>
      <c r="AV191" s="1060">
        <v>353797361</v>
      </c>
      <c r="AW191" s="1019">
        <v>283797361</v>
      </c>
      <c r="AX191" s="1060">
        <v>917222368</v>
      </c>
      <c r="AY191" s="1019">
        <v>563425007</v>
      </c>
      <c r="AZ191" s="1060">
        <v>883308076</v>
      </c>
      <c r="BA191" s="1019">
        <v>33914292</v>
      </c>
      <c r="BB191" s="1019">
        <v>883308076</v>
      </c>
      <c r="BC191" s="1019">
        <v>0</v>
      </c>
      <c r="BD191" s="1019">
        <v>0</v>
      </c>
      <c r="BG191" s="1064">
        <v>7793984504</v>
      </c>
      <c r="BH191" s="1064">
        <v>70000000</v>
      </c>
      <c r="BI191" s="1064">
        <v>157736925</v>
      </c>
      <c r="BJ191" s="1064">
        <v>0</v>
      </c>
      <c r="BK191" s="1064">
        <v>0</v>
      </c>
      <c r="BL191" s="1064">
        <v>353797361</v>
      </c>
      <c r="BM191" s="1064">
        <v>283797361</v>
      </c>
      <c r="BN191" s="1064">
        <v>917222368</v>
      </c>
      <c r="BO191" s="1064">
        <v>563425007</v>
      </c>
      <c r="BP191" s="1064">
        <v>883308076</v>
      </c>
      <c r="BQ191" s="1064">
        <v>33914292</v>
      </c>
      <c r="BR191" s="1064">
        <v>883308076</v>
      </c>
      <c r="BS191" s="1064">
        <v>0</v>
      </c>
      <c r="BT191" s="1064">
        <v>0</v>
      </c>
    </row>
    <row r="192" spans="1:72" ht="21.95" customHeight="1" x14ac:dyDescent="0.2">
      <c r="A192" s="1012" t="str">
        <f t="shared" si="3"/>
        <v>C32030710</v>
      </c>
      <c r="B192" s="1261" t="s">
        <v>453</v>
      </c>
      <c r="C192" s="1287"/>
      <c r="D192" s="1261" t="s">
        <v>799</v>
      </c>
      <c r="E192" s="1287"/>
      <c r="F192" s="1261" t="s">
        <v>801</v>
      </c>
      <c r="G192" s="1287"/>
      <c r="H192" s="1261"/>
      <c r="I192" s="1287"/>
      <c r="J192" s="1261"/>
      <c r="K192" s="1287"/>
      <c r="L192" s="1287"/>
      <c r="M192" s="1261"/>
      <c r="N192" s="1287"/>
      <c r="O192" s="1287"/>
      <c r="P192" s="1261"/>
      <c r="Q192" s="1287"/>
      <c r="R192" s="1261"/>
      <c r="S192" s="1287"/>
      <c r="T192" s="1260" t="s">
        <v>802</v>
      </c>
      <c r="U192" s="1287"/>
      <c r="V192" s="1287"/>
      <c r="W192" s="1287"/>
      <c r="X192" s="1287"/>
      <c r="Y192" s="1287"/>
      <c r="Z192" s="1287"/>
      <c r="AA192" s="1287"/>
      <c r="AB192" s="1261" t="s">
        <v>732</v>
      </c>
      <c r="AC192" s="1287"/>
      <c r="AD192" s="1287"/>
      <c r="AE192" s="1287"/>
      <c r="AF192" s="1287"/>
      <c r="AG192" s="1261" t="s">
        <v>733</v>
      </c>
      <c r="AH192" s="1287"/>
      <c r="AI192" s="1287"/>
      <c r="AJ192" s="1020" t="s">
        <v>417</v>
      </c>
      <c r="AK192" s="1262" t="s">
        <v>734</v>
      </c>
      <c r="AL192" s="1287"/>
      <c r="AM192" s="1287"/>
      <c r="AN192" s="1287"/>
      <c r="AO192" s="1287"/>
      <c r="AP192" s="1287"/>
      <c r="AQ192" s="1019">
        <v>350000000</v>
      </c>
      <c r="AR192" s="1060">
        <v>0</v>
      </c>
      <c r="AS192" s="1019">
        <v>33515994</v>
      </c>
      <c r="AT192" s="1019">
        <v>0</v>
      </c>
      <c r="AU192" s="1019">
        <v>0</v>
      </c>
      <c r="AV192" s="1060">
        <v>0</v>
      </c>
      <c r="AW192" s="1019">
        <v>0</v>
      </c>
      <c r="AX192" s="1060">
        <v>67964000</v>
      </c>
      <c r="AY192" s="1019">
        <v>67964000</v>
      </c>
      <c r="AZ192" s="1060">
        <v>67964000</v>
      </c>
      <c r="BA192" s="1019">
        <v>0</v>
      </c>
      <c r="BB192" s="1019">
        <v>67964000</v>
      </c>
      <c r="BC192" s="1019">
        <v>0</v>
      </c>
      <c r="BD192" s="1019">
        <v>0</v>
      </c>
      <c r="BG192" s="1064">
        <v>350000000</v>
      </c>
      <c r="BH192" s="1064">
        <v>0</v>
      </c>
      <c r="BI192" s="1064">
        <v>33515994</v>
      </c>
      <c r="BJ192" s="1064">
        <v>0</v>
      </c>
      <c r="BK192" s="1064">
        <v>0</v>
      </c>
      <c r="BL192" s="1064">
        <v>0</v>
      </c>
      <c r="BM192" s="1064">
        <v>0</v>
      </c>
      <c r="BN192" s="1064">
        <v>67964000</v>
      </c>
      <c r="BO192" s="1064">
        <v>67964000</v>
      </c>
      <c r="BP192" s="1064">
        <v>67964000</v>
      </c>
      <c r="BQ192" s="1064">
        <v>0</v>
      </c>
      <c r="BR192" s="1064">
        <v>67964000</v>
      </c>
      <c r="BS192" s="1064">
        <v>0</v>
      </c>
      <c r="BT192" s="1064">
        <v>0</v>
      </c>
    </row>
    <row r="193" spans="1:72" ht="21.95" customHeight="1" x14ac:dyDescent="0.2">
      <c r="A193" s="1012" t="str">
        <f t="shared" si="3"/>
        <v>C320307110</v>
      </c>
      <c r="B193" s="1257" t="s">
        <v>453</v>
      </c>
      <c r="C193" s="1287"/>
      <c r="D193" s="1257" t="s">
        <v>799</v>
      </c>
      <c r="E193" s="1287"/>
      <c r="F193" s="1257" t="s">
        <v>801</v>
      </c>
      <c r="G193" s="1287"/>
      <c r="H193" s="1257" t="s">
        <v>738</v>
      </c>
      <c r="I193" s="1287"/>
      <c r="J193" s="1257" t="s">
        <v>685</v>
      </c>
      <c r="K193" s="1287"/>
      <c r="L193" s="1287"/>
      <c r="M193" s="1257" t="s">
        <v>685</v>
      </c>
      <c r="N193" s="1287"/>
      <c r="O193" s="1287"/>
      <c r="P193" s="1257" t="s">
        <v>685</v>
      </c>
      <c r="Q193" s="1287"/>
      <c r="R193" s="1257" t="s">
        <v>685</v>
      </c>
      <c r="S193" s="1287"/>
      <c r="T193" s="1258" t="s">
        <v>803</v>
      </c>
      <c r="U193" s="1287"/>
      <c r="V193" s="1287"/>
      <c r="W193" s="1287"/>
      <c r="X193" s="1287"/>
      <c r="Y193" s="1287"/>
      <c r="Z193" s="1287"/>
      <c r="AA193" s="1287"/>
      <c r="AB193" s="1257" t="s">
        <v>732</v>
      </c>
      <c r="AC193" s="1287"/>
      <c r="AD193" s="1287"/>
      <c r="AE193" s="1287"/>
      <c r="AF193" s="1287"/>
      <c r="AG193" s="1257" t="s">
        <v>733</v>
      </c>
      <c r="AH193" s="1287"/>
      <c r="AI193" s="1287"/>
      <c r="AJ193" s="1023" t="s">
        <v>417</v>
      </c>
      <c r="AK193" s="1259" t="s">
        <v>734</v>
      </c>
      <c r="AL193" s="1287"/>
      <c r="AM193" s="1287"/>
      <c r="AN193" s="1287"/>
      <c r="AO193" s="1287"/>
      <c r="AP193" s="1287"/>
      <c r="AQ193" s="1019">
        <v>350000000</v>
      </c>
      <c r="AR193" s="1060">
        <v>0</v>
      </c>
      <c r="AS193" s="1019">
        <v>33515994</v>
      </c>
      <c r="AT193" s="1019">
        <v>0</v>
      </c>
      <c r="AU193" s="1019">
        <v>0</v>
      </c>
      <c r="AV193" s="1060">
        <v>0</v>
      </c>
      <c r="AW193" s="1019">
        <v>0</v>
      </c>
      <c r="AX193" s="1060">
        <v>67964000</v>
      </c>
      <c r="AY193" s="1019">
        <v>67964000</v>
      </c>
      <c r="AZ193" s="1060">
        <v>67964000</v>
      </c>
      <c r="BA193" s="1019">
        <v>0</v>
      </c>
      <c r="BB193" s="1019">
        <v>67964000</v>
      </c>
      <c r="BC193" s="1019">
        <v>0</v>
      </c>
      <c r="BD193" s="1019">
        <v>0</v>
      </c>
      <c r="BG193" s="1064">
        <v>350000000</v>
      </c>
      <c r="BH193" s="1064">
        <v>0</v>
      </c>
      <c r="BI193" s="1064">
        <v>33515994</v>
      </c>
      <c r="BJ193" s="1064">
        <v>0</v>
      </c>
      <c r="BK193" s="1064">
        <v>0</v>
      </c>
      <c r="BL193" s="1064">
        <v>0</v>
      </c>
      <c r="BM193" s="1064">
        <v>0</v>
      </c>
      <c r="BN193" s="1064">
        <v>67964000</v>
      </c>
      <c r="BO193" s="1064">
        <v>67964000</v>
      </c>
      <c r="BP193" s="1064">
        <v>67964000</v>
      </c>
      <c r="BQ193" s="1064">
        <v>0</v>
      </c>
      <c r="BR193" s="1064">
        <v>67964000</v>
      </c>
      <c r="BS193" s="1064">
        <v>0</v>
      </c>
      <c r="BT193" s="1064">
        <v>0</v>
      </c>
    </row>
    <row r="194" spans="1:72" ht="21.95" customHeight="1" x14ac:dyDescent="0.2">
      <c r="A194" s="1012" t="str">
        <f t="shared" si="3"/>
        <v>C320130410</v>
      </c>
      <c r="B194" s="1261" t="s">
        <v>453</v>
      </c>
      <c r="C194" s="1287"/>
      <c r="D194" s="1261" t="s">
        <v>799</v>
      </c>
      <c r="E194" s="1287"/>
      <c r="F194" s="1261" t="s">
        <v>804</v>
      </c>
      <c r="G194" s="1287"/>
      <c r="H194" s="1261"/>
      <c r="I194" s="1287"/>
      <c r="J194" s="1261"/>
      <c r="K194" s="1287"/>
      <c r="L194" s="1287"/>
      <c r="M194" s="1261"/>
      <c r="N194" s="1287"/>
      <c r="O194" s="1287"/>
      <c r="P194" s="1261"/>
      <c r="Q194" s="1287"/>
      <c r="R194" s="1261"/>
      <c r="S194" s="1287"/>
      <c r="T194" s="1260" t="s">
        <v>805</v>
      </c>
      <c r="U194" s="1287"/>
      <c r="V194" s="1287"/>
      <c r="W194" s="1287"/>
      <c r="X194" s="1287"/>
      <c r="Y194" s="1287"/>
      <c r="Z194" s="1287"/>
      <c r="AA194" s="1287"/>
      <c r="AB194" s="1261" t="s">
        <v>732</v>
      </c>
      <c r="AC194" s="1287"/>
      <c r="AD194" s="1287"/>
      <c r="AE194" s="1287"/>
      <c r="AF194" s="1287"/>
      <c r="AG194" s="1261" t="s">
        <v>733</v>
      </c>
      <c r="AH194" s="1287"/>
      <c r="AI194" s="1287"/>
      <c r="AJ194" s="1020" t="s">
        <v>417</v>
      </c>
      <c r="AK194" s="1262" t="s">
        <v>734</v>
      </c>
      <c r="AL194" s="1287"/>
      <c r="AM194" s="1287"/>
      <c r="AN194" s="1287"/>
      <c r="AO194" s="1287"/>
      <c r="AP194" s="1287"/>
      <c r="AQ194" s="1019">
        <v>538984504</v>
      </c>
      <c r="AR194" s="1060">
        <v>0</v>
      </c>
      <c r="AS194" s="1019">
        <v>1817279</v>
      </c>
      <c r="AT194" s="1019">
        <v>0</v>
      </c>
      <c r="AU194" s="1019">
        <v>0</v>
      </c>
      <c r="AV194" s="1060">
        <v>0</v>
      </c>
      <c r="AW194" s="1019">
        <v>0</v>
      </c>
      <c r="AX194" s="1060">
        <v>152967742</v>
      </c>
      <c r="AY194" s="1019">
        <v>152967742</v>
      </c>
      <c r="AZ194" s="1060">
        <v>60967742</v>
      </c>
      <c r="BA194" s="1019">
        <v>92000000</v>
      </c>
      <c r="BB194" s="1019">
        <v>60967742</v>
      </c>
      <c r="BC194" s="1019">
        <v>0</v>
      </c>
      <c r="BD194" s="1019">
        <v>0</v>
      </c>
      <c r="BG194" s="1064">
        <v>538984504</v>
      </c>
      <c r="BH194" s="1064">
        <v>0</v>
      </c>
      <c r="BI194" s="1064">
        <v>1817279</v>
      </c>
      <c r="BJ194" s="1064">
        <v>0</v>
      </c>
      <c r="BK194" s="1064">
        <v>0</v>
      </c>
      <c r="BL194" s="1064">
        <v>0</v>
      </c>
      <c r="BM194" s="1064">
        <v>0</v>
      </c>
      <c r="BN194" s="1064">
        <v>152967742</v>
      </c>
      <c r="BO194" s="1064">
        <v>152967742</v>
      </c>
      <c r="BP194" s="1064">
        <v>60967742</v>
      </c>
      <c r="BQ194" s="1064">
        <v>92000000</v>
      </c>
      <c r="BR194" s="1064">
        <v>60967742</v>
      </c>
      <c r="BS194" s="1064">
        <v>0</v>
      </c>
      <c r="BT194" s="1064">
        <v>0</v>
      </c>
    </row>
    <row r="195" spans="1:72" ht="21.95" customHeight="1" x14ac:dyDescent="0.2">
      <c r="A195" s="1012" t="str">
        <f t="shared" si="3"/>
        <v>C3201304110</v>
      </c>
      <c r="B195" s="1257" t="s">
        <v>453</v>
      </c>
      <c r="C195" s="1287"/>
      <c r="D195" s="1257" t="s">
        <v>799</v>
      </c>
      <c r="E195" s="1287"/>
      <c r="F195" s="1257" t="s">
        <v>804</v>
      </c>
      <c r="G195" s="1287"/>
      <c r="H195" s="1257" t="s">
        <v>738</v>
      </c>
      <c r="I195" s="1287"/>
      <c r="J195" s="1257" t="s">
        <v>685</v>
      </c>
      <c r="K195" s="1287"/>
      <c r="L195" s="1287"/>
      <c r="M195" s="1257" t="s">
        <v>685</v>
      </c>
      <c r="N195" s="1287"/>
      <c r="O195" s="1287"/>
      <c r="P195" s="1257" t="s">
        <v>685</v>
      </c>
      <c r="Q195" s="1287"/>
      <c r="R195" s="1257" t="s">
        <v>685</v>
      </c>
      <c r="S195" s="1287"/>
      <c r="T195" s="1258" t="s">
        <v>587</v>
      </c>
      <c r="U195" s="1287"/>
      <c r="V195" s="1287"/>
      <c r="W195" s="1287"/>
      <c r="X195" s="1287"/>
      <c r="Y195" s="1287"/>
      <c r="Z195" s="1287"/>
      <c r="AA195" s="1287"/>
      <c r="AB195" s="1257" t="s">
        <v>732</v>
      </c>
      <c r="AC195" s="1287"/>
      <c r="AD195" s="1287"/>
      <c r="AE195" s="1287"/>
      <c r="AF195" s="1287"/>
      <c r="AG195" s="1257" t="s">
        <v>733</v>
      </c>
      <c r="AH195" s="1287"/>
      <c r="AI195" s="1287"/>
      <c r="AJ195" s="1023" t="s">
        <v>417</v>
      </c>
      <c r="AK195" s="1259" t="s">
        <v>734</v>
      </c>
      <c r="AL195" s="1287"/>
      <c r="AM195" s="1287"/>
      <c r="AN195" s="1287"/>
      <c r="AO195" s="1287"/>
      <c r="AP195" s="1287"/>
      <c r="AQ195" s="1019">
        <v>538984504</v>
      </c>
      <c r="AR195" s="1060">
        <v>0</v>
      </c>
      <c r="AS195" s="1019">
        <v>1817279</v>
      </c>
      <c r="AT195" s="1019">
        <v>0</v>
      </c>
      <c r="AU195" s="1019">
        <v>0</v>
      </c>
      <c r="AV195" s="1060">
        <v>0</v>
      </c>
      <c r="AW195" s="1019">
        <v>0</v>
      </c>
      <c r="AX195" s="1060">
        <v>152967742</v>
      </c>
      <c r="AY195" s="1019">
        <v>152967742</v>
      </c>
      <c r="AZ195" s="1060">
        <v>60967742</v>
      </c>
      <c r="BA195" s="1019">
        <v>92000000</v>
      </c>
      <c r="BB195" s="1019">
        <v>60967742</v>
      </c>
      <c r="BC195" s="1019">
        <v>0</v>
      </c>
      <c r="BD195" s="1019">
        <v>0</v>
      </c>
      <c r="BG195" s="1064">
        <v>538984504</v>
      </c>
      <c r="BH195" s="1064">
        <v>0</v>
      </c>
      <c r="BI195" s="1064">
        <v>1817279</v>
      </c>
      <c r="BJ195" s="1064">
        <v>0</v>
      </c>
      <c r="BK195" s="1064">
        <v>0</v>
      </c>
      <c r="BL195" s="1064">
        <v>0</v>
      </c>
      <c r="BM195" s="1064">
        <v>0</v>
      </c>
      <c r="BN195" s="1064">
        <v>152967742</v>
      </c>
      <c r="BO195" s="1064">
        <v>152967742</v>
      </c>
      <c r="BP195" s="1064">
        <v>60967742</v>
      </c>
      <c r="BQ195" s="1064">
        <v>92000000</v>
      </c>
      <c r="BR195" s="1064">
        <v>60967742</v>
      </c>
      <c r="BS195" s="1064">
        <v>0</v>
      </c>
      <c r="BT195" s="1064">
        <v>0</v>
      </c>
    </row>
    <row r="196" spans="1:72" ht="21.95" customHeight="1" x14ac:dyDescent="0.2">
      <c r="A196" s="1012" t="str">
        <f t="shared" si="3"/>
        <v>C320150710</v>
      </c>
      <c r="B196" s="1261" t="s">
        <v>453</v>
      </c>
      <c r="C196" s="1287"/>
      <c r="D196" s="1261" t="s">
        <v>799</v>
      </c>
      <c r="E196" s="1287"/>
      <c r="F196" s="1261" t="s">
        <v>795</v>
      </c>
      <c r="G196" s="1287"/>
      <c r="H196" s="1261"/>
      <c r="I196" s="1287"/>
      <c r="J196" s="1261"/>
      <c r="K196" s="1287"/>
      <c r="L196" s="1287"/>
      <c r="M196" s="1261"/>
      <c r="N196" s="1287"/>
      <c r="O196" s="1287"/>
      <c r="P196" s="1261"/>
      <c r="Q196" s="1287"/>
      <c r="R196" s="1261"/>
      <c r="S196" s="1287"/>
      <c r="T196" s="1260" t="s">
        <v>796</v>
      </c>
      <c r="U196" s="1287"/>
      <c r="V196" s="1287"/>
      <c r="W196" s="1287"/>
      <c r="X196" s="1287"/>
      <c r="Y196" s="1287"/>
      <c r="Z196" s="1287"/>
      <c r="AA196" s="1287"/>
      <c r="AB196" s="1261" t="s">
        <v>732</v>
      </c>
      <c r="AC196" s="1287"/>
      <c r="AD196" s="1287"/>
      <c r="AE196" s="1287"/>
      <c r="AF196" s="1287"/>
      <c r="AG196" s="1261" t="s">
        <v>733</v>
      </c>
      <c r="AH196" s="1287"/>
      <c r="AI196" s="1287"/>
      <c r="AJ196" s="1020" t="s">
        <v>417</v>
      </c>
      <c r="AK196" s="1262" t="s">
        <v>734</v>
      </c>
      <c r="AL196" s="1287"/>
      <c r="AM196" s="1287"/>
      <c r="AN196" s="1287"/>
      <c r="AO196" s="1287"/>
      <c r="AP196" s="1287"/>
      <c r="AQ196" s="1019">
        <v>6905000000</v>
      </c>
      <c r="AR196" s="1060">
        <v>70000000</v>
      </c>
      <c r="AS196" s="1019">
        <v>122403652</v>
      </c>
      <c r="AT196" s="1019">
        <v>0</v>
      </c>
      <c r="AU196" s="1019">
        <v>0</v>
      </c>
      <c r="AV196" s="1060">
        <v>353797361</v>
      </c>
      <c r="AW196" s="1019">
        <v>283797361</v>
      </c>
      <c r="AX196" s="1060">
        <v>696290626</v>
      </c>
      <c r="AY196" s="1019">
        <v>342493265</v>
      </c>
      <c r="AZ196" s="1060">
        <v>754376334</v>
      </c>
      <c r="BA196" s="1019">
        <v>58085708</v>
      </c>
      <c r="BB196" s="1019">
        <v>754376334</v>
      </c>
      <c r="BC196" s="1019">
        <v>0</v>
      </c>
      <c r="BD196" s="1019">
        <v>0</v>
      </c>
      <c r="BG196" s="1064">
        <v>6905000000</v>
      </c>
      <c r="BH196" s="1064">
        <v>70000000</v>
      </c>
      <c r="BI196" s="1064">
        <v>122403652</v>
      </c>
      <c r="BJ196" s="1064">
        <v>0</v>
      </c>
      <c r="BK196" s="1064">
        <v>0</v>
      </c>
      <c r="BL196" s="1064">
        <v>353797361</v>
      </c>
      <c r="BM196" s="1064">
        <v>283797361</v>
      </c>
      <c r="BN196" s="1064">
        <v>696290626</v>
      </c>
      <c r="BO196" s="1064">
        <v>342493265</v>
      </c>
      <c r="BP196" s="1064">
        <v>754376334</v>
      </c>
      <c r="BQ196" s="1064">
        <v>58085708</v>
      </c>
      <c r="BR196" s="1064">
        <v>754376334</v>
      </c>
      <c r="BS196" s="1064">
        <v>0</v>
      </c>
      <c r="BT196" s="1064">
        <v>0</v>
      </c>
    </row>
    <row r="197" spans="1:72" ht="21.95" customHeight="1" x14ac:dyDescent="0.2">
      <c r="A197" s="1012" t="str">
        <f t="shared" si="3"/>
        <v>C3201507110</v>
      </c>
      <c r="B197" s="1257" t="s">
        <v>453</v>
      </c>
      <c r="C197" s="1287"/>
      <c r="D197" s="1257" t="s">
        <v>799</v>
      </c>
      <c r="E197" s="1287"/>
      <c r="F197" s="1257" t="s">
        <v>795</v>
      </c>
      <c r="G197" s="1287"/>
      <c r="H197" s="1257" t="s">
        <v>738</v>
      </c>
      <c r="I197" s="1287"/>
      <c r="J197" s="1257" t="s">
        <v>685</v>
      </c>
      <c r="K197" s="1287"/>
      <c r="L197" s="1287"/>
      <c r="M197" s="1257" t="s">
        <v>685</v>
      </c>
      <c r="N197" s="1287"/>
      <c r="O197" s="1287"/>
      <c r="P197" s="1257" t="s">
        <v>685</v>
      </c>
      <c r="Q197" s="1287"/>
      <c r="R197" s="1257" t="s">
        <v>685</v>
      </c>
      <c r="S197" s="1287"/>
      <c r="T197" s="1258" t="s">
        <v>807</v>
      </c>
      <c r="U197" s="1287"/>
      <c r="V197" s="1287"/>
      <c r="W197" s="1287"/>
      <c r="X197" s="1287"/>
      <c r="Y197" s="1287"/>
      <c r="Z197" s="1287"/>
      <c r="AA197" s="1287"/>
      <c r="AB197" s="1257" t="s">
        <v>732</v>
      </c>
      <c r="AC197" s="1287"/>
      <c r="AD197" s="1287"/>
      <c r="AE197" s="1287"/>
      <c r="AF197" s="1287"/>
      <c r="AG197" s="1257" t="s">
        <v>733</v>
      </c>
      <c r="AH197" s="1287"/>
      <c r="AI197" s="1287"/>
      <c r="AJ197" s="1023" t="s">
        <v>417</v>
      </c>
      <c r="AK197" s="1259" t="s">
        <v>734</v>
      </c>
      <c r="AL197" s="1287"/>
      <c r="AM197" s="1287"/>
      <c r="AN197" s="1287"/>
      <c r="AO197" s="1287"/>
      <c r="AP197" s="1287"/>
      <c r="AQ197" s="1019">
        <v>600000000</v>
      </c>
      <c r="AR197" s="1060">
        <v>0</v>
      </c>
      <c r="AS197" s="1019">
        <v>0</v>
      </c>
      <c r="AT197" s="1019">
        <v>0</v>
      </c>
      <c r="AU197" s="1019">
        <v>0</v>
      </c>
      <c r="AV197" s="1060">
        <v>19268795</v>
      </c>
      <c r="AW197" s="1019">
        <v>19268795</v>
      </c>
      <c r="AX197" s="1060">
        <v>66948347</v>
      </c>
      <c r="AY197" s="1019">
        <v>47679552</v>
      </c>
      <c r="AZ197" s="1060">
        <v>68766696</v>
      </c>
      <c r="BA197" s="1019">
        <v>1818349</v>
      </c>
      <c r="BB197" s="1019">
        <v>68766696</v>
      </c>
      <c r="BC197" s="1019">
        <v>0</v>
      </c>
      <c r="BD197" s="1019">
        <v>0</v>
      </c>
      <c r="BG197" s="1064">
        <v>600000000</v>
      </c>
      <c r="BH197" s="1064">
        <v>0</v>
      </c>
      <c r="BI197" s="1064">
        <v>0</v>
      </c>
      <c r="BJ197" s="1064">
        <v>0</v>
      </c>
      <c r="BK197" s="1064">
        <v>0</v>
      </c>
      <c r="BL197" s="1064">
        <v>19268795</v>
      </c>
      <c r="BM197" s="1064">
        <v>19268795</v>
      </c>
      <c r="BN197" s="1064">
        <v>66948347</v>
      </c>
      <c r="BO197" s="1064">
        <v>47679552</v>
      </c>
      <c r="BP197" s="1064">
        <v>68766696</v>
      </c>
      <c r="BQ197" s="1064">
        <v>1818349</v>
      </c>
      <c r="BR197" s="1064">
        <v>68766696</v>
      </c>
      <c r="BS197" s="1064">
        <v>0</v>
      </c>
      <c r="BT197" s="1064">
        <v>0</v>
      </c>
    </row>
    <row r="198" spans="1:72" ht="21.95" customHeight="1" x14ac:dyDescent="0.2">
      <c r="A198" s="1012" t="str">
        <f t="shared" si="3"/>
        <v>C32015071010</v>
      </c>
      <c r="B198" s="1261" t="s">
        <v>453</v>
      </c>
      <c r="C198" s="1287"/>
      <c r="D198" s="1261" t="s">
        <v>799</v>
      </c>
      <c r="E198" s="1287"/>
      <c r="F198" s="1261" t="s">
        <v>795</v>
      </c>
      <c r="G198" s="1287"/>
      <c r="H198" s="1261" t="s">
        <v>738</v>
      </c>
      <c r="I198" s="1287"/>
      <c r="J198" s="1261" t="s">
        <v>739</v>
      </c>
      <c r="K198" s="1287"/>
      <c r="L198" s="1287"/>
      <c r="M198" s="1261" t="s">
        <v>685</v>
      </c>
      <c r="N198" s="1287"/>
      <c r="O198" s="1287"/>
      <c r="P198" s="1261" t="s">
        <v>685</v>
      </c>
      <c r="Q198" s="1287"/>
      <c r="R198" s="1261" t="s">
        <v>685</v>
      </c>
      <c r="S198" s="1287"/>
      <c r="T198" s="1260" t="s">
        <v>806</v>
      </c>
      <c r="U198" s="1287"/>
      <c r="V198" s="1287"/>
      <c r="W198" s="1287"/>
      <c r="X198" s="1287"/>
      <c r="Y198" s="1287"/>
      <c r="Z198" s="1287"/>
      <c r="AA198" s="1287"/>
      <c r="AB198" s="1261" t="s">
        <v>732</v>
      </c>
      <c r="AC198" s="1287"/>
      <c r="AD198" s="1287"/>
      <c r="AE198" s="1287"/>
      <c r="AF198" s="1287"/>
      <c r="AG198" s="1261" t="s">
        <v>733</v>
      </c>
      <c r="AH198" s="1287"/>
      <c r="AI198" s="1287"/>
      <c r="AJ198" s="1020" t="s">
        <v>417</v>
      </c>
      <c r="AK198" s="1262" t="s">
        <v>734</v>
      </c>
      <c r="AL198" s="1287"/>
      <c r="AM198" s="1287"/>
      <c r="AN198" s="1287"/>
      <c r="AO198" s="1287"/>
      <c r="AP198" s="1287"/>
      <c r="AQ198" s="1019">
        <v>600000000</v>
      </c>
      <c r="AR198" s="1060">
        <v>0</v>
      </c>
      <c r="AS198" s="1019">
        <v>0</v>
      </c>
      <c r="AT198" s="1019">
        <v>0</v>
      </c>
      <c r="AU198" s="1019">
        <v>0</v>
      </c>
      <c r="AV198" s="1060">
        <v>19268795</v>
      </c>
      <c r="AW198" s="1019">
        <v>19268795</v>
      </c>
      <c r="AX198" s="1060">
        <v>66948347</v>
      </c>
      <c r="AY198" s="1019">
        <v>47679552</v>
      </c>
      <c r="AZ198" s="1060">
        <v>68766696</v>
      </c>
      <c r="BA198" s="1019">
        <v>1818349</v>
      </c>
      <c r="BB198" s="1019">
        <v>68766696</v>
      </c>
      <c r="BC198" s="1019">
        <v>0</v>
      </c>
      <c r="BD198" s="1019">
        <v>0</v>
      </c>
      <c r="BG198" s="1064">
        <v>600000000</v>
      </c>
      <c r="BH198" s="1064">
        <v>0</v>
      </c>
      <c r="BI198" s="1064">
        <v>0</v>
      </c>
      <c r="BJ198" s="1064">
        <v>0</v>
      </c>
      <c r="BK198" s="1064">
        <v>0</v>
      </c>
      <c r="BL198" s="1064">
        <v>19268795</v>
      </c>
      <c r="BM198" s="1064">
        <v>19268795</v>
      </c>
      <c r="BN198" s="1064">
        <v>66948347</v>
      </c>
      <c r="BO198" s="1064">
        <v>47679552</v>
      </c>
      <c r="BP198" s="1064">
        <v>68766696</v>
      </c>
      <c r="BQ198" s="1064">
        <v>1818349</v>
      </c>
      <c r="BR198" s="1064">
        <v>68766696</v>
      </c>
      <c r="BS198" s="1064">
        <v>0</v>
      </c>
      <c r="BT198" s="1064">
        <v>0</v>
      </c>
    </row>
    <row r="199" spans="1:72" ht="21.95" customHeight="1" x14ac:dyDescent="0.2">
      <c r="A199" s="1012" t="str">
        <f t="shared" si="3"/>
        <v>C320150710210</v>
      </c>
      <c r="B199" s="1257" t="s">
        <v>453</v>
      </c>
      <c r="C199" s="1287"/>
      <c r="D199" s="1257" t="s">
        <v>799</v>
      </c>
      <c r="E199" s="1287"/>
      <c r="F199" s="1257" t="s">
        <v>795</v>
      </c>
      <c r="G199" s="1287"/>
      <c r="H199" s="1257" t="s">
        <v>738</v>
      </c>
      <c r="I199" s="1287"/>
      <c r="J199" s="1257" t="s">
        <v>739</v>
      </c>
      <c r="K199" s="1287"/>
      <c r="L199" s="1287"/>
      <c r="M199" s="1257" t="s">
        <v>741</v>
      </c>
      <c r="N199" s="1287"/>
      <c r="O199" s="1287"/>
      <c r="P199" s="1257" t="s">
        <v>685</v>
      </c>
      <c r="Q199" s="1287"/>
      <c r="R199" s="1257" t="s">
        <v>685</v>
      </c>
      <c r="S199" s="1287"/>
      <c r="T199" s="1258" t="s">
        <v>588</v>
      </c>
      <c r="U199" s="1287"/>
      <c r="V199" s="1287"/>
      <c r="W199" s="1287"/>
      <c r="X199" s="1287"/>
      <c r="Y199" s="1287"/>
      <c r="Z199" s="1287"/>
      <c r="AA199" s="1287"/>
      <c r="AB199" s="1257" t="s">
        <v>732</v>
      </c>
      <c r="AC199" s="1287"/>
      <c r="AD199" s="1287"/>
      <c r="AE199" s="1287"/>
      <c r="AF199" s="1287"/>
      <c r="AG199" s="1257" t="s">
        <v>733</v>
      </c>
      <c r="AH199" s="1287"/>
      <c r="AI199" s="1287"/>
      <c r="AJ199" s="1023" t="s">
        <v>417</v>
      </c>
      <c r="AK199" s="1259" t="s">
        <v>734</v>
      </c>
      <c r="AL199" s="1287"/>
      <c r="AM199" s="1287"/>
      <c r="AN199" s="1287"/>
      <c r="AO199" s="1287"/>
      <c r="AP199" s="1287"/>
      <c r="AQ199" s="1019">
        <v>600000000</v>
      </c>
      <c r="AR199" s="1060">
        <v>0</v>
      </c>
      <c r="AS199" s="1019">
        <v>0</v>
      </c>
      <c r="AT199" s="1019">
        <v>0</v>
      </c>
      <c r="AU199" s="1019">
        <v>0</v>
      </c>
      <c r="AV199" s="1060">
        <v>19268795</v>
      </c>
      <c r="AW199" s="1019">
        <v>19268795</v>
      </c>
      <c r="AX199" s="1060">
        <v>66948347</v>
      </c>
      <c r="AY199" s="1019">
        <v>47679552</v>
      </c>
      <c r="AZ199" s="1060">
        <v>68766696</v>
      </c>
      <c r="BA199" s="1019">
        <v>1818349</v>
      </c>
      <c r="BB199" s="1019">
        <v>68766696</v>
      </c>
      <c r="BC199" s="1019">
        <v>0</v>
      </c>
      <c r="BD199" s="1019">
        <v>0</v>
      </c>
      <c r="BG199" s="1064">
        <v>600000000</v>
      </c>
      <c r="BH199" s="1064">
        <v>0</v>
      </c>
      <c r="BI199" s="1064">
        <v>0</v>
      </c>
      <c r="BJ199" s="1064">
        <v>0</v>
      </c>
      <c r="BK199" s="1064">
        <v>0</v>
      </c>
      <c r="BL199" s="1064">
        <v>19268795</v>
      </c>
      <c r="BM199" s="1064">
        <v>19268795</v>
      </c>
      <c r="BN199" s="1064">
        <v>66948347</v>
      </c>
      <c r="BO199" s="1064">
        <v>47679552</v>
      </c>
      <c r="BP199" s="1064">
        <v>68766696</v>
      </c>
      <c r="BQ199" s="1064">
        <v>1818349</v>
      </c>
      <c r="BR199" s="1064">
        <v>68766696</v>
      </c>
      <c r="BS199" s="1064">
        <v>0</v>
      </c>
      <c r="BT199" s="1064">
        <v>0</v>
      </c>
    </row>
    <row r="200" spans="1:72" ht="21.95" customHeight="1" x14ac:dyDescent="0.2">
      <c r="A200" s="1012" t="str">
        <f t="shared" si="3"/>
        <v>C3201507210</v>
      </c>
      <c r="B200" s="1257" t="s">
        <v>453</v>
      </c>
      <c r="C200" s="1287"/>
      <c r="D200" s="1257" t="s">
        <v>799</v>
      </c>
      <c r="E200" s="1287"/>
      <c r="F200" s="1257" t="s">
        <v>795</v>
      </c>
      <c r="G200" s="1287"/>
      <c r="H200" s="1257" t="s">
        <v>741</v>
      </c>
      <c r="I200" s="1287"/>
      <c r="J200" s="1257" t="s">
        <v>685</v>
      </c>
      <c r="K200" s="1287"/>
      <c r="L200" s="1287"/>
      <c r="M200" s="1257" t="s">
        <v>685</v>
      </c>
      <c r="N200" s="1287"/>
      <c r="O200" s="1287"/>
      <c r="P200" s="1257" t="s">
        <v>685</v>
      </c>
      <c r="Q200" s="1287"/>
      <c r="R200" s="1257" t="s">
        <v>685</v>
      </c>
      <c r="S200" s="1287"/>
      <c r="T200" s="1258" t="s">
        <v>589</v>
      </c>
      <c r="U200" s="1287"/>
      <c r="V200" s="1287"/>
      <c r="W200" s="1287"/>
      <c r="X200" s="1287"/>
      <c r="Y200" s="1287"/>
      <c r="Z200" s="1287"/>
      <c r="AA200" s="1287"/>
      <c r="AB200" s="1257" t="s">
        <v>732</v>
      </c>
      <c r="AC200" s="1287"/>
      <c r="AD200" s="1287"/>
      <c r="AE200" s="1287"/>
      <c r="AF200" s="1287"/>
      <c r="AG200" s="1257" t="s">
        <v>733</v>
      </c>
      <c r="AH200" s="1287"/>
      <c r="AI200" s="1287"/>
      <c r="AJ200" s="1023" t="s">
        <v>417</v>
      </c>
      <c r="AK200" s="1259" t="s">
        <v>734</v>
      </c>
      <c r="AL200" s="1287"/>
      <c r="AM200" s="1287"/>
      <c r="AN200" s="1287"/>
      <c r="AO200" s="1287"/>
      <c r="AP200" s="1287"/>
      <c r="AQ200" s="1019">
        <v>2850000000</v>
      </c>
      <c r="AR200" s="1060">
        <v>0</v>
      </c>
      <c r="AS200" s="1019">
        <v>0</v>
      </c>
      <c r="AT200" s="1019">
        <v>0</v>
      </c>
      <c r="AU200" s="1019">
        <v>0</v>
      </c>
      <c r="AV200" s="1060">
        <v>215351478</v>
      </c>
      <c r="AW200" s="1019">
        <v>215351478</v>
      </c>
      <c r="AX200" s="1060">
        <v>342517104</v>
      </c>
      <c r="AY200" s="1019">
        <v>127165626</v>
      </c>
      <c r="AZ200" s="1060">
        <v>399607344</v>
      </c>
      <c r="BA200" s="1019">
        <v>57090240</v>
      </c>
      <c r="BB200" s="1019">
        <v>399607344</v>
      </c>
      <c r="BC200" s="1019">
        <v>0</v>
      </c>
      <c r="BD200" s="1019">
        <v>0</v>
      </c>
      <c r="BG200" s="1064">
        <v>2850000000</v>
      </c>
      <c r="BH200" s="1064">
        <v>0</v>
      </c>
      <c r="BI200" s="1064">
        <v>0</v>
      </c>
      <c r="BJ200" s="1064">
        <v>0</v>
      </c>
      <c r="BK200" s="1064">
        <v>0</v>
      </c>
      <c r="BL200" s="1064">
        <v>215351478</v>
      </c>
      <c r="BM200" s="1064">
        <v>215351478</v>
      </c>
      <c r="BN200" s="1064">
        <v>342517104</v>
      </c>
      <c r="BO200" s="1064">
        <v>127165626</v>
      </c>
      <c r="BP200" s="1064">
        <v>399607344</v>
      </c>
      <c r="BQ200" s="1064">
        <v>57090240</v>
      </c>
      <c r="BR200" s="1064">
        <v>399607344</v>
      </c>
      <c r="BS200" s="1064">
        <v>0</v>
      </c>
      <c r="BT200" s="1064">
        <v>0</v>
      </c>
    </row>
    <row r="201" spans="1:72" ht="21.95" customHeight="1" x14ac:dyDescent="0.2">
      <c r="A201" s="1012" t="str">
        <f t="shared" si="3"/>
        <v>C3201507310</v>
      </c>
      <c r="B201" s="1257" t="s">
        <v>453</v>
      </c>
      <c r="C201" s="1287"/>
      <c r="D201" s="1257" t="s">
        <v>799</v>
      </c>
      <c r="E201" s="1287"/>
      <c r="F201" s="1257" t="s">
        <v>795</v>
      </c>
      <c r="G201" s="1287"/>
      <c r="H201" s="1257" t="s">
        <v>748</v>
      </c>
      <c r="I201" s="1287"/>
      <c r="J201" s="1257" t="s">
        <v>685</v>
      </c>
      <c r="K201" s="1287"/>
      <c r="L201" s="1287"/>
      <c r="M201" s="1257" t="s">
        <v>685</v>
      </c>
      <c r="N201" s="1287"/>
      <c r="O201" s="1287"/>
      <c r="P201" s="1257" t="s">
        <v>685</v>
      </c>
      <c r="Q201" s="1287"/>
      <c r="R201" s="1257" t="s">
        <v>685</v>
      </c>
      <c r="S201" s="1287"/>
      <c r="T201" s="1258" t="s">
        <v>590</v>
      </c>
      <c r="U201" s="1287"/>
      <c r="V201" s="1287"/>
      <c r="W201" s="1287"/>
      <c r="X201" s="1287"/>
      <c r="Y201" s="1287"/>
      <c r="Z201" s="1287"/>
      <c r="AA201" s="1287"/>
      <c r="AB201" s="1257" t="s">
        <v>732</v>
      </c>
      <c r="AC201" s="1287"/>
      <c r="AD201" s="1287"/>
      <c r="AE201" s="1287"/>
      <c r="AF201" s="1287"/>
      <c r="AG201" s="1257" t="s">
        <v>733</v>
      </c>
      <c r="AH201" s="1287"/>
      <c r="AI201" s="1287"/>
      <c r="AJ201" s="1023" t="s">
        <v>417</v>
      </c>
      <c r="AK201" s="1259" t="s">
        <v>734</v>
      </c>
      <c r="AL201" s="1287"/>
      <c r="AM201" s="1287"/>
      <c r="AN201" s="1287"/>
      <c r="AO201" s="1287"/>
      <c r="AP201" s="1287"/>
      <c r="AQ201" s="1019">
        <v>3455000000</v>
      </c>
      <c r="AR201" s="1060">
        <v>70000000</v>
      </c>
      <c r="AS201" s="1019">
        <v>122403652</v>
      </c>
      <c r="AT201" s="1019">
        <v>0</v>
      </c>
      <c r="AU201" s="1019">
        <v>0</v>
      </c>
      <c r="AV201" s="1060">
        <v>119177088</v>
      </c>
      <c r="AW201" s="1019">
        <v>49177088</v>
      </c>
      <c r="AX201" s="1060">
        <v>286825175</v>
      </c>
      <c r="AY201" s="1019">
        <v>167648087</v>
      </c>
      <c r="AZ201" s="1060">
        <v>286002294</v>
      </c>
      <c r="BA201" s="1019">
        <v>822881</v>
      </c>
      <c r="BB201" s="1019">
        <v>286002294</v>
      </c>
      <c r="BC201" s="1019">
        <v>0</v>
      </c>
      <c r="BD201" s="1019">
        <v>0</v>
      </c>
      <c r="BG201" s="1064">
        <v>3455000000</v>
      </c>
      <c r="BH201" s="1064">
        <v>70000000</v>
      </c>
      <c r="BI201" s="1064">
        <v>122403652</v>
      </c>
      <c r="BJ201" s="1064">
        <v>0</v>
      </c>
      <c r="BK201" s="1064">
        <v>0</v>
      </c>
      <c r="BL201" s="1064">
        <v>119177088</v>
      </c>
      <c r="BM201" s="1064">
        <v>49177088</v>
      </c>
      <c r="BN201" s="1064">
        <v>286825175</v>
      </c>
      <c r="BO201" s="1064">
        <v>167648087</v>
      </c>
      <c r="BP201" s="1064">
        <v>286002294</v>
      </c>
      <c r="BQ201" s="1064">
        <v>822881</v>
      </c>
      <c r="BR201" s="1064">
        <v>286002294</v>
      </c>
      <c r="BS201" s="1064">
        <v>0</v>
      </c>
      <c r="BT201" s="1064">
        <v>0</v>
      </c>
    </row>
    <row r="202" spans="1:72" ht="21.95" customHeight="1" x14ac:dyDescent="0.2">
      <c r="A202" s="1012" t="str">
        <f t="shared" si="3"/>
        <v>C51010</v>
      </c>
      <c r="B202" s="1261" t="s">
        <v>453</v>
      </c>
      <c r="C202" s="1287"/>
      <c r="D202" s="1261" t="s">
        <v>808</v>
      </c>
      <c r="E202" s="1287"/>
      <c r="F202" s="1261"/>
      <c r="G202" s="1287"/>
      <c r="H202" s="1261"/>
      <c r="I202" s="1287"/>
      <c r="J202" s="1261"/>
      <c r="K202" s="1287"/>
      <c r="L202" s="1287"/>
      <c r="M202" s="1261"/>
      <c r="N202" s="1287"/>
      <c r="O202" s="1287"/>
      <c r="P202" s="1261"/>
      <c r="Q202" s="1287"/>
      <c r="R202" s="1261"/>
      <c r="S202" s="1287"/>
      <c r="T202" s="1260" t="s">
        <v>809</v>
      </c>
      <c r="U202" s="1287"/>
      <c r="V202" s="1287"/>
      <c r="W202" s="1287"/>
      <c r="X202" s="1287"/>
      <c r="Y202" s="1287"/>
      <c r="Z202" s="1287"/>
      <c r="AA202" s="1287"/>
      <c r="AB202" s="1261" t="s">
        <v>732</v>
      </c>
      <c r="AC202" s="1287"/>
      <c r="AD202" s="1287"/>
      <c r="AE202" s="1287"/>
      <c r="AF202" s="1287"/>
      <c r="AG202" s="1261" t="s">
        <v>733</v>
      </c>
      <c r="AH202" s="1287"/>
      <c r="AI202" s="1287"/>
      <c r="AJ202" s="1020" t="s">
        <v>417</v>
      </c>
      <c r="AK202" s="1262" t="s">
        <v>734</v>
      </c>
      <c r="AL202" s="1287"/>
      <c r="AM202" s="1287"/>
      <c r="AN202" s="1287"/>
      <c r="AO202" s="1287"/>
      <c r="AP202" s="1287"/>
      <c r="AQ202" s="1019">
        <v>2078000000</v>
      </c>
      <c r="AR202" s="1060">
        <v>0</v>
      </c>
      <c r="AS202" s="1019">
        <v>0</v>
      </c>
      <c r="AT202" s="1019">
        <v>0</v>
      </c>
      <c r="AU202" s="1019">
        <v>0</v>
      </c>
      <c r="AV202" s="1060">
        <v>16913818</v>
      </c>
      <c r="AW202" s="1019">
        <v>16913818</v>
      </c>
      <c r="AX202" s="1060">
        <v>89129564</v>
      </c>
      <c r="AY202" s="1019">
        <v>72215746</v>
      </c>
      <c r="AZ202" s="1060">
        <v>107903431</v>
      </c>
      <c r="BA202" s="1019">
        <v>18773867</v>
      </c>
      <c r="BB202" s="1019">
        <v>107903431</v>
      </c>
      <c r="BC202" s="1019">
        <v>0</v>
      </c>
      <c r="BD202" s="1019">
        <v>0</v>
      </c>
      <c r="BG202" s="1064">
        <v>2078000000</v>
      </c>
      <c r="BH202" s="1064">
        <v>0</v>
      </c>
      <c r="BI202" s="1064">
        <v>0</v>
      </c>
      <c r="BJ202" s="1064">
        <v>0</v>
      </c>
      <c r="BK202" s="1064">
        <v>0</v>
      </c>
      <c r="BL202" s="1064">
        <v>16913818</v>
      </c>
      <c r="BM202" s="1064">
        <v>16913818</v>
      </c>
      <c r="BN202" s="1064">
        <v>89129564</v>
      </c>
      <c r="BO202" s="1064">
        <v>72215746</v>
      </c>
      <c r="BP202" s="1064">
        <v>107903431</v>
      </c>
      <c r="BQ202" s="1064">
        <v>18773867</v>
      </c>
      <c r="BR202" s="1064">
        <v>107903431</v>
      </c>
      <c r="BS202" s="1064">
        <v>0</v>
      </c>
      <c r="BT202" s="1064">
        <v>0</v>
      </c>
    </row>
    <row r="203" spans="1:72" ht="21.95" customHeight="1" x14ac:dyDescent="0.2">
      <c r="A203" s="1012" t="str">
        <f t="shared" si="3"/>
        <v>C51015</v>
      </c>
      <c r="B203" s="1261" t="s">
        <v>453</v>
      </c>
      <c r="C203" s="1287"/>
      <c r="D203" s="1261" t="s">
        <v>808</v>
      </c>
      <c r="E203" s="1287"/>
      <c r="F203" s="1261"/>
      <c r="G203" s="1287"/>
      <c r="H203" s="1261"/>
      <c r="I203" s="1287"/>
      <c r="J203" s="1261"/>
      <c r="K203" s="1287"/>
      <c r="L203" s="1287"/>
      <c r="M203" s="1261"/>
      <c r="N203" s="1287"/>
      <c r="O203" s="1287"/>
      <c r="P203" s="1261"/>
      <c r="Q203" s="1287"/>
      <c r="R203" s="1261"/>
      <c r="S203" s="1287"/>
      <c r="T203" s="1260" t="s">
        <v>809</v>
      </c>
      <c r="U203" s="1287"/>
      <c r="V203" s="1287"/>
      <c r="W203" s="1287"/>
      <c r="X203" s="1287"/>
      <c r="Y203" s="1287"/>
      <c r="Z203" s="1287"/>
      <c r="AA203" s="1287"/>
      <c r="AB203" s="1261" t="s">
        <v>732</v>
      </c>
      <c r="AC203" s="1287"/>
      <c r="AD203" s="1287"/>
      <c r="AE203" s="1287"/>
      <c r="AF203" s="1287"/>
      <c r="AG203" s="1261" t="s">
        <v>733</v>
      </c>
      <c r="AH203" s="1287"/>
      <c r="AI203" s="1287"/>
      <c r="AJ203" s="1020" t="s">
        <v>745</v>
      </c>
      <c r="AK203" s="1262" t="s">
        <v>781</v>
      </c>
      <c r="AL203" s="1287"/>
      <c r="AM203" s="1287"/>
      <c r="AN203" s="1287"/>
      <c r="AO203" s="1287"/>
      <c r="AP203" s="1287"/>
      <c r="AQ203" s="1019">
        <v>1140000000</v>
      </c>
      <c r="AR203" s="1060">
        <v>0</v>
      </c>
      <c r="AS203" s="1019">
        <v>1140000000</v>
      </c>
      <c r="AT203" s="1019">
        <v>0</v>
      </c>
      <c r="AU203" s="1019">
        <v>0</v>
      </c>
      <c r="AV203" s="1060">
        <v>0</v>
      </c>
      <c r="AW203" s="1019">
        <v>0</v>
      </c>
      <c r="AX203" s="1060">
        <v>0</v>
      </c>
      <c r="AY203" s="1019">
        <v>0</v>
      </c>
      <c r="AZ203" s="1060">
        <v>0</v>
      </c>
      <c r="BA203" s="1019">
        <v>0</v>
      </c>
      <c r="BB203" s="1019">
        <v>0</v>
      </c>
      <c r="BC203" s="1019">
        <v>0</v>
      </c>
      <c r="BD203" s="1019">
        <v>0</v>
      </c>
      <c r="BG203" s="1064">
        <v>1140000000</v>
      </c>
      <c r="BH203" s="1064">
        <v>0</v>
      </c>
      <c r="BI203" s="1064">
        <v>1140000000</v>
      </c>
      <c r="BJ203" s="1064">
        <v>0</v>
      </c>
      <c r="BK203" s="1064">
        <v>0</v>
      </c>
      <c r="BL203" s="1064">
        <v>0</v>
      </c>
      <c r="BM203" s="1064">
        <v>0</v>
      </c>
      <c r="BN203" s="1064">
        <v>0</v>
      </c>
      <c r="BO203" s="1064">
        <v>0</v>
      </c>
      <c r="BP203" s="1064">
        <v>0</v>
      </c>
      <c r="BQ203" s="1064">
        <v>0</v>
      </c>
      <c r="BR203" s="1064">
        <v>0</v>
      </c>
      <c r="BS203" s="1064">
        <v>0</v>
      </c>
      <c r="BT203" s="1064">
        <v>0</v>
      </c>
    </row>
    <row r="204" spans="1:72" ht="21.95" customHeight="1" x14ac:dyDescent="0.2">
      <c r="A204" s="1012" t="str">
        <f t="shared" si="3"/>
        <v>C51070410</v>
      </c>
      <c r="B204" s="1261" t="s">
        <v>453</v>
      </c>
      <c r="C204" s="1287"/>
      <c r="D204" s="1261" t="s">
        <v>808</v>
      </c>
      <c r="E204" s="1287"/>
      <c r="F204" s="1261" t="s">
        <v>810</v>
      </c>
      <c r="G204" s="1287"/>
      <c r="H204" s="1261"/>
      <c r="I204" s="1287"/>
      <c r="J204" s="1261"/>
      <c r="K204" s="1287"/>
      <c r="L204" s="1287"/>
      <c r="M204" s="1261"/>
      <c r="N204" s="1287"/>
      <c r="O204" s="1287"/>
      <c r="P204" s="1261"/>
      <c r="Q204" s="1287"/>
      <c r="R204" s="1261"/>
      <c r="S204" s="1287"/>
      <c r="T204" s="1260" t="s">
        <v>811</v>
      </c>
      <c r="U204" s="1287"/>
      <c r="V204" s="1287"/>
      <c r="W204" s="1287"/>
      <c r="X204" s="1287"/>
      <c r="Y204" s="1287"/>
      <c r="Z204" s="1287"/>
      <c r="AA204" s="1287"/>
      <c r="AB204" s="1261" t="s">
        <v>732</v>
      </c>
      <c r="AC204" s="1287"/>
      <c r="AD204" s="1287"/>
      <c r="AE204" s="1287"/>
      <c r="AF204" s="1287"/>
      <c r="AG204" s="1261" t="s">
        <v>733</v>
      </c>
      <c r="AH204" s="1287"/>
      <c r="AI204" s="1287"/>
      <c r="AJ204" s="1020" t="s">
        <v>417</v>
      </c>
      <c r="AK204" s="1262" t="s">
        <v>734</v>
      </c>
      <c r="AL204" s="1287"/>
      <c r="AM204" s="1287"/>
      <c r="AN204" s="1287"/>
      <c r="AO204" s="1287"/>
      <c r="AP204" s="1287"/>
      <c r="AQ204" s="1019">
        <v>400000000</v>
      </c>
      <c r="AR204" s="1060">
        <v>0</v>
      </c>
      <c r="AS204" s="1019">
        <v>0</v>
      </c>
      <c r="AT204" s="1019">
        <v>0</v>
      </c>
      <c r="AU204" s="1019">
        <v>0</v>
      </c>
      <c r="AV204" s="1060">
        <v>0</v>
      </c>
      <c r="AW204" s="1019">
        <v>0</v>
      </c>
      <c r="AX204" s="1060">
        <v>51000000</v>
      </c>
      <c r="AY204" s="1019">
        <v>51000000</v>
      </c>
      <c r="AZ204" s="1060">
        <v>51000000</v>
      </c>
      <c r="BA204" s="1019">
        <v>0</v>
      </c>
      <c r="BB204" s="1019">
        <v>51000000</v>
      </c>
      <c r="BC204" s="1019">
        <v>0</v>
      </c>
      <c r="BD204" s="1019">
        <v>0</v>
      </c>
      <c r="BG204" s="1064">
        <v>400000000</v>
      </c>
      <c r="BH204" s="1064">
        <v>0</v>
      </c>
      <c r="BI204" s="1064">
        <v>0</v>
      </c>
      <c r="BJ204" s="1064">
        <v>0</v>
      </c>
      <c r="BK204" s="1064">
        <v>0</v>
      </c>
      <c r="BL204" s="1064">
        <v>0</v>
      </c>
      <c r="BM204" s="1064">
        <v>0</v>
      </c>
      <c r="BN204" s="1064">
        <v>51000000</v>
      </c>
      <c r="BO204" s="1064">
        <v>51000000</v>
      </c>
      <c r="BP204" s="1064">
        <v>51000000</v>
      </c>
      <c r="BQ204" s="1064">
        <v>0</v>
      </c>
      <c r="BR204" s="1064">
        <v>51000000</v>
      </c>
      <c r="BS204" s="1064">
        <v>0</v>
      </c>
      <c r="BT204" s="1064">
        <v>0</v>
      </c>
    </row>
    <row r="205" spans="1:72" ht="21.95" customHeight="1" x14ac:dyDescent="0.2">
      <c r="A205" s="1012" t="str">
        <f t="shared" si="3"/>
        <v>C510704110</v>
      </c>
      <c r="B205" s="1257" t="s">
        <v>453</v>
      </c>
      <c r="C205" s="1287"/>
      <c r="D205" s="1257" t="s">
        <v>808</v>
      </c>
      <c r="E205" s="1287"/>
      <c r="F205" s="1257" t="s">
        <v>810</v>
      </c>
      <c r="G205" s="1287"/>
      <c r="H205" s="1257" t="s">
        <v>738</v>
      </c>
      <c r="I205" s="1287"/>
      <c r="J205" s="1257" t="s">
        <v>685</v>
      </c>
      <c r="K205" s="1287"/>
      <c r="L205" s="1287"/>
      <c r="M205" s="1257" t="s">
        <v>685</v>
      </c>
      <c r="N205" s="1287"/>
      <c r="O205" s="1287"/>
      <c r="P205" s="1257" t="s">
        <v>685</v>
      </c>
      <c r="Q205" s="1287"/>
      <c r="R205" s="1257" t="s">
        <v>685</v>
      </c>
      <c r="S205" s="1287"/>
      <c r="T205" s="1258" t="s">
        <v>591</v>
      </c>
      <c r="U205" s="1287"/>
      <c r="V205" s="1287"/>
      <c r="W205" s="1287"/>
      <c r="X205" s="1287"/>
      <c r="Y205" s="1287"/>
      <c r="Z205" s="1287"/>
      <c r="AA205" s="1287"/>
      <c r="AB205" s="1257" t="s">
        <v>732</v>
      </c>
      <c r="AC205" s="1287"/>
      <c r="AD205" s="1287"/>
      <c r="AE205" s="1287"/>
      <c r="AF205" s="1287"/>
      <c r="AG205" s="1257" t="s">
        <v>733</v>
      </c>
      <c r="AH205" s="1287"/>
      <c r="AI205" s="1287"/>
      <c r="AJ205" s="1023" t="s">
        <v>417</v>
      </c>
      <c r="AK205" s="1259" t="s">
        <v>734</v>
      </c>
      <c r="AL205" s="1287"/>
      <c r="AM205" s="1287"/>
      <c r="AN205" s="1287"/>
      <c r="AO205" s="1287"/>
      <c r="AP205" s="1287"/>
      <c r="AQ205" s="1019">
        <v>400000000</v>
      </c>
      <c r="AR205" s="1060">
        <v>0</v>
      </c>
      <c r="AS205" s="1019">
        <v>0</v>
      </c>
      <c r="AT205" s="1019">
        <v>0</v>
      </c>
      <c r="AU205" s="1019">
        <v>0</v>
      </c>
      <c r="AV205" s="1060">
        <v>0</v>
      </c>
      <c r="AW205" s="1019">
        <v>0</v>
      </c>
      <c r="AX205" s="1060">
        <v>51000000</v>
      </c>
      <c r="AY205" s="1019">
        <v>51000000</v>
      </c>
      <c r="AZ205" s="1060">
        <v>51000000</v>
      </c>
      <c r="BA205" s="1019">
        <v>0</v>
      </c>
      <c r="BB205" s="1019">
        <v>51000000</v>
      </c>
      <c r="BC205" s="1019">
        <v>0</v>
      </c>
      <c r="BD205" s="1019">
        <v>0</v>
      </c>
      <c r="BG205" s="1064">
        <v>400000000</v>
      </c>
      <c r="BH205" s="1064">
        <v>0</v>
      </c>
      <c r="BI205" s="1064">
        <v>0</v>
      </c>
      <c r="BJ205" s="1064">
        <v>0</v>
      </c>
      <c r="BK205" s="1064">
        <v>0</v>
      </c>
      <c r="BL205" s="1064">
        <v>0</v>
      </c>
      <c r="BM205" s="1064">
        <v>0</v>
      </c>
      <c r="BN205" s="1064">
        <v>51000000</v>
      </c>
      <c r="BO205" s="1064">
        <v>51000000</v>
      </c>
      <c r="BP205" s="1064">
        <v>51000000</v>
      </c>
      <c r="BQ205" s="1064">
        <v>0</v>
      </c>
      <c r="BR205" s="1064">
        <v>51000000</v>
      </c>
      <c r="BS205" s="1064">
        <v>0</v>
      </c>
      <c r="BT205" s="1064">
        <v>0</v>
      </c>
    </row>
    <row r="206" spans="1:72" ht="21.95" customHeight="1" x14ac:dyDescent="0.2">
      <c r="A206" s="1012" t="str">
        <f t="shared" si="3"/>
        <v>C51080010</v>
      </c>
      <c r="B206" s="1261" t="s">
        <v>453</v>
      </c>
      <c r="C206" s="1287"/>
      <c r="D206" s="1261" t="s">
        <v>808</v>
      </c>
      <c r="E206" s="1287"/>
      <c r="F206" s="1261" t="s">
        <v>784</v>
      </c>
      <c r="G206" s="1287"/>
      <c r="H206" s="1261"/>
      <c r="I206" s="1287"/>
      <c r="J206" s="1261"/>
      <c r="K206" s="1287"/>
      <c r="L206" s="1287"/>
      <c r="M206" s="1261"/>
      <c r="N206" s="1287"/>
      <c r="O206" s="1287"/>
      <c r="P206" s="1261"/>
      <c r="Q206" s="1287"/>
      <c r="R206" s="1261"/>
      <c r="S206" s="1287"/>
      <c r="T206" s="1260" t="s">
        <v>785</v>
      </c>
      <c r="U206" s="1287"/>
      <c r="V206" s="1287"/>
      <c r="W206" s="1287"/>
      <c r="X206" s="1287"/>
      <c r="Y206" s="1287"/>
      <c r="Z206" s="1287"/>
      <c r="AA206" s="1287"/>
      <c r="AB206" s="1261" t="s">
        <v>732</v>
      </c>
      <c r="AC206" s="1287"/>
      <c r="AD206" s="1287"/>
      <c r="AE206" s="1287"/>
      <c r="AF206" s="1287"/>
      <c r="AG206" s="1261" t="s">
        <v>733</v>
      </c>
      <c r="AH206" s="1287"/>
      <c r="AI206" s="1287"/>
      <c r="AJ206" s="1020" t="s">
        <v>417</v>
      </c>
      <c r="AK206" s="1262" t="s">
        <v>734</v>
      </c>
      <c r="AL206" s="1287"/>
      <c r="AM206" s="1287"/>
      <c r="AN206" s="1287"/>
      <c r="AO206" s="1287"/>
      <c r="AP206" s="1287"/>
      <c r="AQ206" s="1019">
        <v>1678000000</v>
      </c>
      <c r="AR206" s="1060">
        <v>0</v>
      </c>
      <c r="AS206" s="1019">
        <v>0</v>
      </c>
      <c r="AT206" s="1019">
        <v>0</v>
      </c>
      <c r="AU206" s="1019">
        <v>0</v>
      </c>
      <c r="AV206" s="1060">
        <v>16913818</v>
      </c>
      <c r="AW206" s="1019">
        <v>16913818</v>
      </c>
      <c r="AX206" s="1060">
        <v>38129564</v>
      </c>
      <c r="AY206" s="1019">
        <v>21215746</v>
      </c>
      <c r="AZ206" s="1060">
        <v>56903431</v>
      </c>
      <c r="BA206" s="1019">
        <v>18773867</v>
      </c>
      <c r="BB206" s="1019">
        <v>56903431</v>
      </c>
      <c r="BC206" s="1019">
        <v>0</v>
      </c>
      <c r="BD206" s="1019">
        <v>0</v>
      </c>
      <c r="BG206" s="1064">
        <v>1678000000</v>
      </c>
      <c r="BH206" s="1064">
        <v>0</v>
      </c>
      <c r="BI206" s="1064">
        <v>0</v>
      </c>
      <c r="BJ206" s="1064">
        <v>0</v>
      </c>
      <c r="BK206" s="1064">
        <v>0</v>
      </c>
      <c r="BL206" s="1064">
        <v>16913818</v>
      </c>
      <c r="BM206" s="1064">
        <v>16913818</v>
      </c>
      <c r="BN206" s="1064">
        <v>38129564</v>
      </c>
      <c r="BO206" s="1064">
        <v>21215746</v>
      </c>
      <c r="BP206" s="1064">
        <v>56903431</v>
      </c>
      <c r="BQ206" s="1064">
        <v>18773867</v>
      </c>
      <c r="BR206" s="1064">
        <v>56903431</v>
      </c>
      <c r="BS206" s="1064">
        <v>0</v>
      </c>
      <c r="BT206" s="1064">
        <v>0</v>
      </c>
    </row>
    <row r="207" spans="1:72" ht="21.95" customHeight="1" x14ac:dyDescent="0.2">
      <c r="A207" s="1012" t="str">
        <f t="shared" si="3"/>
        <v>C51080015</v>
      </c>
      <c r="B207" s="1261" t="s">
        <v>453</v>
      </c>
      <c r="C207" s="1287"/>
      <c r="D207" s="1261" t="s">
        <v>808</v>
      </c>
      <c r="E207" s="1287"/>
      <c r="F207" s="1261" t="s">
        <v>784</v>
      </c>
      <c r="G207" s="1287"/>
      <c r="H207" s="1261"/>
      <c r="I207" s="1287"/>
      <c r="J207" s="1261"/>
      <c r="K207" s="1287"/>
      <c r="L207" s="1287"/>
      <c r="M207" s="1261"/>
      <c r="N207" s="1287"/>
      <c r="O207" s="1287"/>
      <c r="P207" s="1261"/>
      <c r="Q207" s="1287"/>
      <c r="R207" s="1261"/>
      <c r="S207" s="1287"/>
      <c r="T207" s="1260" t="s">
        <v>785</v>
      </c>
      <c r="U207" s="1287"/>
      <c r="V207" s="1287"/>
      <c r="W207" s="1287"/>
      <c r="X207" s="1287"/>
      <c r="Y207" s="1287"/>
      <c r="Z207" s="1287"/>
      <c r="AA207" s="1287"/>
      <c r="AB207" s="1261" t="s">
        <v>732</v>
      </c>
      <c r="AC207" s="1287"/>
      <c r="AD207" s="1287"/>
      <c r="AE207" s="1287"/>
      <c r="AF207" s="1287"/>
      <c r="AG207" s="1261" t="s">
        <v>733</v>
      </c>
      <c r="AH207" s="1287"/>
      <c r="AI207" s="1287"/>
      <c r="AJ207" s="1020" t="s">
        <v>745</v>
      </c>
      <c r="AK207" s="1262" t="s">
        <v>781</v>
      </c>
      <c r="AL207" s="1287"/>
      <c r="AM207" s="1287"/>
      <c r="AN207" s="1287"/>
      <c r="AO207" s="1287"/>
      <c r="AP207" s="1287"/>
      <c r="AQ207" s="1019">
        <v>1140000000</v>
      </c>
      <c r="AR207" s="1060">
        <v>0</v>
      </c>
      <c r="AS207" s="1019">
        <v>1140000000</v>
      </c>
      <c r="AT207" s="1019">
        <v>0</v>
      </c>
      <c r="AU207" s="1019">
        <v>0</v>
      </c>
      <c r="AV207" s="1060">
        <v>0</v>
      </c>
      <c r="AW207" s="1019">
        <v>0</v>
      </c>
      <c r="AX207" s="1060">
        <v>0</v>
      </c>
      <c r="AY207" s="1019">
        <v>0</v>
      </c>
      <c r="AZ207" s="1060">
        <v>0</v>
      </c>
      <c r="BA207" s="1019">
        <v>0</v>
      </c>
      <c r="BB207" s="1019">
        <v>0</v>
      </c>
      <c r="BC207" s="1019">
        <v>0</v>
      </c>
      <c r="BD207" s="1019">
        <v>0</v>
      </c>
      <c r="BG207" s="1064">
        <v>1140000000</v>
      </c>
      <c r="BH207" s="1064">
        <v>0</v>
      </c>
      <c r="BI207" s="1064">
        <v>1140000000</v>
      </c>
      <c r="BJ207" s="1064">
        <v>0</v>
      </c>
      <c r="BK207" s="1064">
        <v>0</v>
      </c>
      <c r="BL207" s="1064">
        <v>0</v>
      </c>
      <c r="BM207" s="1064">
        <v>0</v>
      </c>
      <c r="BN207" s="1064">
        <v>0</v>
      </c>
      <c r="BO207" s="1064">
        <v>0</v>
      </c>
      <c r="BP207" s="1064">
        <v>0</v>
      </c>
      <c r="BQ207" s="1064">
        <v>0</v>
      </c>
      <c r="BR207" s="1064">
        <v>0</v>
      </c>
      <c r="BS207" s="1064">
        <v>0</v>
      </c>
      <c r="BT207" s="1064">
        <v>0</v>
      </c>
    </row>
    <row r="208" spans="1:72" ht="21.95" customHeight="1" x14ac:dyDescent="0.2">
      <c r="A208" s="1012" t="str">
        <f t="shared" si="3"/>
        <v>C5108002010</v>
      </c>
      <c r="B208" s="1261" t="s">
        <v>453</v>
      </c>
      <c r="C208" s="1287"/>
      <c r="D208" s="1261" t="s">
        <v>808</v>
      </c>
      <c r="E208" s="1287"/>
      <c r="F208" s="1261" t="s">
        <v>784</v>
      </c>
      <c r="G208" s="1287"/>
      <c r="H208" s="1261" t="s">
        <v>741</v>
      </c>
      <c r="I208" s="1287"/>
      <c r="J208" s="1261" t="s">
        <v>739</v>
      </c>
      <c r="K208" s="1287"/>
      <c r="L208" s="1287"/>
      <c r="M208" s="1261" t="s">
        <v>685</v>
      </c>
      <c r="N208" s="1287"/>
      <c r="O208" s="1287"/>
      <c r="P208" s="1261" t="s">
        <v>685</v>
      </c>
      <c r="Q208" s="1287"/>
      <c r="R208" s="1261" t="s">
        <v>685</v>
      </c>
      <c r="S208" s="1287"/>
      <c r="T208" s="1260" t="s">
        <v>687</v>
      </c>
      <c r="U208" s="1287"/>
      <c r="V208" s="1287"/>
      <c r="W208" s="1287"/>
      <c r="X208" s="1287"/>
      <c r="Y208" s="1287"/>
      <c r="Z208" s="1287"/>
      <c r="AA208" s="1287"/>
      <c r="AB208" s="1261" t="s">
        <v>732</v>
      </c>
      <c r="AC208" s="1287"/>
      <c r="AD208" s="1287"/>
      <c r="AE208" s="1287"/>
      <c r="AF208" s="1287"/>
      <c r="AG208" s="1261" t="s">
        <v>733</v>
      </c>
      <c r="AH208" s="1287"/>
      <c r="AI208" s="1287"/>
      <c r="AJ208" s="1020" t="s">
        <v>417</v>
      </c>
      <c r="AK208" s="1262" t="s">
        <v>734</v>
      </c>
      <c r="AL208" s="1287"/>
      <c r="AM208" s="1287"/>
      <c r="AN208" s="1287"/>
      <c r="AO208" s="1287"/>
      <c r="AP208" s="1287"/>
      <c r="AQ208" s="1019">
        <v>1678000000</v>
      </c>
      <c r="AR208" s="1060">
        <v>0</v>
      </c>
      <c r="AS208" s="1019">
        <v>0</v>
      </c>
      <c r="AT208" s="1019">
        <v>0</v>
      </c>
      <c r="AU208" s="1019">
        <v>0</v>
      </c>
      <c r="AV208" s="1060">
        <v>16913818</v>
      </c>
      <c r="AW208" s="1019">
        <v>16913818</v>
      </c>
      <c r="AX208" s="1060">
        <v>38129564</v>
      </c>
      <c r="AY208" s="1019">
        <v>21215746</v>
      </c>
      <c r="AZ208" s="1060">
        <v>56903431</v>
      </c>
      <c r="BA208" s="1019">
        <v>18773867</v>
      </c>
      <c r="BB208" s="1019">
        <v>56903431</v>
      </c>
      <c r="BC208" s="1019">
        <v>0</v>
      </c>
      <c r="BD208" s="1019">
        <v>0</v>
      </c>
      <c r="BG208" s="1064">
        <v>1678000000</v>
      </c>
      <c r="BH208" s="1064">
        <v>0</v>
      </c>
      <c r="BI208" s="1064">
        <v>0</v>
      </c>
      <c r="BJ208" s="1064">
        <v>0</v>
      </c>
      <c r="BK208" s="1064">
        <v>0</v>
      </c>
      <c r="BL208" s="1064">
        <v>16913818</v>
      </c>
      <c r="BM208" s="1064">
        <v>16913818</v>
      </c>
      <c r="BN208" s="1064">
        <v>38129564</v>
      </c>
      <c r="BO208" s="1064">
        <v>21215746</v>
      </c>
      <c r="BP208" s="1064">
        <v>56903431</v>
      </c>
      <c r="BQ208" s="1064">
        <v>18773867</v>
      </c>
      <c r="BR208" s="1064">
        <v>56903431</v>
      </c>
      <c r="BS208" s="1064">
        <v>0</v>
      </c>
      <c r="BT208" s="1064">
        <v>0</v>
      </c>
    </row>
    <row r="209" spans="1:72" ht="21.95" customHeight="1" x14ac:dyDescent="0.2">
      <c r="A209" s="1012" t="str">
        <f t="shared" si="3"/>
        <v>C510800210</v>
      </c>
      <c r="B209" s="1261" t="s">
        <v>453</v>
      </c>
      <c r="C209" s="1287"/>
      <c r="D209" s="1261" t="s">
        <v>808</v>
      </c>
      <c r="E209" s="1287"/>
      <c r="F209" s="1261" t="s">
        <v>784</v>
      </c>
      <c r="G209" s="1287"/>
      <c r="H209" s="1261" t="s">
        <v>741</v>
      </c>
      <c r="I209" s="1287"/>
      <c r="J209" s="1261" t="s">
        <v>685</v>
      </c>
      <c r="K209" s="1287"/>
      <c r="L209" s="1287"/>
      <c r="M209" s="1261" t="s">
        <v>685</v>
      </c>
      <c r="N209" s="1287"/>
      <c r="O209" s="1287"/>
      <c r="P209" s="1261" t="s">
        <v>685</v>
      </c>
      <c r="Q209" s="1287"/>
      <c r="R209" s="1261" t="s">
        <v>685</v>
      </c>
      <c r="S209" s="1287"/>
      <c r="T209" s="1260" t="s">
        <v>687</v>
      </c>
      <c r="U209" s="1287"/>
      <c r="V209" s="1287"/>
      <c r="W209" s="1287"/>
      <c r="X209" s="1287"/>
      <c r="Y209" s="1287"/>
      <c r="Z209" s="1287"/>
      <c r="AA209" s="1287"/>
      <c r="AB209" s="1261" t="s">
        <v>732</v>
      </c>
      <c r="AC209" s="1287"/>
      <c r="AD209" s="1287"/>
      <c r="AE209" s="1287"/>
      <c r="AF209" s="1287"/>
      <c r="AG209" s="1261" t="s">
        <v>733</v>
      </c>
      <c r="AH209" s="1287"/>
      <c r="AI209" s="1287"/>
      <c r="AJ209" s="1020" t="s">
        <v>417</v>
      </c>
      <c r="AK209" s="1262" t="s">
        <v>734</v>
      </c>
      <c r="AL209" s="1287"/>
      <c r="AM209" s="1287"/>
      <c r="AN209" s="1287"/>
      <c r="AO209" s="1287"/>
      <c r="AP209" s="1287"/>
      <c r="AQ209" s="1019">
        <v>1678000000</v>
      </c>
      <c r="AR209" s="1060">
        <v>0</v>
      </c>
      <c r="AS209" s="1019">
        <v>0</v>
      </c>
      <c r="AT209" s="1019">
        <v>0</v>
      </c>
      <c r="AU209" s="1019">
        <v>0</v>
      </c>
      <c r="AV209" s="1060">
        <v>16913818</v>
      </c>
      <c r="AW209" s="1019">
        <v>16913818</v>
      </c>
      <c r="AX209" s="1060">
        <v>38129564</v>
      </c>
      <c r="AY209" s="1019">
        <v>21215746</v>
      </c>
      <c r="AZ209" s="1060">
        <v>56903431</v>
      </c>
      <c r="BA209" s="1019">
        <v>18773867</v>
      </c>
      <c r="BB209" s="1019">
        <v>56903431</v>
      </c>
      <c r="BC209" s="1019">
        <v>0</v>
      </c>
      <c r="BD209" s="1019">
        <v>0</v>
      </c>
      <c r="BG209" s="1064">
        <v>1678000000</v>
      </c>
      <c r="BH209" s="1064">
        <v>0</v>
      </c>
      <c r="BI209" s="1064">
        <v>0</v>
      </c>
      <c r="BJ209" s="1064">
        <v>0</v>
      </c>
      <c r="BK209" s="1064">
        <v>0</v>
      </c>
      <c r="BL209" s="1064">
        <v>16913818</v>
      </c>
      <c r="BM209" s="1064">
        <v>16913818</v>
      </c>
      <c r="BN209" s="1064">
        <v>38129564</v>
      </c>
      <c r="BO209" s="1064">
        <v>21215746</v>
      </c>
      <c r="BP209" s="1064">
        <v>56903431</v>
      </c>
      <c r="BQ209" s="1064">
        <v>18773867</v>
      </c>
      <c r="BR209" s="1064">
        <v>56903431</v>
      </c>
      <c r="BS209" s="1064">
        <v>0</v>
      </c>
      <c r="BT209" s="1064">
        <v>0</v>
      </c>
    </row>
    <row r="210" spans="1:72" ht="21.95" customHeight="1" x14ac:dyDescent="0.2">
      <c r="A210" s="1012" t="str">
        <f t="shared" si="3"/>
        <v>C510800215</v>
      </c>
      <c r="B210" s="1257" t="s">
        <v>453</v>
      </c>
      <c r="C210" s="1287"/>
      <c r="D210" s="1257" t="s">
        <v>808</v>
      </c>
      <c r="E210" s="1287"/>
      <c r="F210" s="1257" t="s">
        <v>784</v>
      </c>
      <c r="G210" s="1287"/>
      <c r="H210" s="1257" t="s">
        <v>741</v>
      </c>
      <c r="I210" s="1287"/>
      <c r="J210" s="1257" t="s">
        <v>685</v>
      </c>
      <c r="K210" s="1287"/>
      <c r="L210" s="1287"/>
      <c r="M210" s="1257" t="s">
        <v>685</v>
      </c>
      <c r="N210" s="1287"/>
      <c r="O210" s="1287"/>
      <c r="P210" s="1257" t="s">
        <v>685</v>
      </c>
      <c r="Q210" s="1287"/>
      <c r="R210" s="1257" t="s">
        <v>685</v>
      </c>
      <c r="S210" s="1287"/>
      <c r="T210" s="1258" t="s">
        <v>687</v>
      </c>
      <c r="U210" s="1287"/>
      <c r="V210" s="1287"/>
      <c r="W210" s="1287"/>
      <c r="X210" s="1287"/>
      <c r="Y210" s="1287"/>
      <c r="Z210" s="1287"/>
      <c r="AA210" s="1287"/>
      <c r="AB210" s="1257" t="s">
        <v>732</v>
      </c>
      <c r="AC210" s="1287"/>
      <c r="AD210" s="1287"/>
      <c r="AE210" s="1287"/>
      <c r="AF210" s="1287"/>
      <c r="AG210" s="1257" t="s">
        <v>733</v>
      </c>
      <c r="AH210" s="1287"/>
      <c r="AI210" s="1287"/>
      <c r="AJ210" s="1023" t="s">
        <v>745</v>
      </c>
      <c r="AK210" s="1259" t="s">
        <v>781</v>
      </c>
      <c r="AL210" s="1287"/>
      <c r="AM210" s="1287"/>
      <c r="AN210" s="1287"/>
      <c r="AO210" s="1287"/>
      <c r="AP210" s="1287"/>
      <c r="AQ210" s="1019">
        <v>1140000000</v>
      </c>
      <c r="AR210" s="1060">
        <v>0</v>
      </c>
      <c r="AS210" s="1019">
        <v>1140000000</v>
      </c>
      <c r="AT210" s="1019">
        <v>0</v>
      </c>
      <c r="AU210" s="1019">
        <v>0</v>
      </c>
      <c r="AV210" s="1060">
        <v>0</v>
      </c>
      <c r="AW210" s="1019">
        <v>0</v>
      </c>
      <c r="AX210" s="1060">
        <v>0</v>
      </c>
      <c r="AY210" s="1019">
        <v>0</v>
      </c>
      <c r="AZ210" s="1060">
        <v>0</v>
      </c>
      <c r="BA210" s="1019">
        <v>0</v>
      </c>
      <c r="BB210" s="1019">
        <v>0</v>
      </c>
      <c r="BC210" s="1019">
        <v>0</v>
      </c>
      <c r="BD210" s="1019">
        <v>0</v>
      </c>
      <c r="BG210" s="1064">
        <v>1140000000</v>
      </c>
      <c r="BH210" s="1064">
        <v>0</v>
      </c>
      <c r="BI210" s="1064">
        <v>1140000000</v>
      </c>
      <c r="BJ210" s="1064">
        <v>0</v>
      </c>
      <c r="BK210" s="1064">
        <v>0</v>
      </c>
      <c r="BL210" s="1064">
        <v>0</v>
      </c>
      <c r="BM210" s="1064">
        <v>0</v>
      </c>
      <c r="BN210" s="1064">
        <v>0</v>
      </c>
      <c r="BO210" s="1064">
        <v>0</v>
      </c>
      <c r="BP210" s="1064">
        <v>0</v>
      </c>
      <c r="BQ210" s="1064">
        <v>0</v>
      </c>
      <c r="BR210" s="1064">
        <v>0</v>
      </c>
      <c r="BS210" s="1064">
        <v>0</v>
      </c>
      <c r="BT210" s="1064">
        <v>0</v>
      </c>
    </row>
    <row r="211" spans="1:72" ht="21.95" customHeight="1" x14ac:dyDescent="0.2">
      <c r="A211" s="1012" t="str">
        <f t="shared" si="3"/>
        <v>C51080020210</v>
      </c>
      <c r="B211" s="1257" t="s">
        <v>453</v>
      </c>
      <c r="C211" s="1287"/>
      <c r="D211" s="1257" t="s">
        <v>808</v>
      </c>
      <c r="E211" s="1287"/>
      <c r="F211" s="1257" t="s">
        <v>784</v>
      </c>
      <c r="G211" s="1287"/>
      <c r="H211" s="1257" t="s">
        <v>741</v>
      </c>
      <c r="I211" s="1287"/>
      <c r="J211" s="1257" t="s">
        <v>739</v>
      </c>
      <c r="K211" s="1287"/>
      <c r="L211" s="1287"/>
      <c r="M211" s="1257" t="s">
        <v>741</v>
      </c>
      <c r="N211" s="1287"/>
      <c r="O211" s="1287"/>
      <c r="P211" s="1257" t="s">
        <v>685</v>
      </c>
      <c r="Q211" s="1287"/>
      <c r="R211" s="1257" t="s">
        <v>685</v>
      </c>
      <c r="S211" s="1287"/>
      <c r="T211" s="1258" t="s">
        <v>592</v>
      </c>
      <c r="U211" s="1287"/>
      <c r="V211" s="1287"/>
      <c r="W211" s="1287"/>
      <c r="X211" s="1287"/>
      <c r="Y211" s="1287"/>
      <c r="Z211" s="1287"/>
      <c r="AA211" s="1287"/>
      <c r="AB211" s="1257" t="s">
        <v>732</v>
      </c>
      <c r="AC211" s="1287"/>
      <c r="AD211" s="1287"/>
      <c r="AE211" s="1287"/>
      <c r="AF211" s="1287"/>
      <c r="AG211" s="1257" t="s">
        <v>733</v>
      </c>
      <c r="AH211" s="1287"/>
      <c r="AI211" s="1287"/>
      <c r="AJ211" s="1023" t="s">
        <v>417</v>
      </c>
      <c r="AK211" s="1259" t="s">
        <v>734</v>
      </c>
      <c r="AL211" s="1287"/>
      <c r="AM211" s="1287"/>
      <c r="AN211" s="1287"/>
      <c r="AO211" s="1287"/>
      <c r="AP211" s="1287"/>
      <c r="AQ211" s="1019">
        <v>427828730</v>
      </c>
      <c r="AR211" s="1060">
        <v>0</v>
      </c>
      <c r="AS211" s="1019">
        <v>0</v>
      </c>
      <c r="AT211" s="1019">
        <v>0</v>
      </c>
      <c r="AU211" s="1019">
        <v>0</v>
      </c>
      <c r="AV211" s="1060">
        <v>0</v>
      </c>
      <c r="AW211" s="1019">
        <v>0</v>
      </c>
      <c r="AX211" s="1060">
        <v>12739522</v>
      </c>
      <c r="AY211" s="1019">
        <v>12739522</v>
      </c>
      <c r="AZ211" s="1060">
        <v>15714585</v>
      </c>
      <c r="BA211" s="1019">
        <v>2975063</v>
      </c>
      <c r="BB211" s="1019">
        <v>15714585</v>
      </c>
      <c r="BC211" s="1019">
        <v>0</v>
      </c>
      <c r="BD211" s="1019">
        <v>0</v>
      </c>
      <c r="BG211" s="1064">
        <v>427828730</v>
      </c>
      <c r="BH211" s="1064">
        <v>0</v>
      </c>
      <c r="BI211" s="1064">
        <v>0</v>
      </c>
      <c r="BJ211" s="1064">
        <v>0</v>
      </c>
      <c r="BK211" s="1064">
        <v>0</v>
      </c>
      <c r="BL211" s="1064">
        <v>0</v>
      </c>
      <c r="BM211" s="1064">
        <v>0</v>
      </c>
      <c r="BN211" s="1064">
        <v>12739522</v>
      </c>
      <c r="BO211" s="1064">
        <v>12739522</v>
      </c>
      <c r="BP211" s="1064">
        <v>15714585</v>
      </c>
      <c r="BQ211" s="1064">
        <v>2975063</v>
      </c>
      <c r="BR211" s="1064">
        <v>15714585</v>
      </c>
      <c r="BS211" s="1064">
        <v>0</v>
      </c>
      <c r="BT211" s="1064">
        <v>0</v>
      </c>
    </row>
    <row r="212" spans="1:72" ht="21.95" customHeight="1" x14ac:dyDescent="0.2">
      <c r="A212" s="1012" t="str">
        <f t="shared" si="3"/>
        <v>C51080020310</v>
      </c>
      <c r="B212" s="1257" t="s">
        <v>453</v>
      </c>
      <c r="C212" s="1287"/>
      <c r="D212" s="1257" t="s">
        <v>808</v>
      </c>
      <c r="E212" s="1287"/>
      <c r="F212" s="1257" t="s">
        <v>784</v>
      </c>
      <c r="G212" s="1287"/>
      <c r="H212" s="1257" t="s">
        <v>741</v>
      </c>
      <c r="I212" s="1287"/>
      <c r="J212" s="1257" t="s">
        <v>739</v>
      </c>
      <c r="K212" s="1287"/>
      <c r="L212" s="1287"/>
      <c r="M212" s="1257" t="s">
        <v>748</v>
      </c>
      <c r="N212" s="1287"/>
      <c r="O212" s="1287"/>
      <c r="P212" s="1257" t="s">
        <v>685</v>
      </c>
      <c r="Q212" s="1287"/>
      <c r="R212" s="1257" t="s">
        <v>685</v>
      </c>
      <c r="S212" s="1287"/>
      <c r="T212" s="1258" t="s">
        <v>593</v>
      </c>
      <c r="U212" s="1287"/>
      <c r="V212" s="1287"/>
      <c r="W212" s="1287"/>
      <c r="X212" s="1287"/>
      <c r="Y212" s="1287"/>
      <c r="Z212" s="1287"/>
      <c r="AA212" s="1287"/>
      <c r="AB212" s="1257" t="s">
        <v>732</v>
      </c>
      <c r="AC212" s="1287"/>
      <c r="AD212" s="1287"/>
      <c r="AE212" s="1287"/>
      <c r="AF212" s="1287"/>
      <c r="AG212" s="1257" t="s">
        <v>733</v>
      </c>
      <c r="AH212" s="1287"/>
      <c r="AI212" s="1287"/>
      <c r="AJ212" s="1023" t="s">
        <v>417</v>
      </c>
      <c r="AK212" s="1259" t="s">
        <v>734</v>
      </c>
      <c r="AL212" s="1287"/>
      <c r="AM212" s="1287"/>
      <c r="AN212" s="1287"/>
      <c r="AO212" s="1287"/>
      <c r="AP212" s="1287"/>
      <c r="AQ212" s="1019">
        <v>1250171270</v>
      </c>
      <c r="AR212" s="1060">
        <v>0</v>
      </c>
      <c r="AS212" s="1019">
        <v>0</v>
      </c>
      <c r="AT212" s="1019">
        <v>0</v>
      </c>
      <c r="AU212" s="1019">
        <v>0</v>
      </c>
      <c r="AV212" s="1060">
        <v>16913818</v>
      </c>
      <c r="AW212" s="1019">
        <v>16913818</v>
      </c>
      <c r="AX212" s="1060">
        <v>25390042</v>
      </c>
      <c r="AY212" s="1019">
        <v>8476224</v>
      </c>
      <c r="AZ212" s="1060">
        <v>41188846</v>
      </c>
      <c r="BA212" s="1019">
        <v>15798804</v>
      </c>
      <c r="BB212" s="1019">
        <v>41188846</v>
      </c>
      <c r="BC212" s="1019">
        <v>0</v>
      </c>
      <c r="BD212" s="1019">
        <v>0</v>
      </c>
      <c r="BG212" s="1064">
        <v>1250171270</v>
      </c>
      <c r="BH212" s="1064">
        <v>0</v>
      </c>
      <c r="BI212" s="1064">
        <v>0</v>
      </c>
      <c r="BJ212" s="1064">
        <v>0</v>
      </c>
      <c r="BK212" s="1064">
        <v>0</v>
      </c>
      <c r="BL212" s="1064">
        <v>16913818</v>
      </c>
      <c r="BM212" s="1064">
        <v>16913818</v>
      </c>
      <c r="BN212" s="1064">
        <v>25390042</v>
      </c>
      <c r="BO212" s="1064">
        <v>8476224</v>
      </c>
      <c r="BP212" s="1064">
        <v>41188846</v>
      </c>
      <c r="BQ212" s="1064">
        <v>15798804</v>
      </c>
      <c r="BR212" s="1064">
        <v>41188846</v>
      </c>
      <c r="BS212" s="1064">
        <v>0</v>
      </c>
      <c r="BT212" s="1064">
        <v>0</v>
      </c>
    </row>
    <row r="213" spans="1:72" ht="21.95" customHeight="1" x14ac:dyDescent="0.2">
      <c r="A213" s="1012" t="str">
        <f t="shared" si="3"/>
        <v>C52010</v>
      </c>
      <c r="B213" s="1261" t="s">
        <v>453</v>
      </c>
      <c r="C213" s="1287"/>
      <c r="D213" s="1261" t="s">
        <v>812</v>
      </c>
      <c r="E213" s="1287"/>
      <c r="F213" s="1261"/>
      <c r="G213" s="1287"/>
      <c r="H213" s="1261"/>
      <c r="I213" s="1287"/>
      <c r="J213" s="1261"/>
      <c r="K213" s="1287"/>
      <c r="L213" s="1287"/>
      <c r="M213" s="1261"/>
      <c r="N213" s="1287"/>
      <c r="O213" s="1287"/>
      <c r="P213" s="1261"/>
      <c r="Q213" s="1287"/>
      <c r="R213" s="1261"/>
      <c r="S213" s="1287"/>
      <c r="T213" s="1260" t="s">
        <v>813</v>
      </c>
      <c r="U213" s="1287"/>
      <c r="V213" s="1287"/>
      <c r="W213" s="1287"/>
      <c r="X213" s="1287"/>
      <c r="Y213" s="1287"/>
      <c r="Z213" s="1287"/>
      <c r="AA213" s="1287"/>
      <c r="AB213" s="1261" t="s">
        <v>732</v>
      </c>
      <c r="AC213" s="1287"/>
      <c r="AD213" s="1287"/>
      <c r="AE213" s="1287"/>
      <c r="AF213" s="1287"/>
      <c r="AG213" s="1261" t="s">
        <v>733</v>
      </c>
      <c r="AH213" s="1287"/>
      <c r="AI213" s="1287"/>
      <c r="AJ213" s="1020" t="s">
        <v>417</v>
      </c>
      <c r="AK213" s="1262" t="s">
        <v>734</v>
      </c>
      <c r="AL213" s="1287"/>
      <c r="AM213" s="1287"/>
      <c r="AN213" s="1287"/>
      <c r="AO213" s="1287"/>
      <c r="AP213" s="1287"/>
      <c r="AQ213" s="1019">
        <v>450000000</v>
      </c>
      <c r="AR213" s="1060">
        <v>111800332</v>
      </c>
      <c r="AS213" s="1019">
        <v>728101</v>
      </c>
      <c r="AT213" s="1019">
        <v>0</v>
      </c>
      <c r="AU213" s="1019">
        <v>0</v>
      </c>
      <c r="AV213" s="1060">
        <v>0</v>
      </c>
      <c r="AW213" s="1019">
        <v>111800332</v>
      </c>
      <c r="AX213" s="1060">
        <v>0</v>
      </c>
      <c r="AY213" s="1019">
        <v>0</v>
      </c>
      <c r="AZ213" s="1060">
        <v>0</v>
      </c>
      <c r="BA213" s="1019">
        <v>0</v>
      </c>
      <c r="BB213" s="1019">
        <v>0</v>
      </c>
      <c r="BC213" s="1019">
        <v>0</v>
      </c>
      <c r="BD213" s="1019">
        <v>0</v>
      </c>
      <c r="BG213" s="1064">
        <v>450000000</v>
      </c>
      <c r="BH213" s="1064">
        <v>111800332</v>
      </c>
      <c r="BI213" s="1064">
        <v>728101</v>
      </c>
      <c r="BJ213" s="1064">
        <v>0</v>
      </c>
      <c r="BK213" s="1064">
        <v>0</v>
      </c>
      <c r="BL213" s="1064">
        <v>0</v>
      </c>
      <c r="BM213" s="1064">
        <v>111800332</v>
      </c>
      <c r="BN213" s="1064">
        <v>0</v>
      </c>
      <c r="BO213" s="1064">
        <v>0</v>
      </c>
      <c r="BP213" s="1064">
        <v>0</v>
      </c>
      <c r="BQ213" s="1064">
        <v>0</v>
      </c>
      <c r="BR213" s="1064">
        <v>0</v>
      </c>
      <c r="BS213" s="1064">
        <v>0</v>
      </c>
      <c r="BT213" s="1064">
        <v>0</v>
      </c>
    </row>
    <row r="214" spans="1:72" ht="21.95" customHeight="1" x14ac:dyDescent="0.2">
      <c r="A214" s="1012" t="str">
        <f t="shared" si="3"/>
        <v>C52080010</v>
      </c>
      <c r="B214" s="1261" t="s">
        <v>453</v>
      </c>
      <c r="C214" s="1287"/>
      <c r="D214" s="1261" t="s">
        <v>812</v>
      </c>
      <c r="E214" s="1287"/>
      <c r="F214" s="1261" t="s">
        <v>784</v>
      </c>
      <c r="G214" s="1287"/>
      <c r="H214" s="1261"/>
      <c r="I214" s="1287"/>
      <c r="J214" s="1261"/>
      <c r="K214" s="1287"/>
      <c r="L214" s="1287"/>
      <c r="M214" s="1261"/>
      <c r="N214" s="1287"/>
      <c r="O214" s="1287"/>
      <c r="P214" s="1261"/>
      <c r="Q214" s="1287"/>
      <c r="R214" s="1261"/>
      <c r="S214" s="1287"/>
      <c r="T214" s="1260" t="s">
        <v>785</v>
      </c>
      <c r="U214" s="1287"/>
      <c r="V214" s="1287"/>
      <c r="W214" s="1287"/>
      <c r="X214" s="1287"/>
      <c r="Y214" s="1287"/>
      <c r="Z214" s="1287"/>
      <c r="AA214" s="1287"/>
      <c r="AB214" s="1261" t="s">
        <v>732</v>
      </c>
      <c r="AC214" s="1287"/>
      <c r="AD214" s="1287"/>
      <c r="AE214" s="1287"/>
      <c r="AF214" s="1287"/>
      <c r="AG214" s="1261" t="s">
        <v>733</v>
      </c>
      <c r="AH214" s="1287"/>
      <c r="AI214" s="1287"/>
      <c r="AJ214" s="1020" t="s">
        <v>417</v>
      </c>
      <c r="AK214" s="1262" t="s">
        <v>734</v>
      </c>
      <c r="AL214" s="1287"/>
      <c r="AM214" s="1287"/>
      <c r="AN214" s="1287"/>
      <c r="AO214" s="1287"/>
      <c r="AP214" s="1287"/>
      <c r="AQ214" s="1019">
        <v>450000000</v>
      </c>
      <c r="AR214" s="1060">
        <v>111800332</v>
      </c>
      <c r="AS214" s="1019">
        <v>728101</v>
      </c>
      <c r="AT214" s="1019">
        <v>0</v>
      </c>
      <c r="AU214" s="1019">
        <v>0</v>
      </c>
      <c r="AV214" s="1060">
        <v>0</v>
      </c>
      <c r="AW214" s="1019">
        <v>111800332</v>
      </c>
      <c r="AX214" s="1060">
        <v>0</v>
      </c>
      <c r="AY214" s="1019">
        <v>0</v>
      </c>
      <c r="AZ214" s="1060">
        <v>0</v>
      </c>
      <c r="BA214" s="1019">
        <v>0</v>
      </c>
      <c r="BB214" s="1019">
        <v>0</v>
      </c>
      <c r="BC214" s="1019">
        <v>0</v>
      </c>
      <c r="BD214" s="1019">
        <v>0</v>
      </c>
      <c r="BG214" s="1064">
        <v>450000000</v>
      </c>
      <c r="BH214" s="1064">
        <v>111800332</v>
      </c>
      <c r="BI214" s="1064">
        <v>728101</v>
      </c>
      <c r="BJ214" s="1064">
        <v>0</v>
      </c>
      <c r="BK214" s="1064">
        <v>0</v>
      </c>
      <c r="BL214" s="1064">
        <v>0</v>
      </c>
      <c r="BM214" s="1064">
        <v>111800332</v>
      </c>
      <c r="BN214" s="1064">
        <v>0</v>
      </c>
      <c r="BO214" s="1064">
        <v>0</v>
      </c>
      <c r="BP214" s="1064">
        <v>0</v>
      </c>
      <c r="BQ214" s="1064">
        <v>0</v>
      </c>
      <c r="BR214" s="1064">
        <v>0</v>
      </c>
      <c r="BS214" s="1064">
        <v>0</v>
      </c>
      <c r="BT214" s="1064">
        <v>0</v>
      </c>
    </row>
    <row r="215" spans="1:72" ht="21.95" customHeight="1" x14ac:dyDescent="0.2">
      <c r="A215" s="1012" t="str">
        <f t="shared" si="3"/>
        <v>C520800310</v>
      </c>
      <c r="B215" s="1257" t="s">
        <v>453</v>
      </c>
      <c r="C215" s="1287"/>
      <c r="D215" s="1257" t="s">
        <v>812</v>
      </c>
      <c r="E215" s="1287"/>
      <c r="F215" s="1257" t="s">
        <v>784</v>
      </c>
      <c r="G215" s="1287"/>
      <c r="H215" s="1257" t="s">
        <v>748</v>
      </c>
      <c r="I215" s="1287"/>
      <c r="J215" s="1257"/>
      <c r="K215" s="1287"/>
      <c r="L215" s="1287"/>
      <c r="M215" s="1257"/>
      <c r="N215" s="1287"/>
      <c r="O215" s="1287"/>
      <c r="P215" s="1257"/>
      <c r="Q215" s="1287"/>
      <c r="R215" s="1257"/>
      <c r="S215" s="1287"/>
      <c r="T215" s="1258" t="s">
        <v>594</v>
      </c>
      <c r="U215" s="1287"/>
      <c r="V215" s="1287"/>
      <c r="W215" s="1287"/>
      <c r="X215" s="1287"/>
      <c r="Y215" s="1287"/>
      <c r="Z215" s="1287"/>
      <c r="AA215" s="1287"/>
      <c r="AB215" s="1257" t="s">
        <v>732</v>
      </c>
      <c r="AC215" s="1287"/>
      <c r="AD215" s="1287"/>
      <c r="AE215" s="1287"/>
      <c r="AF215" s="1287"/>
      <c r="AG215" s="1257" t="s">
        <v>733</v>
      </c>
      <c r="AH215" s="1287"/>
      <c r="AI215" s="1287"/>
      <c r="AJ215" s="1023" t="s">
        <v>417</v>
      </c>
      <c r="AK215" s="1259" t="s">
        <v>734</v>
      </c>
      <c r="AL215" s="1287"/>
      <c r="AM215" s="1287"/>
      <c r="AN215" s="1287"/>
      <c r="AO215" s="1287"/>
      <c r="AP215" s="1287"/>
      <c r="AQ215" s="1019">
        <v>450000000</v>
      </c>
      <c r="AR215" s="1060">
        <v>111800332</v>
      </c>
      <c r="AS215" s="1019">
        <v>728101</v>
      </c>
      <c r="AT215" s="1019">
        <v>0</v>
      </c>
      <c r="AU215" s="1019">
        <v>0</v>
      </c>
      <c r="AV215" s="1060">
        <v>0</v>
      </c>
      <c r="AW215" s="1019">
        <v>111800332</v>
      </c>
      <c r="AX215" s="1060">
        <v>0</v>
      </c>
      <c r="AY215" s="1019">
        <v>0</v>
      </c>
      <c r="AZ215" s="1060">
        <v>0</v>
      </c>
      <c r="BA215" s="1019">
        <v>0</v>
      </c>
      <c r="BB215" s="1019">
        <v>0</v>
      </c>
      <c r="BC215" s="1019">
        <v>0</v>
      </c>
      <c r="BD215" s="1019">
        <v>0</v>
      </c>
      <c r="BG215" s="1064">
        <v>450000000</v>
      </c>
      <c r="BH215" s="1064">
        <v>111800332</v>
      </c>
      <c r="BI215" s="1064">
        <v>728101</v>
      </c>
      <c r="BJ215" s="1064">
        <v>0</v>
      </c>
      <c r="BK215" s="1064">
        <v>0</v>
      </c>
      <c r="BL215" s="1064">
        <v>0</v>
      </c>
      <c r="BM215" s="1064">
        <v>111800332</v>
      </c>
      <c r="BN215" s="1064">
        <v>0</v>
      </c>
      <c r="BO215" s="1064">
        <v>0</v>
      </c>
      <c r="BP215" s="1064">
        <v>0</v>
      </c>
      <c r="BQ215" s="1064">
        <v>0</v>
      </c>
      <c r="BR215" s="1064">
        <v>0</v>
      </c>
      <c r="BS215" s="1064">
        <v>0</v>
      </c>
      <c r="BT215" s="1064">
        <v>0</v>
      </c>
    </row>
    <row r="216" spans="1:72" ht="21.95" customHeight="1" x14ac:dyDescent="0.2">
      <c r="A216" s="1012" t="str">
        <f t="shared" si="3"/>
        <v>C67010</v>
      </c>
      <c r="B216" s="1261" t="s">
        <v>453</v>
      </c>
      <c r="C216" s="1287"/>
      <c r="D216" s="1261" t="s">
        <v>814</v>
      </c>
      <c r="E216" s="1287"/>
      <c r="F216" s="1261"/>
      <c r="G216" s="1287"/>
      <c r="H216" s="1261"/>
      <c r="I216" s="1287"/>
      <c r="J216" s="1261"/>
      <c r="K216" s="1287"/>
      <c r="L216" s="1287"/>
      <c r="M216" s="1261"/>
      <c r="N216" s="1287"/>
      <c r="O216" s="1287"/>
      <c r="P216" s="1261"/>
      <c r="Q216" s="1287"/>
      <c r="R216" s="1261"/>
      <c r="S216" s="1287"/>
      <c r="T216" s="1260" t="s">
        <v>815</v>
      </c>
      <c r="U216" s="1287"/>
      <c r="V216" s="1287"/>
      <c r="W216" s="1287"/>
      <c r="X216" s="1287"/>
      <c r="Y216" s="1287"/>
      <c r="Z216" s="1287"/>
      <c r="AA216" s="1287"/>
      <c r="AB216" s="1261" t="s">
        <v>732</v>
      </c>
      <c r="AC216" s="1287"/>
      <c r="AD216" s="1287"/>
      <c r="AE216" s="1287"/>
      <c r="AF216" s="1287"/>
      <c r="AG216" s="1261" t="s">
        <v>733</v>
      </c>
      <c r="AH216" s="1287"/>
      <c r="AI216" s="1287"/>
      <c r="AJ216" s="1020" t="s">
        <v>417</v>
      </c>
      <c r="AK216" s="1262" t="s">
        <v>734</v>
      </c>
      <c r="AL216" s="1287"/>
      <c r="AM216" s="1287"/>
      <c r="AN216" s="1287"/>
      <c r="AO216" s="1287"/>
      <c r="AP216" s="1287"/>
      <c r="AQ216" s="1019">
        <v>3150000000</v>
      </c>
      <c r="AR216" s="1060">
        <v>90000000</v>
      </c>
      <c r="AS216" s="1019">
        <v>0</v>
      </c>
      <c r="AT216" s="1019">
        <v>0</v>
      </c>
      <c r="AU216" s="1019">
        <v>0</v>
      </c>
      <c r="AV216" s="1060">
        <v>61698827</v>
      </c>
      <c r="AW216" s="1019">
        <v>28301173</v>
      </c>
      <c r="AX216" s="1060">
        <v>641329201</v>
      </c>
      <c r="AY216" s="1019">
        <v>579630374</v>
      </c>
      <c r="AZ216" s="1060">
        <v>664711155</v>
      </c>
      <c r="BA216" s="1019">
        <v>23381954</v>
      </c>
      <c r="BB216" s="1019">
        <v>664711155</v>
      </c>
      <c r="BC216" s="1019">
        <v>0</v>
      </c>
      <c r="BD216" s="1019">
        <v>0</v>
      </c>
      <c r="BG216" s="1064">
        <v>3150000000</v>
      </c>
      <c r="BH216" s="1064">
        <v>90000000</v>
      </c>
      <c r="BI216" s="1064">
        <v>0</v>
      </c>
      <c r="BJ216" s="1064">
        <v>0</v>
      </c>
      <c r="BK216" s="1064">
        <v>0</v>
      </c>
      <c r="BL216" s="1064">
        <v>61698827</v>
      </c>
      <c r="BM216" s="1064">
        <v>28301173</v>
      </c>
      <c r="BN216" s="1064">
        <v>641329201</v>
      </c>
      <c r="BO216" s="1064">
        <v>579630374</v>
      </c>
      <c r="BP216" s="1064">
        <v>664711155</v>
      </c>
      <c r="BQ216" s="1064">
        <v>23381954</v>
      </c>
      <c r="BR216" s="1064">
        <v>664711155</v>
      </c>
      <c r="BS216" s="1064">
        <v>0</v>
      </c>
      <c r="BT216" s="1064">
        <v>0</v>
      </c>
    </row>
    <row r="217" spans="1:72" ht="21.95" customHeight="1" x14ac:dyDescent="0.2">
      <c r="A217" s="1012" t="str">
        <f t="shared" si="3"/>
        <v>C670150710</v>
      </c>
      <c r="B217" s="1261" t="s">
        <v>453</v>
      </c>
      <c r="C217" s="1287"/>
      <c r="D217" s="1261" t="s">
        <v>814</v>
      </c>
      <c r="E217" s="1287"/>
      <c r="F217" s="1261" t="s">
        <v>795</v>
      </c>
      <c r="G217" s="1287"/>
      <c r="H217" s="1261"/>
      <c r="I217" s="1287"/>
      <c r="J217" s="1261"/>
      <c r="K217" s="1287"/>
      <c r="L217" s="1287"/>
      <c r="M217" s="1261"/>
      <c r="N217" s="1287"/>
      <c r="O217" s="1287"/>
      <c r="P217" s="1261"/>
      <c r="Q217" s="1287"/>
      <c r="R217" s="1261"/>
      <c r="S217" s="1287"/>
      <c r="T217" s="1260" t="s">
        <v>796</v>
      </c>
      <c r="U217" s="1287"/>
      <c r="V217" s="1287"/>
      <c r="W217" s="1287"/>
      <c r="X217" s="1287"/>
      <c r="Y217" s="1287"/>
      <c r="Z217" s="1287"/>
      <c r="AA217" s="1287"/>
      <c r="AB217" s="1261" t="s">
        <v>732</v>
      </c>
      <c r="AC217" s="1287"/>
      <c r="AD217" s="1287"/>
      <c r="AE217" s="1287"/>
      <c r="AF217" s="1287"/>
      <c r="AG217" s="1261" t="s">
        <v>733</v>
      </c>
      <c r="AH217" s="1287"/>
      <c r="AI217" s="1287"/>
      <c r="AJ217" s="1020" t="s">
        <v>417</v>
      </c>
      <c r="AK217" s="1262" t="s">
        <v>734</v>
      </c>
      <c r="AL217" s="1287"/>
      <c r="AM217" s="1287"/>
      <c r="AN217" s="1287"/>
      <c r="AO217" s="1287"/>
      <c r="AP217" s="1287"/>
      <c r="AQ217" s="1019">
        <v>2300000000</v>
      </c>
      <c r="AR217" s="1060">
        <v>0</v>
      </c>
      <c r="AS217" s="1019">
        <v>0</v>
      </c>
      <c r="AT217" s="1019">
        <v>0</v>
      </c>
      <c r="AU217" s="1019">
        <v>0</v>
      </c>
      <c r="AV217" s="1060">
        <v>45218101</v>
      </c>
      <c r="AW217" s="1019">
        <v>45218101</v>
      </c>
      <c r="AX217" s="1060">
        <v>592421955</v>
      </c>
      <c r="AY217" s="1019">
        <v>547203854</v>
      </c>
      <c r="AZ217" s="1060">
        <v>608756815</v>
      </c>
      <c r="BA217" s="1019">
        <v>16334860</v>
      </c>
      <c r="BB217" s="1019">
        <v>608756815</v>
      </c>
      <c r="BC217" s="1019">
        <v>0</v>
      </c>
      <c r="BD217" s="1019">
        <v>0</v>
      </c>
      <c r="BG217" s="1064">
        <v>2300000000</v>
      </c>
      <c r="BH217" s="1064">
        <v>0</v>
      </c>
      <c r="BI217" s="1064">
        <v>0</v>
      </c>
      <c r="BJ217" s="1064">
        <v>0</v>
      </c>
      <c r="BK217" s="1064">
        <v>0</v>
      </c>
      <c r="BL217" s="1064">
        <v>45218101</v>
      </c>
      <c r="BM217" s="1064">
        <v>45218101</v>
      </c>
      <c r="BN217" s="1064">
        <v>592421955</v>
      </c>
      <c r="BO217" s="1064">
        <v>547203854</v>
      </c>
      <c r="BP217" s="1064">
        <v>608756815</v>
      </c>
      <c r="BQ217" s="1064">
        <v>16334860</v>
      </c>
      <c r="BR217" s="1064">
        <v>608756815</v>
      </c>
      <c r="BS217" s="1064">
        <v>0</v>
      </c>
      <c r="BT217" s="1064">
        <v>0</v>
      </c>
    </row>
    <row r="218" spans="1:72" ht="21.95" customHeight="1" x14ac:dyDescent="0.2">
      <c r="A218" s="1012" t="str">
        <f t="shared" si="3"/>
        <v>C6701507310</v>
      </c>
      <c r="B218" s="1261" t="s">
        <v>453</v>
      </c>
      <c r="C218" s="1287"/>
      <c r="D218" s="1261" t="s">
        <v>814</v>
      </c>
      <c r="E218" s="1287"/>
      <c r="F218" s="1261" t="s">
        <v>795</v>
      </c>
      <c r="G218" s="1287"/>
      <c r="H218" s="1261" t="s">
        <v>748</v>
      </c>
      <c r="I218" s="1287"/>
      <c r="J218" s="1261" t="s">
        <v>685</v>
      </c>
      <c r="K218" s="1287"/>
      <c r="L218" s="1287"/>
      <c r="M218" s="1261" t="s">
        <v>685</v>
      </c>
      <c r="N218" s="1287"/>
      <c r="O218" s="1287"/>
      <c r="P218" s="1261" t="s">
        <v>685</v>
      </c>
      <c r="Q218" s="1287"/>
      <c r="R218" s="1261" t="s">
        <v>685</v>
      </c>
      <c r="S218" s="1287"/>
      <c r="T218" s="1260" t="s">
        <v>816</v>
      </c>
      <c r="U218" s="1287"/>
      <c r="V218" s="1287"/>
      <c r="W218" s="1287"/>
      <c r="X218" s="1287"/>
      <c r="Y218" s="1287"/>
      <c r="Z218" s="1287"/>
      <c r="AA218" s="1287"/>
      <c r="AB218" s="1261" t="s">
        <v>732</v>
      </c>
      <c r="AC218" s="1287"/>
      <c r="AD218" s="1287"/>
      <c r="AE218" s="1287"/>
      <c r="AF218" s="1287"/>
      <c r="AG218" s="1261" t="s">
        <v>733</v>
      </c>
      <c r="AH218" s="1287"/>
      <c r="AI218" s="1287"/>
      <c r="AJ218" s="1020" t="s">
        <v>417</v>
      </c>
      <c r="AK218" s="1262" t="s">
        <v>734</v>
      </c>
      <c r="AL218" s="1287"/>
      <c r="AM218" s="1287"/>
      <c r="AN218" s="1287"/>
      <c r="AO218" s="1287"/>
      <c r="AP218" s="1287"/>
      <c r="AQ218" s="1019">
        <v>2300000000</v>
      </c>
      <c r="AR218" s="1060">
        <v>0</v>
      </c>
      <c r="AS218" s="1019">
        <v>0</v>
      </c>
      <c r="AT218" s="1019">
        <v>0</v>
      </c>
      <c r="AU218" s="1019">
        <v>0</v>
      </c>
      <c r="AV218" s="1060">
        <v>45218101</v>
      </c>
      <c r="AW218" s="1019">
        <v>45218101</v>
      </c>
      <c r="AX218" s="1060">
        <v>592421955</v>
      </c>
      <c r="AY218" s="1019">
        <v>547203854</v>
      </c>
      <c r="AZ218" s="1060">
        <v>608756815</v>
      </c>
      <c r="BA218" s="1019">
        <v>16334860</v>
      </c>
      <c r="BB218" s="1019">
        <v>608756815</v>
      </c>
      <c r="BC218" s="1019">
        <v>0</v>
      </c>
      <c r="BD218" s="1019">
        <v>0</v>
      </c>
      <c r="BG218" s="1064">
        <v>2300000000</v>
      </c>
      <c r="BH218" s="1064">
        <v>0</v>
      </c>
      <c r="BI218" s="1064">
        <v>0</v>
      </c>
      <c r="BJ218" s="1064">
        <v>0</v>
      </c>
      <c r="BK218" s="1064">
        <v>0</v>
      </c>
      <c r="BL218" s="1064">
        <v>45218101</v>
      </c>
      <c r="BM218" s="1064">
        <v>45218101</v>
      </c>
      <c r="BN218" s="1064">
        <v>592421955</v>
      </c>
      <c r="BO218" s="1064">
        <v>547203854</v>
      </c>
      <c r="BP218" s="1064">
        <v>608756815</v>
      </c>
      <c r="BQ218" s="1064">
        <v>16334860</v>
      </c>
      <c r="BR218" s="1064">
        <v>608756815</v>
      </c>
      <c r="BS218" s="1064">
        <v>0</v>
      </c>
      <c r="BT218" s="1064">
        <v>0</v>
      </c>
    </row>
    <row r="219" spans="1:72" ht="21.95" customHeight="1" x14ac:dyDescent="0.2">
      <c r="A219" s="1012" t="str">
        <f t="shared" ref="A219:A224" si="4">+B219&amp;D219&amp;F219&amp;H219&amp;J219&amp;M219&amp;AJ219</f>
        <v>C67015073010</v>
      </c>
      <c r="B219" s="1261" t="s">
        <v>453</v>
      </c>
      <c r="C219" s="1287"/>
      <c r="D219" s="1261" t="s">
        <v>814</v>
      </c>
      <c r="E219" s="1287"/>
      <c r="F219" s="1261" t="s">
        <v>795</v>
      </c>
      <c r="G219" s="1287"/>
      <c r="H219" s="1261" t="s">
        <v>748</v>
      </c>
      <c r="I219" s="1287"/>
      <c r="J219" s="1261" t="s">
        <v>739</v>
      </c>
      <c r="K219" s="1287"/>
      <c r="L219" s="1287"/>
      <c r="M219" s="1261" t="s">
        <v>685</v>
      </c>
      <c r="N219" s="1287"/>
      <c r="O219" s="1287"/>
      <c r="P219" s="1261" t="s">
        <v>685</v>
      </c>
      <c r="Q219" s="1287"/>
      <c r="R219" s="1261" t="s">
        <v>685</v>
      </c>
      <c r="S219" s="1287"/>
      <c r="T219" s="1260" t="s">
        <v>816</v>
      </c>
      <c r="U219" s="1287"/>
      <c r="V219" s="1287"/>
      <c r="W219" s="1287"/>
      <c r="X219" s="1287"/>
      <c r="Y219" s="1287"/>
      <c r="Z219" s="1287"/>
      <c r="AA219" s="1287"/>
      <c r="AB219" s="1261" t="s">
        <v>732</v>
      </c>
      <c r="AC219" s="1287"/>
      <c r="AD219" s="1287"/>
      <c r="AE219" s="1287"/>
      <c r="AF219" s="1287"/>
      <c r="AG219" s="1261" t="s">
        <v>733</v>
      </c>
      <c r="AH219" s="1287"/>
      <c r="AI219" s="1287"/>
      <c r="AJ219" s="1020" t="s">
        <v>417</v>
      </c>
      <c r="AK219" s="1262" t="s">
        <v>734</v>
      </c>
      <c r="AL219" s="1287"/>
      <c r="AM219" s="1287"/>
      <c r="AN219" s="1287"/>
      <c r="AO219" s="1287"/>
      <c r="AP219" s="1287"/>
      <c r="AQ219" s="1019">
        <v>2300000000</v>
      </c>
      <c r="AR219" s="1060">
        <v>0</v>
      </c>
      <c r="AS219" s="1019">
        <v>0</v>
      </c>
      <c r="AT219" s="1019">
        <v>0</v>
      </c>
      <c r="AU219" s="1019">
        <v>0</v>
      </c>
      <c r="AV219" s="1060">
        <v>45218101</v>
      </c>
      <c r="AW219" s="1019">
        <v>45218101</v>
      </c>
      <c r="AX219" s="1060">
        <v>592421955</v>
      </c>
      <c r="AY219" s="1019">
        <v>547203854</v>
      </c>
      <c r="AZ219" s="1060">
        <v>608756815</v>
      </c>
      <c r="BA219" s="1019">
        <v>16334860</v>
      </c>
      <c r="BB219" s="1019">
        <v>608756815</v>
      </c>
      <c r="BC219" s="1019">
        <v>0</v>
      </c>
      <c r="BD219" s="1019">
        <v>0</v>
      </c>
      <c r="BG219" s="1064">
        <v>2300000000</v>
      </c>
      <c r="BH219" s="1064">
        <v>0</v>
      </c>
      <c r="BI219" s="1064">
        <v>0</v>
      </c>
      <c r="BJ219" s="1064">
        <v>0</v>
      </c>
      <c r="BK219" s="1064">
        <v>0</v>
      </c>
      <c r="BL219" s="1064">
        <v>45218101</v>
      </c>
      <c r="BM219" s="1064">
        <v>45218101</v>
      </c>
      <c r="BN219" s="1064">
        <v>592421955</v>
      </c>
      <c r="BO219" s="1064">
        <v>547203854</v>
      </c>
      <c r="BP219" s="1064">
        <v>608756815</v>
      </c>
      <c r="BQ219" s="1064">
        <v>16334860</v>
      </c>
      <c r="BR219" s="1064">
        <v>608756815</v>
      </c>
      <c r="BS219" s="1064">
        <v>0</v>
      </c>
      <c r="BT219" s="1064">
        <v>0</v>
      </c>
    </row>
    <row r="220" spans="1:72" ht="21.95" customHeight="1" x14ac:dyDescent="0.2">
      <c r="A220" s="1012" t="str">
        <f t="shared" si="4"/>
        <v>C670150730210</v>
      </c>
      <c r="B220" s="1257" t="s">
        <v>453</v>
      </c>
      <c r="C220" s="1287"/>
      <c r="D220" s="1257" t="s">
        <v>814</v>
      </c>
      <c r="E220" s="1287"/>
      <c r="F220" s="1257" t="s">
        <v>795</v>
      </c>
      <c r="G220" s="1287"/>
      <c r="H220" s="1257" t="s">
        <v>748</v>
      </c>
      <c r="I220" s="1287"/>
      <c r="J220" s="1257" t="s">
        <v>739</v>
      </c>
      <c r="K220" s="1287"/>
      <c r="L220" s="1287"/>
      <c r="M220" s="1257" t="s">
        <v>741</v>
      </c>
      <c r="N220" s="1287"/>
      <c r="O220" s="1287"/>
      <c r="P220" s="1257" t="s">
        <v>685</v>
      </c>
      <c r="Q220" s="1287"/>
      <c r="R220" s="1257" t="s">
        <v>685</v>
      </c>
      <c r="S220" s="1287"/>
      <c r="T220" s="1258" t="s">
        <v>595</v>
      </c>
      <c r="U220" s="1287"/>
      <c r="V220" s="1287"/>
      <c r="W220" s="1287"/>
      <c r="X220" s="1287"/>
      <c r="Y220" s="1287"/>
      <c r="Z220" s="1287"/>
      <c r="AA220" s="1287"/>
      <c r="AB220" s="1257" t="s">
        <v>732</v>
      </c>
      <c r="AC220" s="1287"/>
      <c r="AD220" s="1287"/>
      <c r="AE220" s="1287"/>
      <c r="AF220" s="1287"/>
      <c r="AG220" s="1257" t="s">
        <v>733</v>
      </c>
      <c r="AH220" s="1287"/>
      <c r="AI220" s="1287"/>
      <c r="AJ220" s="1023" t="s">
        <v>417</v>
      </c>
      <c r="AK220" s="1259" t="s">
        <v>734</v>
      </c>
      <c r="AL220" s="1287"/>
      <c r="AM220" s="1287"/>
      <c r="AN220" s="1287"/>
      <c r="AO220" s="1287"/>
      <c r="AP220" s="1287"/>
      <c r="AQ220" s="1019">
        <v>1500000000</v>
      </c>
      <c r="AR220" s="1060">
        <v>0</v>
      </c>
      <c r="AS220" s="1019">
        <v>0</v>
      </c>
      <c r="AT220" s="1019">
        <v>0</v>
      </c>
      <c r="AU220" s="1019">
        <v>0</v>
      </c>
      <c r="AV220" s="1060">
        <v>11784000</v>
      </c>
      <c r="AW220" s="1019">
        <v>11784000</v>
      </c>
      <c r="AX220" s="1060">
        <v>437019850</v>
      </c>
      <c r="AY220" s="1019">
        <v>425235850</v>
      </c>
      <c r="AZ220" s="1060">
        <v>437019850</v>
      </c>
      <c r="BA220" s="1019">
        <v>0</v>
      </c>
      <c r="BB220" s="1019">
        <v>437019850</v>
      </c>
      <c r="BC220" s="1019">
        <v>0</v>
      </c>
      <c r="BD220" s="1019">
        <v>0</v>
      </c>
      <c r="BG220" s="1064">
        <v>1500000000</v>
      </c>
      <c r="BH220" s="1064">
        <v>0</v>
      </c>
      <c r="BI220" s="1064">
        <v>0</v>
      </c>
      <c r="BJ220" s="1064">
        <v>0</v>
      </c>
      <c r="BK220" s="1064">
        <v>0</v>
      </c>
      <c r="BL220" s="1064">
        <v>11784000</v>
      </c>
      <c r="BM220" s="1064">
        <v>11784000</v>
      </c>
      <c r="BN220" s="1064">
        <v>437019850</v>
      </c>
      <c r="BO220" s="1064">
        <v>425235850</v>
      </c>
      <c r="BP220" s="1064">
        <v>437019850</v>
      </c>
      <c r="BQ220" s="1064">
        <v>0</v>
      </c>
      <c r="BR220" s="1064">
        <v>437019850</v>
      </c>
      <c r="BS220" s="1064">
        <v>0</v>
      </c>
      <c r="BT220" s="1064">
        <v>0</v>
      </c>
    </row>
    <row r="221" spans="1:72" ht="21.95" customHeight="1" x14ac:dyDescent="0.2">
      <c r="A221" s="1012" t="str">
        <f t="shared" si="4"/>
        <v>C670150730310</v>
      </c>
      <c r="B221" s="1257" t="s">
        <v>453</v>
      </c>
      <c r="C221" s="1287"/>
      <c r="D221" s="1257" t="s">
        <v>814</v>
      </c>
      <c r="E221" s="1287"/>
      <c r="F221" s="1257" t="s">
        <v>795</v>
      </c>
      <c r="G221" s="1287"/>
      <c r="H221" s="1257" t="s">
        <v>748</v>
      </c>
      <c r="I221" s="1287"/>
      <c r="J221" s="1257" t="s">
        <v>739</v>
      </c>
      <c r="K221" s="1287"/>
      <c r="L221" s="1287"/>
      <c r="M221" s="1257" t="s">
        <v>748</v>
      </c>
      <c r="N221" s="1287"/>
      <c r="O221" s="1287"/>
      <c r="P221" s="1257" t="s">
        <v>685</v>
      </c>
      <c r="Q221" s="1287"/>
      <c r="R221" s="1257" t="s">
        <v>685</v>
      </c>
      <c r="S221" s="1287"/>
      <c r="T221" s="1258" t="s">
        <v>596</v>
      </c>
      <c r="U221" s="1287"/>
      <c r="V221" s="1287"/>
      <c r="W221" s="1287"/>
      <c r="X221" s="1287"/>
      <c r="Y221" s="1287"/>
      <c r="Z221" s="1287"/>
      <c r="AA221" s="1287"/>
      <c r="AB221" s="1257" t="s">
        <v>732</v>
      </c>
      <c r="AC221" s="1287"/>
      <c r="AD221" s="1287"/>
      <c r="AE221" s="1287"/>
      <c r="AF221" s="1287"/>
      <c r="AG221" s="1257" t="s">
        <v>733</v>
      </c>
      <c r="AH221" s="1287"/>
      <c r="AI221" s="1287"/>
      <c r="AJ221" s="1023" t="s">
        <v>417</v>
      </c>
      <c r="AK221" s="1259" t="s">
        <v>734</v>
      </c>
      <c r="AL221" s="1287"/>
      <c r="AM221" s="1287"/>
      <c r="AN221" s="1287"/>
      <c r="AO221" s="1287"/>
      <c r="AP221" s="1287"/>
      <c r="AQ221" s="1019">
        <v>800000000</v>
      </c>
      <c r="AR221" s="1060">
        <v>0</v>
      </c>
      <c r="AS221" s="1019">
        <v>0</v>
      </c>
      <c r="AT221" s="1019">
        <v>0</v>
      </c>
      <c r="AU221" s="1019">
        <v>0</v>
      </c>
      <c r="AV221" s="1060">
        <v>33434101</v>
      </c>
      <c r="AW221" s="1019">
        <v>33434101</v>
      </c>
      <c r="AX221" s="1060">
        <v>155402105</v>
      </c>
      <c r="AY221" s="1019">
        <v>121968004</v>
      </c>
      <c r="AZ221" s="1060">
        <v>171736965</v>
      </c>
      <c r="BA221" s="1019">
        <v>16334860</v>
      </c>
      <c r="BB221" s="1019">
        <v>171736965</v>
      </c>
      <c r="BC221" s="1019">
        <v>0</v>
      </c>
      <c r="BD221" s="1019">
        <v>0</v>
      </c>
      <c r="BG221" s="1064">
        <v>800000000</v>
      </c>
      <c r="BH221" s="1064">
        <v>0</v>
      </c>
      <c r="BI221" s="1064">
        <v>0</v>
      </c>
      <c r="BJ221" s="1064">
        <v>0</v>
      </c>
      <c r="BK221" s="1064">
        <v>0</v>
      </c>
      <c r="BL221" s="1064">
        <v>33434101</v>
      </c>
      <c r="BM221" s="1064">
        <v>33434101</v>
      </c>
      <c r="BN221" s="1064">
        <v>155402105</v>
      </c>
      <c r="BO221" s="1064">
        <v>121968004</v>
      </c>
      <c r="BP221" s="1064">
        <v>171736965</v>
      </c>
      <c r="BQ221" s="1064">
        <v>16334860</v>
      </c>
      <c r="BR221" s="1064">
        <v>171736965</v>
      </c>
      <c r="BS221" s="1064">
        <v>0</v>
      </c>
      <c r="BT221" s="1064">
        <v>0</v>
      </c>
    </row>
    <row r="222" spans="1:72" ht="21.95" customHeight="1" x14ac:dyDescent="0.2">
      <c r="A222" s="1012" t="str">
        <f t="shared" si="4"/>
        <v>C670150810</v>
      </c>
      <c r="B222" s="1261" t="s">
        <v>453</v>
      </c>
      <c r="C222" s="1287"/>
      <c r="D222" s="1261" t="s">
        <v>814</v>
      </c>
      <c r="E222" s="1287"/>
      <c r="F222" s="1261" t="s">
        <v>817</v>
      </c>
      <c r="G222" s="1287"/>
      <c r="H222" s="1261"/>
      <c r="I222" s="1287"/>
      <c r="J222" s="1261"/>
      <c r="K222" s="1287"/>
      <c r="L222" s="1287"/>
      <c r="M222" s="1261"/>
      <c r="N222" s="1287"/>
      <c r="O222" s="1287"/>
      <c r="P222" s="1261"/>
      <c r="Q222" s="1287"/>
      <c r="R222" s="1261"/>
      <c r="S222" s="1287"/>
      <c r="T222" s="1260" t="s">
        <v>818</v>
      </c>
      <c r="U222" s="1287"/>
      <c r="V222" s="1287"/>
      <c r="W222" s="1287"/>
      <c r="X222" s="1287"/>
      <c r="Y222" s="1287"/>
      <c r="Z222" s="1287"/>
      <c r="AA222" s="1287"/>
      <c r="AB222" s="1261" t="s">
        <v>732</v>
      </c>
      <c r="AC222" s="1287"/>
      <c r="AD222" s="1287"/>
      <c r="AE222" s="1287"/>
      <c r="AF222" s="1287"/>
      <c r="AG222" s="1261" t="s">
        <v>733</v>
      </c>
      <c r="AH222" s="1287"/>
      <c r="AI222" s="1287"/>
      <c r="AJ222" s="1020" t="s">
        <v>417</v>
      </c>
      <c r="AK222" s="1262" t="s">
        <v>734</v>
      </c>
      <c r="AL222" s="1287"/>
      <c r="AM222" s="1287"/>
      <c r="AN222" s="1287"/>
      <c r="AO222" s="1287"/>
      <c r="AP222" s="1287"/>
      <c r="AQ222" s="1019">
        <v>850000000</v>
      </c>
      <c r="AR222" s="1060">
        <v>90000000</v>
      </c>
      <c r="AS222" s="1019">
        <v>0</v>
      </c>
      <c r="AT222" s="1019">
        <v>0</v>
      </c>
      <c r="AU222" s="1019">
        <v>0</v>
      </c>
      <c r="AV222" s="1060">
        <v>16480726</v>
      </c>
      <c r="AW222" s="1019">
        <v>73519274</v>
      </c>
      <c r="AX222" s="1060">
        <v>48907246</v>
      </c>
      <c r="AY222" s="1019">
        <v>32426520</v>
      </c>
      <c r="AZ222" s="1060">
        <v>55954340</v>
      </c>
      <c r="BA222" s="1019">
        <v>7047094</v>
      </c>
      <c r="BB222" s="1019">
        <v>55954340</v>
      </c>
      <c r="BC222" s="1019">
        <v>0</v>
      </c>
      <c r="BD222" s="1019">
        <v>0</v>
      </c>
      <c r="BG222" s="1064">
        <v>850000000</v>
      </c>
      <c r="BH222" s="1064">
        <v>90000000</v>
      </c>
      <c r="BI222" s="1064">
        <v>0</v>
      </c>
      <c r="BJ222" s="1064">
        <v>0</v>
      </c>
      <c r="BK222" s="1064">
        <v>0</v>
      </c>
      <c r="BL222" s="1064">
        <v>16480726</v>
      </c>
      <c r="BM222" s="1064">
        <v>73519274</v>
      </c>
      <c r="BN222" s="1064">
        <v>48907246</v>
      </c>
      <c r="BO222" s="1064">
        <v>32426520</v>
      </c>
      <c r="BP222" s="1064">
        <v>55954340</v>
      </c>
      <c r="BQ222" s="1064">
        <v>7047094</v>
      </c>
      <c r="BR222" s="1064">
        <v>55954340</v>
      </c>
      <c r="BS222" s="1064">
        <v>0</v>
      </c>
      <c r="BT222" s="1064">
        <v>0</v>
      </c>
    </row>
    <row r="223" spans="1:72" ht="21.95" customHeight="1" x14ac:dyDescent="0.2">
      <c r="A223" s="1012" t="str">
        <f t="shared" si="4"/>
        <v>C6701508110</v>
      </c>
      <c r="B223" s="1257" t="s">
        <v>453</v>
      </c>
      <c r="C223" s="1287"/>
      <c r="D223" s="1257" t="s">
        <v>814</v>
      </c>
      <c r="E223" s="1287"/>
      <c r="F223" s="1257" t="s">
        <v>817</v>
      </c>
      <c r="G223" s="1287"/>
      <c r="H223" s="1257" t="s">
        <v>738</v>
      </c>
      <c r="I223" s="1287"/>
      <c r="J223" s="1257" t="s">
        <v>685</v>
      </c>
      <c r="K223" s="1287"/>
      <c r="L223" s="1287"/>
      <c r="M223" s="1257" t="s">
        <v>685</v>
      </c>
      <c r="N223" s="1287"/>
      <c r="O223" s="1287"/>
      <c r="P223" s="1257" t="s">
        <v>685</v>
      </c>
      <c r="Q223" s="1287"/>
      <c r="R223" s="1257" t="s">
        <v>685</v>
      </c>
      <c r="S223" s="1287"/>
      <c r="T223" s="1258" t="s">
        <v>597</v>
      </c>
      <c r="U223" s="1287"/>
      <c r="V223" s="1287"/>
      <c r="W223" s="1287"/>
      <c r="X223" s="1287"/>
      <c r="Y223" s="1287"/>
      <c r="Z223" s="1287"/>
      <c r="AA223" s="1287"/>
      <c r="AB223" s="1257" t="s">
        <v>732</v>
      </c>
      <c r="AC223" s="1287"/>
      <c r="AD223" s="1287"/>
      <c r="AE223" s="1287"/>
      <c r="AF223" s="1287"/>
      <c r="AG223" s="1257" t="s">
        <v>733</v>
      </c>
      <c r="AH223" s="1287"/>
      <c r="AI223" s="1287"/>
      <c r="AJ223" s="1023" t="s">
        <v>417</v>
      </c>
      <c r="AK223" s="1259" t="s">
        <v>734</v>
      </c>
      <c r="AL223" s="1287"/>
      <c r="AM223" s="1287"/>
      <c r="AN223" s="1287"/>
      <c r="AO223" s="1287"/>
      <c r="AP223" s="1287"/>
      <c r="AQ223" s="1019">
        <v>850000000</v>
      </c>
      <c r="AR223" s="1060">
        <v>90000000</v>
      </c>
      <c r="AS223" s="1019">
        <v>0</v>
      </c>
      <c r="AT223" s="1019">
        <v>0</v>
      </c>
      <c r="AU223" s="1019">
        <v>0</v>
      </c>
      <c r="AV223" s="1060">
        <v>16480726</v>
      </c>
      <c r="AW223" s="1019">
        <v>73519274</v>
      </c>
      <c r="AX223" s="1060">
        <v>48907246</v>
      </c>
      <c r="AY223" s="1019">
        <v>32426520</v>
      </c>
      <c r="AZ223" s="1060">
        <v>55954340</v>
      </c>
      <c r="BA223" s="1019">
        <v>7047094</v>
      </c>
      <c r="BB223" s="1019">
        <v>55954340</v>
      </c>
      <c r="BC223" s="1019">
        <v>0</v>
      </c>
      <c r="BD223" s="1019">
        <v>0</v>
      </c>
      <c r="BG223" s="1064">
        <v>850000000</v>
      </c>
      <c r="BH223" s="1064">
        <v>90000000</v>
      </c>
      <c r="BI223" s="1064">
        <v>0</v>
      </c>
      <c r="BJ223" s="1064">
        <v>0</v>
      </c>
      <c r="BK223" s="1064">
        <v>0</v>
      </c>
      <c r="BL223" s="1064">
        <v>16480726</v>
      </c>
      <c r="BM223" s="1064">
        <v>73519274</v>
      </c>
      <c r="BN223" s="1064">
        <v>48907246</v>
      </c>
      <c r="BO223" s="1064">
        <v>32426520</v>
      </c>
      <c r="BP223" s="1064">
        <v>55954340</v>
      </c>
      <c r="BQ223" s="1064">
        <v>7047094</v>
      </c>
      <c r="BR223" s="1064">
        <v>55954340</v>
      </c>
      <c r="BS223" s="1064">
        <v>0</v>
      </c>
      <c r="BT223" s="1064">
        <v>0</v>
      </c>
    </row>
    <row r="224" spans="1:72" ht="21.95" customHeight="1" x14ac:dyDescent="0.2">
      <c r="A224" s="1012" t="str">
        <f t="shared" si="4"/>
        <v/>
      </c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256" t="s">
        <v>685</v>
      </c>
      <c r="L224" s="1287"/>
      <c r="M224" s="1256" t="s">
        <v>685</v>
      </c>
      <c r="N224" s="1287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256" t="s">
        <v>685</v>
      </c>
      <c r="AC224" s="1287"/>
      <c r="AD224" s="1256" t="s">
        <v>685</v>
      </c>
      <c r="AE224" s="1287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256" t="s">
        <v>685</v>
      </c>
      <c r="AO224" s="1287"/>
      <c r="AP224" s="1287"/>
      <c r="AQ224" s="1014" t="s">
        <v>685</v>
      </c>
      <c r="AR224" s="1058" t="s">
        <v>685</v>
      </c>
      <c r="AS224" s="1014" t="s">
        <v>685</v>
      </c>
      <c r="AT224" s="1256" t="s">
        <v>685</v>
      </c>
      <c r="AU224" s="1287"/>
      <c r="AV224" s="1058" t="s">
        <v>685</v>
      </c>
      <c r="AW224" s="1014" t="s">
        <v>685</v>
      </c>
      <c r="AX224" s="1058" t="s">
        <v>685</v>
      </c>
      <c r="AY224" s="1014" t="s">
        <v>685</v>
      </c>
      <c r="AZ224" s="1058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  <row r="225" ht="21.95" customHeight="1" x14ac:dyDescent="0.2"/>
    <row r="226" ht="21.95" customHeight="1" x14ac:dyDescent="0.2"/>
  </sheetData>
  <mergeCells count="2515"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BT224"/>
  <sheetViews>
    <sheetView showGridLines="0" zoomScale="85" zoomScaleNormal="85" zoomScalePageLayoutView="85" workbookViewId="0">
      <pane ySplit="17" topLeftCell="A144" activePane="bottomLeft" state="frozen"/>
      <selection pane="bottomLeft" activeCell="AQ147" sqref="AQ147"/>
    </sheetView>
  </sheetViews>
  <sheetFormatPr baseColWidth="10" defaultColWidth="10.85546875" defaultRowHeight="23.1" customHeight="1" x14ac:dyDescent="0.2"/>
  <cols>
    <col min="1" max="1" width="10.85546875" style="1012"/>
    <col min="2" max="2" width="2.85546875" style="1012" customWidth="1"/>
    <col min="3" max="6" width="2.7109375" style="1012" customWidth="1"/>
    <col min="7" max="7" width="2.85546875" style="1012" customWidth="1"/>
    <col min="8" max="10" width="2.7109375" style="1012" customWidth="1"/>
    <col min="11" max="11" width="2.42578125" style="1012" customWidth="1"/>
    <col min="12" max="12" width="0.28515625" style="1012" customWidth="1"/>
    <col min="13" max="13" width="1" style="1012" customWidth="1"/>
    <col min="14" max="14" width="1.42578125" style="1012" customWidth="1"/>
    <col min="15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7.85546875" style="1012" customWidth="1"/>
    <col min="44" max="44" width="15.85546875" style="1057" customWidth="1"/>
    <col min="45" max="47" width="15.85546875" style="1012" customWidth="1"/>
    <col min="48" max="48" width="15.85546875" style="1057" customWidth="1"/>
    <col min="49" max="49" width="15.85546875" style="1012" customWidth="1"/>
    <col min="50" max="50" width="15.85546875" style="1057" customWidth="1"/>
    <col min="51" max="51" width="15.85546875" style="1012" customWidth="1"/>
    <col min="52" max="52" width="15.85546875" style="1057" customWidth="1"/>
    <col min="53" max="56" width="15.85546875" style="1012" customWidth="1"/>
    <col min="57" max="57" width="0.42578125" style="1012" customWidth="1"/>
    <col min="58" max="58" width="10.85546875" style="1012"/>
    <col min="59" max="59" width="15.28515625" style="1064" customWidth="1"/>
    <col min="60" max="60" width="14.28515625" style="1012" customWidth="1"/>
    <col min="61" max="16384" width="10.85546875" style="1012"/>
  </cols>
  <sheetData>
    <row r="2" spans="2:56" ht="23.1" customHeight="1" x14ac:dyDescent="0.2">
      <c r="B2" s="1287"/>
      <c r="C2" s="1287"/>
      <c r="D2" s="1287"/>
      <c r="E2" s="1287"/>
      <c r="F2" s="1287"/>
      <c r="G2" s="1287"/>
      <c r="H2" s="1287"/>
      <c r="I2" s="1287"/>
      <c r="J2" s="1287"/>
      <c r="K2" s="1287"/>
    </row>
    <row r="3" spans="2:56" ht="23.1" customHeight="1" x14ac:dyDescent="0.2">
      <c r="B3" s="1287"/>
      <c r="C3" s="1287"/>
      <c r="D3" s="1287"/>
      <c r="E3" s="1287"/>
      <c r="F3" s="1287"/>
      <c r="G3" s="1287"/>
      <c r="H3" s="1287"/>
      <c r="I3" s="1287"/>
      <c r="J3" s="1287"/>
      <c r="K3" s="1287"/>
      <c r="N3" s="1288" t="s">
        <v>693</v>
      </c>
      <c r="O3" s="1287"/>
      <c r="P3" s="1287"/>
      <c r="Q3" s="1287"/>
      <c r="R3" s="1287"/>
      <c r="S3" s="1287"/>
      <c r="T3" s="1287"/>
      <c r="U3" s="1287"/>
      <c r="V3" s="1287"/>
      <c r="W3" s="1287"/>
      <c r="X3" s="1287"/>
      <c r="Y3" s="1287"/>
      <c r="Z3" s="1287"/>
      <c r="AA3" s="1287"/>
      <c r="AB3" s="1287"/>
      <c r="AE3" s="1289" t="s">
        <v>694</v>
      </c>
      <c r="AF3" s="1287"/>
      <c r="AG3" s="1287"/>
      <c r="AH3" s="1287"/>
      <c r="AI3" s="1287"/>
      <c r="AJ3" s="1287"/>
      <c r="AK3" s="1287"/>
      <c r="AL3" s="1287"/>
      <c r="AM3" s="1287"/>
      <c r="AN3" s="1287"/>
      <c r="AP3" s="1290" t="s">
        <v>820</v>
      </c>
      <c r="AQ3" s="1287"/>
      <c r="AR3" s="1287"/>
      <c r="AS3" s="1287"/>
      <c r="AT3" s="1287"/>
    </row>
    <row r="4" spans="2:56" ht="23.1" customHeight="1" x14ac:dyDescent="0.2">
      <c r="B4" s="1287"/>
      <c r="C4" s="1287"/>
      <c r="D4" s="1287"/>
      <c r="E4" s="1287"/>
      <c r="F4" s="1287"/>
      <c r="G4" s="1287"/>
      <c r="H4" s="1287"/>
      <c r="I4" s="1287"/>
      <c r="J4" s="1287"/>
      <c r="K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</row>
    <row r="5" spans="2:56" ht="23.1" customHeight="1" x14ac:dyDescent="0.2"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E5" s="1289" t="s">
        <v>695</v>
      </c>
      <c r="AF5" s="1287"/>
      <c r="AG5" s="1287"/>
      <c r="AH5" s="1287"/>
      <c r="AI5" s="1287"/>
      <c r="AJ5" s="1287"/>
      <c r="AK5" s="1287"/>
      <c r="AL5" s="1287"/>
      <c r="AM5" s="1287"/>
      <c r="AN5" s="1287"/>
      <c r="AP5" s="1290" t="s">
        <v>696</v>
      </c>
      <c r="AQ5" s="1287"/>
      <c r="AR5" s="1287"/>
      <c r="AS5" s="1287"/>
      <c r="AT5" s="1287"/>
    </row>
    <row r="6" spans="2:56" ht="23.1" customHeight="1" x14ac:dyDescent="0.2">
      <c r="B6" s="1287"/>
      <c r="C6" s="1287"/>
      <c r="D6" s="1287"/>
      <c r="E6" s="1287"/>
      <c r="F6" s="1287"/>
      <c r="G6" s="1287"/>
      <c r="H6" s="1287"/>
      <c r="I6" s="1287"/>
      <c r="J6" s="1287"/>
      <c r="K6" s="1287"/>
      <c r="AE6" s="1287"/>
      <c r="AF6" s="1287"/>
      <c r="AG6" s="1287"/>
      <c r="AH6" s="1287"/>
      <c r="AI6" s="1287"/>
      <c r="AJ6" s="1287"/>
      <c r="AK6" s="1287"/>
      <c r="AL6" s="1287"/>
      <c r="AM6" s="1287"/>
      <c r="AN6" s="1287"/>
      <c r="AP6" s="1287"/>
      <c r="AQ6" s="1287"/>
      <c r="AR6" s="1287"/>
      <c r="AS6" s="1287"/>
      <c r="AT6" s="1287"/>
    </row>
    <row r="7" spans="2:56" ht="23.1" customHeight="1" x14ac:dyDescent="0.2">
      <c r="AE7" s="1287"/>
      <c r="AF7" s="1287"/>
      <c r="AG7" s="1287"/>
      <c r="AH7" s="1287"/>
      <c r="AI7" s="1287"/>
      <c r="AJ7" s="1287"/>
      <c r="AK7" s="1287"/>
      <c r="AL7" s="1287"/>
      <c r="AM7" s="1287"/>
      <c r="AN7" s="1287"/>
      <c r="AP7" s="1287"/>
      <c r="AQ7" s="1287"/>
      <c r="AR7" s="1287"/>
      <c r="AS7" s="1287"/>
      <c r="AT7" s="1287"/>
    </row>
    <row r="9" spans="2:56" ht="23.1" customHeight="1" x14ac:dyDescent="0.2">
      <c r="AE9" s="1289" t="s">
        <v>697</v>
      </c>
      <c r="AF9" s="1287"/>
      <c r="AG9" s="1287"/>
      <c r="AH9" s="1287"/>
      <c r="AI9" s="1287"/>
      <c r="AJ9" s="1287"/>
      <c r="AK9" s="1287"/>
      <c r="AL9" s="1287"/>
      <c r="AM9" s="1287"/>
      <c r="AN9" s="1287"/>
      <c r="AP9" s="1290" t="s">
        <v>831</v>
      </c>
      <c r="AQ9" s="1287"/>
      <c r="AR9" s="1287"/>
      <c r="AS9" s="1287"/>
      <c r="AT9" s="1287"/>
    </row>
    <row r="14" spans="2:56" ht="23.1" customHeight="1" x14ac:dyDescent="0.2">
      <c r="B14" s="1318" t="s">
        <v>698</v>
      </c>
      <c r="C14" s="1315"/>
      <c r="D14" s="1315"/>
      <c r="E14" s="1315"/>
      <c r="F14" s="1314"/>
      <c r="G14" s="1304" t="s">
        <v>699</v>
      </c>
      <c r="H14" s="1315"/>
      <c r="I14" s="1314"/>
      <c r="J14" s="1318" t="s">
        <v>700</v>
      </c>
      <c r="K14" s="1315"/>
      <c r="L14" s="1315"/>
      <c r="M14" s="1315"/>
      <c r="N14" s="1315"/>
      <c r="O14" s="1315"/>
      <c r="P14" s="1315"/>
      <c r="Q14" s="1314"/>
      <c r="R14" s="1319" t="s">
        <v>701</v>
      </c>
      <c r="S14" s="1315"/>
      <c r="T14" s="1315"/>
      <c r="U14" s="1315"/>
      <c r="V14" s="1315"/>
      <c r="W14" s="1315"/>
      <c r="X14" s="1314"/>
      <c r="Y14" s="1318" t="s">
        <v>702</v>
      </c>
      <c r="Z14" s="1315"/>
      <c r="AA14" s="1315"/>
      <c r="AB14" s="1315"/>
      <c r="AC14" s="1315"/>
      <c r="AD14" s="1315"/>
      <c r="AE14" s="1314"/>
      <c r="AF14" s="1319" t="s">
        <v>830</v>
      </c>
      <c r="AG14" s="1315"/>
      <c r="AH14" s="1315"/>
      <c r="AI14" s="1315"/>
      <c r="AJ14" s="1315"/>
      <c r="AK14" s="1314"/>
      <c r="AL14" s="1014" t="s">
        <v>685</v>
      </c>
      <c r="AM14" s="1014" t="s">
        <v>685</v>
      </c>
      <c r="AN14" s="1256" t="s">
        <v>685</v>
      </c>
      <c r="AO14" s="1287"/>
      <c r="AP14" s="1287"/>
      <c r="AQ14" s="1014" t="s">
        <v>685</v>
      </c>
      <c r="AR14" s="1058" t="s">
        <v>685</v>
      </c>
      <c r="AS14" s="1014" t="s">
        <v>685</v>
      </c>
      <c r="AT14" s="1256" t="s">
        <v>685</v>
      </c>
      <c r="AU14" s="1287"/>
      <c r="AV14" s="1058" t="s">
        <v>685</v>
      </c>
      <c r="AW14" s="1014" t="s">
        <v>685</v>
      </c>
      <c r="AX14" s="1058" t="s">
        <v>685</v>
      </c>
      <c r="AY14" s="1014" t="s">
        <v>685</v>
      </c>
      <c r="AZ14" s="1058" t="s">
        <v>685</v>
      </c>
      <c r="BA14" s="1014" t="s">
        <v>685</v>
      </c>
      <c r="BB14" s="1014" t="s">
        <v>685</v>
      </c>
      <c r="BC14" s="1014" t="s">
        <v>685</v>
      </c>
      <c r="BD14" s="1014" t="s">
        <v>685</v>
      </c>
    </row>
    <row r="15" spans="2:56" ht="23.1" customHeight="1" x14ac:dyDescent="0.2">
      <c r="B15" s="1316" t="s">
        <v>703</v>
      </c>
      <c r="C15" s="1315"/>
      <c r="D15" s="1315"/>
      <c r="E15" s="1315"/>
      <c r="F15" s="1315"/>
      <c r="G15" s="1314"/>
      <c r="H15" s="1297" t="s">
        <v>696</v>
      </c>
      <c r="I15" s="1315"/>
      <c r="J15" s="1315"/>
      <c r="K15" s="1315"/>
      <c r="L15" s="1315"/>
      <c r="M15" s="1315"/>
      <c r="N15" s="1315"/>
      <c r="O15" s="1315"/>
      <c r="P15" s="1315"/>
      <c r="Q15" s="1315"/>
      <c r="R15" s="1315"/>
      <c r="S15" s="1315"/>
      <c r="T15" s="1315"/>
      <c r="U15" s="1315"/>
      <c r="V15" s="1315"/>
      <c r="W15" s="1315"/>
      <c r="X15" s="1315"/>
      <c r="Y15" s="1315"/>
      <c r="Z15" s="1315"/>
      <c r="AA15" s="1315"/>
      <c r="AB15" s="1315"/>
      <c r="AC15" s="1315"/>
      <c r="AD15" s="1315"/>
      <c r="AE15" s="1315"/>
      <c r="AF15" s="1315"/>
      <c r="AG15" s="1315"/>
      <c r="AH15" s="1314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298" t="s">
        <v>685</v>
      </c>
      <c r="AO15" s="1317"/>
      <c r="AP15" s="1317"/>
      <c r="AQ15" s="1014" t="s">
        <v>685</v>
      </c>
      <c r="AR15" s="1058" t="s">
        <v>685</v>
      </c>
      <c r="AS15" s="1014" t="s">
        <v>685</v>
      </c>
      <c r="AT15" s="1256" t="s">
        <v>685</v>
      </c>
      <c r="AU15" s="1287"/>
      <c r="AV15" s="1058" t="s">
        <v>685</v>
      </c>
      <c r="AW15" s="1014" t="s">
        <v>685</v>
      </c>
      <c r="AX15" s="1058" t="s">
        <v>685</v>
      </c>
      <c r="AY15" s="1014" t="s">
        <v>685</v>
      </c>
      <c r="AZ15" s="1058" t="s">
        <v>685</v>
      </c>
      <c r="BA15" s="1014" t="s">
        <v>685</v>
      </c>
      <c r="BB15" s="1014" t="s">
        <v>685</v>
      </c>
      <c r="BC15" s="1014" t="s">
        <v>685</v>
      </c>
      <c r="BD15" s="1014" t="s">
        <v>685</v>
      </c>
    </row>
    <row r="16" spans="2:56" ht="23.1" customHeight="1" x14ac:dyDescent="0.2">
      <c r="B16" s="1316" t="s">
        <v>704</v>
      </c>
      <c r="C16" s="1315"/>
      <c r="D16" s="1315"/>
      <c r="E16" s="1315"/>
      <c r="F16" s="1315"/>
      <c r="G16" s="1315"/>
      <c r="H16" s="1314"/>
      <c r="I16" s="1297" t="s">
        <v>705</v>
      </c>
      <c r="J16" s="1315"/>
      <c r="K16" s="1315"/>
      <c r="L16" s="1315"/>
      <c r="M16" s="1315"/>
      <c r="N16" s="1315"/>
      <c r="O16" s="1315"/>
      <c r="P16" s="1315"/>
      <c r="Q16" s="1315"/>
      <c r="R16" s="1315"/>
      <c r="S16" s="1315"/>
      <c r="T16" s="1315"/>
      <c r="U16" s="1315"/>
      <c r="V16" s="1315"/>
      <c r="W16" s="1315"/>
      <c r="X16" s="1315"/>
      <c r="Y16" s="1315"/>
      <c r="Z16" s="1315"/>
      <c r="AA16" s="1315"/>
      <c r="AB16" s="1315"/>
      <c r="AC16" s="1315"/>
      <c r="AD16" s="1315"/>
      <c r="AE16" s="1315"/>
      <c r="AF16" s="1315"/>
      <c r="AG16" s="1315"/>
      <c r="AH16" s="1315"/>
      <c r="AI16" s="1315"/>
      <c r="AJ16" s="1315"/>
      <c r="AK16" s="1315"/>
      <c r="AL16" s="1315"/>
      <c r="AM16" s="1315"/>
      <c r="AN16" s="1315"/>
      <c r="AO16" s="1315"/>
      <c r="AP16" s="1314"/>
      <c r="AQ16" s="1014" t="s">
        <v>685</v>
      </c>
      <c r="AR16" s="1058" t="s">
        <v>685</v>
      </c>
      <c r="AS16" s="1014" t="s">
        <v>685</v>
      </c>
      <c r="AT16" s="1256" t="s">
        <v>685</v>
      </c>
      <c r="AU16" s="1287"/>
      <c r="AV16" s="1058" t="s">
        <v>685</v>
      </c>
      <c r="AW16" s="1014" t="s">
        <v>685</v>
      </c>
      <c r="AX16" s="1058" t="s">
        <v>685</v>
      </c>
      <c r="AY16" s="1014" t="s">
        <v>685</v>
      </c>
      <c r="AZ16" s="1058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</row>
    <row r="17" spans="1:72" ht="23.1" customHeight="1" x14ac:dyDescent="0.2">
      <c r="B17" s="1313" t="s">
        <v>706</v>
      </c>
      <c r="C17" s="1314"/>
      <c r="D17" s="1285" t="s">
        <v>707</v>
      </c>
      <c r="E17" s="1314"/>
      <c r="F17" s="1313" t="s">
        <v>708</v>
      </c>
      <c r="G17" s="1314"/>
      <c r="H17" s="1313" t="s">
        <v>709</v>
      </c>
      <c r="I17" s="1314"/>
      <c r="J17" s="1313" t="s">
        <v>710</v>
      </c>
      <c r="K17" s="1315"/>
      <c r="L17" s="1314"/>
      <c r="M17" s="1313" t="s">
        <v>711</v>
      </c>
      <c r="N17" s="1315"/>
      <c r="O17" s="1314"/>
      <c r="P17" s="1313" t="s">
        <v>712</v>
      </c>
      <c r="Q17" s="1314"/>
      <c r="R17" s="1313" t="s">
        <v>713</v>
      </c>
      <c r="S17" s="1314"/>
      <c r="T17" s="1313" t="s">
        <v>714</v>
      </c>
      <c r="U17" s="1315"/>
      <c r="V17" s="1315"/>
      <c r="W17" s="1315"/>
      <c r="X17" s="1315"/>
      <c r="Y17" s="1315"/>
      <c r="Z17" s="1315"/>
      <c r="AA17" s="1314"/>
      <c r="AB17" s="1313" t="s">
        <v>715</v>
      </c>
      <c r="AC17" s="1315"/>
      <c r="AD17" s="1315"/>
      <c r="AE17" s="1315"/>
      <c r="AF17" s="1314"/>
      <c r="AG17" s="1313" t="s">
        <v>716</v>
      </c>
      <c r="AH17" s="1315"/>
      <c r="AI17" s="1314"/>
      <c r="AJ17" s="1017" t="s">
        <v>717</v>
      </c>
      <c r="AK17" s="1313" t="s">
        <v>718</v>
      </c>
      <c r="AL17" s="1315"/>
      <c r="AM17" s="1315"/>
      <c r="AN17" s="1315"/>
      <c r="AO17" s="1315"/>
      <c r="AP17" s="1314"/>
      <c r="AQ17" s="1017" t="s">
        <v>719</v>
      </c>
      <c r="AR17" s="1059" t="s">
        <v>720</v>
      </c>
      <c r="AS17" s="1017" t="s">
        <v>721</v>
      </c>
      <c r="AT17" s="1313" t="s">
        <v>722</v>
      </c>
      <c r="AU17" s="1314"/>
      <c r="AV17" s="1059" t="s">
        <v>723</v>
      </c>
      <c r="AW17" s="1017" t="s">
        <v>724</v>
      </c>
      <c r="AX17" s="1059" t="s">
        <v>725</v>
      </c>
      <c r="AY17" s="1017" t="s">
        <v>726</v>
      </c>
      <c r="AZ17" s="1059" t="s">
        <v>727</v>
      </c>
      <c r="BA17" s="1017" t="s">
        <v>728</v>
      </c>
      <c r="BB17" s="1017" t="s">
        <v>729</v>
      </c>
      <c r="BC17" s="1017" t="s">
        <v>730</v>
      </c>
      <c r="BD17" s="1017" t="s">
        <v>731</v>
      </c>
      <c r="BG17" s="1065" t="s">
        <v>719</v>
      </c>
      <c r="BH17" s="1059" t="s">
        <v>720</v>
      </c>
      <c r="BI17" s="1017" t="s">
        <v>721</v>
      </c>
      <c r="BJ17" s="1313" t="s">
        <v>722</v>
      </c>
      <c r="BK17" s="1314"/>
      <c r="BL17" s="1059" t="s">
        <v>723</v>
      </c>
      <c r="BM17" s="1017" t="s">
        <v>724</v>
      </c>
      <c r="BN17" s="1059" t="s">
        <v>725</v>
      </c>
      <c r="BO17" s="1017" t="s">
        <v>726</v>
      </c>
      <c r="BP17" s="1059" t="s">
        <v>727</v>
      </c>
      <c r="BQ17" s="1017" t="s">
        <v>728</v>
      </c>
      <c r="BR17" s="1017" t="s">
        <v>729</v>
      </c>
      <c r="BS17" s="1017" t="s">
        <v>730</v>
      </c>
      <c r="BT17" s="1017" t="s">
        <v>731</v>
      </c>
    </row>
    <row r="18" spans="1:72" ht="23.1" customHeight="1" x14ac:dyDescent="0.2">
      <c r="B18" s="1261" t="s">
        <v>361</v>
      </c>
      <c r="C18" s="1287"/>
      <c r="D18" s="1261"/>
      <c r="E18" s="1287"/>
      <c r="F18" s="1261"/>
      <c r="G18" s="1287"/>
      <c r="H18" s="1261"/>
      <c r="I18" s="1287"/>
      <c r="J18" s="1261"/>
      <c r="K18" s="1287"/>
      <c r="L18" s="1287"/>
      <c r="M18" s="1261"/>
      <c r="N18" s="1287"/>
      <c r="O18" s="1287"/>
      <c r="P18" s="1261"/>
      <c r="Q18" s="1287"/>
      <c r="R18" s="1261"/>
      <c r="S18" s="1287"/>
      <c r="T18" s="1260" t="s">
        <v>58</v>
      </c>
      <c r="U18" s="1287"/>
      <c r="V18" s="1287"/>
      <c r="W18" s="1287"/>
      <c r="X18" s="1287"/>
      <c r="Y18" s="1287"/>
      <c r="Z18" s="1287"/>
      <c r="AA18" s="1287"/>
      <c r="AB18" s="1261" t="s">
        <v>732</v>
      </c>
      <c r="AC18" s="1287"/>
      <c r="AD18" s="1287"/>
      <c r="AE18" s="1287"/>
      <c r="AF18" s="1287"/>
      <c r="AG18" s="1261" t="s">
        <v>733</v>
      </c>
      <c r="AH18" s="1287"/>
      <c r="AI18" s="1287"/>
      <c r="AJ18" s="1020" t="s">
        <v>417</v>
      </c>
      <c r="AK18" s="1262" t="s">
        <v>734</v>
      </c>
      <c r="AL18" s="1287"/>
      <c r="AM18" s="1287"/>
      <c r="AN18" s="1287"/>
      <c r="AO18" s="1287"/>
      <c r="AP18" s="1287"/>
      <c r="AQ18" s="1019">
        <v>412402367610</v>
      </c>
      <c r="AR18" s="1060">
        <v>10197308829.4</v>
      </c>
      <c r="AS18" s="1019">
        <v>835274883.51999998</v>
      </c>
      <c r="AT18" s="1019">
        <v>40981840293</v>
      </c>
      <c r="AU18" s="1019">
        <v>0</v>
      </c>
      <c r="AV18" s="1060">
        <v>32454042985.549999</v>
      </c>
      <c r="AW18" s="1019">
        <v>22256734156.150002</v>
      </c>
      <c r="AX18" s="1060">
        <v>25711052725</v>
      </c>
      <c r="AY18" s="1019">
        <v>6742990260.5500002</v>
      </c>
      <c r="AZ18" s="1060">
        <v>27801023422</v>
      </c>
      <c r="BA18" s="1019">
        <v>2089970697</v>
      </c>
      <c r="BB18" s="1019">
        <v>27794176647</v>
      </c>
      <c r="BC18" s="1019">
        <v>6846775</v>
      </c>
      <c r="BD18" s="1019">
        <v>95806071</v>
      </c>
      <c r="BG18" s="1064">
        <v>412402367610</v>
      </c>
      <c r="BH18" s="1064">
        <v>10197308829.4</v>
      </c>
      <c r="BI18" s="1064">
        <v>835274883.51999998</v>
      </c>
      <c r="BJ18" s="1064">
        <v>40981840293</v>
      </c>
      <c r="BK18" s="1064">
        <v>0</v>
      </c>
      <c r="BL18" s="1064">
        <v>32454042985.549999</v>
      </c>
      <c r="BM18" s="1064">
        <v>22256734156.150002</v>
      </c>
      <c r="BN18" s="1064">
        <v>25711052725</v>
      </c>
      <c r="BO18" s="1064">
        <v>6742990260.5500002</v>
      </c>
      <c r="BP18" s="1064">
        <v>27801023422</v>
      </c>
      <c r="BQ18" s="1064">
        <v>2089970697</v>
      </c>
      <c r="BR18" s="1064">
        <v>27794176647</v>
      </c>
      <c r="BS18" s="1064">
        <v>6846775</v>
      </c>
      <c r="BT18" s="1064">
        <v>95806071</v>
      </c>
    </row>
    <row r="19" spans="1:72" ht="23.1" customHeight="1" x14ac:dyDescent="0.2">
      <c r="B19" s="1261" t="s">
        <v>361</v>
      </c>
      <c r="C19" s="1287"/>
      <c r="D19" s="1261"/>
      <c r="E19" s="1287"/>
      <c r="F19" s="1261"/>
      <c r="G19" s="1287"/>
      <c r="H19" s="1261"/>
      <c r="I19" s="1287"/>
      <c r="J19" s="1261"/>
      <c r="K19" s="1287"/>
      <c r="L19" s="1287"/>
      <c r="M19" s="1261"/>
      <c r="N19" s="1287"/>
      <c r="O19" s="1287"/>
      <c r="P19" s="1261"/>
      <c r="Q19" s="1287"/>
      <c r="R19" s="1261"/>
      <c r="S19" s="1287"/>
      <c r="T19" s="1260" t="s">
        <v>58</v>
      </c>
      <c r="U19" s="1287"/>
      <c r="V19" s="1287"/>
      <c r="W19" s="1287"/>
      <c r="X19" s="1287"/>
      <c r="Y19" s="1287"/>
      <c r="Z19" s="1287"/>
      <c r="AA19" s="1287"/>
      <c r="AB19" s="1261" t="s">
        <v>732</v>
      </c>
      <c r="AC19" s="1287"/>
      <c r="AD19" s="1287"/>
      <c r="AE19" s="1287"/>
      <c r="AF19" s="1287"/>
      <c r="AG19" s="1261" t="s">
        <v>735</v>
      </c>
      <c r="AH19" s="1287"/>
      <c r="AI19" s="1287"/>
      <c r="AJ19" s="1020" t="s">
        <v>417</v>
      </c>
      <c r="AK19" s="1262" t="s">
        <v>734</v>
      </c>
      <c r="AL19" s="1287"/>
      <c r="AM19" s="1287"/>
      <c r="AN19" s="1287"/>
      <c r="AO19" s="1287"/>
      <c r="AP19" s="1287"/>
      <c r="AQ19" s="1019">
        <v>129817132</v>
      </c>
      <c r="AR19" s="1060">
        <v>0</v>
      </c>
      <c r="AS19" s="1019">
        <v>0</v>
      </c>
      <c r="AT19" s="1019">
        <v>0</v>
      </c>
      <c r="AU19" s="1019">
        <v>0</v>
      </c>
      <c r="AV19" s="1060">
        <v>0</v>
      </c>
      <c r="AW19" s="1019">
        <v>0</v>
      </c>
      <c r="AX19" s="1060">
        <v>0</v>
      </c>
      <c r="AY19" s="1019">
        <v>0</v>
      </c>
      <c r="AZ19" s="1060">
        <v>0</v>
      </c>
      <c r="BA19" s="1019">
        <v>0</v>
      </c>
      <c r="BB19" s="1019">
        <v>0</v>
      </c>
      <c r="BC19" s="1019">
        <v>0</v>
      </c>
      <c r="BD19" s="1019">
        <v>0</v>
      </c>
      <c r="BG19" s="1064">
        <v>129817132</v>
      </c>
      <c r="BH19" s="1064">
        <v>0</v>
      </c>
      <c r="BI19" s="1064">
        <v>0</v>
      </c>
      <c r="BJ19" s="1064">
        <v>0</v>
      </c>
      <c r="BK19" s="1064">
        <v>0</v>
      </c>
      <c r="BL19" s="1064">
        <v>0</v>
      </c>
      <c r="BM19" s="1064">
        <v>0</v>
      </c>
      <c r="BN19" s="1064">
        <v>0</v>
      </c>
      <c r="BO19" s="1064">
        <v>0</v>
      </c>
      <c r="BP19" s="1064">
        <v>0</v>
      </c>
      <c r="BQ19" s="1064">
        <v>0</v>
      </c>
      <c r="BR19" s="1064">
        <v>0</v>
      </c>
      <c r="BS19" s="1064">
        <v>0</v>
      </c>
      <c r="BT19" s="1064">
        <v>0</v>
      </c>
    </row>
    <row r="20" spans="1:72" ht="23.1" customHeight="1" x14ac:dyDescent="0.2">
      <c r="B20" s="1261" t="s">
        <v>361</v>
      </c>
      <c r="C20" s="1287"/>
      <c r="D20" s="1261"/>
      <c r="E20" s="1287"/>
      <c r="F20" s="1261"/>
      <c r="G20" s="1287"/>
      <c r="H20" s="1261"/>
      <c r="I20" s="1287"/>
      <c r="J20" s="1261"/>
      <c r="K20" s="1287"/>
      <c r="L20" s="1287"/>
      <c r="M20" s="1261"/>
      <c r="N20" s="1287"/>
      <c r="O20" s="1287"/>
      <c r="P20" s="1261"/>
      <c r="Q20" s="1287"/>
      <c r="R20" s="1261"/>
      <c r="S20" s="1287"/>
      <c r="T20" s="1260" t="s">
        <v>58</v>
      </c>
      <c r="U20" s="1287"/>
      <c r="V20" s="1287"/>
      <c r="W20" s="1287"/>
      <c r="X20" s="1287"/>
      <c r="Y20" s="1287"/>
      <c r="Z20" s="1287"/>
      <c r="AA20" s="1287"/>
      <c r="AB20" s="1261" t="s">
        <v>732</v>
      </c>
      <c r="AC20" s="1287"/>
      <c r="AD20" s="1287"/>
      <c r="AE20" s="1287"/>
      <c r="AF20" s="1287"/>
      <c r="AG20" s="1261" t="s">
        <v>735</v>
      </c>
      <c r="AH20" s="1287"/>
      <c r="AI20" s="1287"/>
      <c r="AJ20" s="1020" t="s">
        <v>433</v>
      </c>
      <c r="AK20" s="1262" t="s">
        <v>736</v>
      </c>
      <c r="AL20" s="1287"/>
      <c r="AM20" s="1287"/>
      <c r="AN20" s="1287"/>
      <c r="AO20" s="1287"/>
      <c r="AP20" s="1287"/>
      <c r="AQ20" s="1019">
        <v>519000000</v>
      </c>
      <c r="AR20" s="1060">
        <v>0</v>
      </c>
      <c r="AS20" s="1019">
        <v>0</v>
      </c>
      <c r="AT20" s="1019">
        <v>0</v>
      </c>
      <c r="AU20" s="1019">
        <v>0</v>
      </c>
      <c r="AV20" s="1060">
        <v>0</v>
      </c>
      <c r="AW20" s="1019">
        <v>0</v>
      </c>
      <c r="AX20" s="1060">
        <v>0</v>
      </c>
      <c r="AY20" s="1019">
        <v>0</v>
      </c>
      <c r="AZ20" s="1060">
        <v>0</v>
      </c>
      <c r="BA20" s="1019">
        <v>0</v>
      </c>
      <c r="BB20" s="1019">
        <v>0</v>
      </c>
      <c r="BC20" s="1019">
        <v>0</v>
      </c>
      <c r="BD20" s="1019">
        <v>0</v>
      </c>
      <c r="BG20" s="1064">
        <v>519000000</v>
      </c>
      <c r="BH20" s="1064">
        <v>0</v>
      </c>
      <c r="BI20" s="1064">
        <v>0</v>
      </c>
      <c r="BJ20" s="1064">
        <v>0</v>
      </c>
      <c r="BK20" s="1064">
        <v>0</v>
      </c>
      <c r="BL20" s="1064">
        <v>0</v>
      </c>
      <c r="BM20" s="1064">
        <v>0</v>
      </c>
      <c r="BN20" s="1064">
        <v>0</v>
      </c>
      <c r="BO20" s="1064">
        <v>0</v>
      </c>
      <c r="BP20" s="1064">
        <v>0</v>
      </c>
      <c r="BQ20" s="1064">
        <v>0</v>
      </c>
      <c r="BR20" s="1064">
        <v>0</v>
      </c>
      <c r="BS20" s="1064">
        <v>0</v>
      </c>
      <c r="BT20" s="1064">
        <v>0</v>
      </c>
    </row>
    <row r="21" spans="1:72" ht="23.1" customHeight="1" x14ac:dyDescent="0.2">
      <c r="B21" s="1261" t="s">
        <v>361</v>
      </c>
      <c r="C21" s="1287"/>
      <c r="D21" s="1261"/>
      <c r="E21" s="1287"/>
      <c r="F21" s="1261"/>
      <c r="G21" s="1287"/>
      <c r="H21" s="1261"/>
      <c r="I21" s="1287"/>
      <c r="J21" s="1261"/>
      <c r="K21" s="1287"/>
      <c r="L21" s="1287"/>
      <c r="M21" s="1261"/>
      <c r="N21" s="1287"/>
      <c r="O21" s="1287"/>
      <c r="P21" s="1261"/>
      <c r="Q21" s="1287"/>
      <c r="R21" s="1261"/>
      <c r="S21" s="1287"/>
      <c r="T21" s="1260" t="s">
        <v>58</v>
      </c>
      <c r="U21" s="1287"/>
      <c r="V21" s="1287"/>
      <c r="W21" s="1287"/>
      <c r="X21" s="1287"/>
      <c r="Y21" s="1287"/>
      <c r="Z21" s="1287"/>
      <c r="AA21" s="1287"/>
      <c r="AB21" s="1261" t="s">
        <v>732</v>
      </c>
      <c r="AC21" s="1287"/>
      <c r="AD21" s="1287"/>
      <c r="AE21" s="1287"/>
      <c r="AF21" s="1287"/>
      <c r="AG21" s="1261" t="s">
        <v>735</v>
      </c>
      <c r="AH21" s="1287"/>
      <c r="AI21" s="1287"/>
      <c r="AJ21" s="1020" t="s">
        <v>370</v>
      </c>
      <c r="AK21" s="1262" t="s">
        <v>737</v>
      </c>
      <c r="AL21" s="1287"/>
      <c r="AM21" s="1287"/>
      <c r="AN21" s="1287"/>
      <c r="AO21" s="1287"/>
      <c r="AP21" s="1287"/>
      <c r="AQ21" s="1019">
        <v>64533630000</v>
      </c>
      <c r="AR21" s="1060">
        <v>1044682567</v>
      </c>
      <c r="AS21" s="1019">
        <v>21330501344</v>
      </c>
      <c r="AT21" s="1019">
        <v>0</v>
      </c>
      <c r="AU21" s="1019">
        <v>0</v>
      </c>
      <c r="AV21" s="1060">
        <v>24404931176</v>
      </c>
      <c r="AW21" s="1019">
        <v>23360248609</v>
      </c>
      <c r="AX21" s="1060">
        <v>15386424828.5</v>
      </c>
      <c r="AY21" s="1019">
        <v>9018506347.5</v>
      </c>
      <c r="AZ21" s="1060">
        <v>14942321216.5</v>
      </c>
      <c r="BA21" s="1019">
        <v>444103612</v>
      </c>
      <c r="BB21" s="1019">
        <v>14942321216.5</v>
      </c>
      <c r="BC21" s="1019">
        <v>0</v>
      </c>
      <c r="BD21" s="1019">
        <v>0</v>
      </c>
      <c r="BG21" s="1064">
        <v>64533630000</v>
      </c>
      <c r="BH21" s="1064">
        <v>1044682567</v>
      </c>
      <c r="BI21" s="1064">
        <v>21330501344</v>
      </c>
      <c r="BJ21" s="1064">
        <v>0</v>
      </c>
      <c r="BK21" s="1064">
        <v>0</v>
      </c>
      <c r="BL21" s="1064">
        <v>24404931176</v>
      </c>
      <c r="BM21" s="1064">
        <v>23360248609</v>
      </c>
      <c r="BN21" s="1064">
        <v>15386424828.5</v>
      </c>
      <c r="BO21" s="1064">
        <v>9018506347.5</v>
      </c>
      <c r="BP21" s="1064">
        <v>14942321216.5</v>
      </c>
      <c r="BQ21" s="1064">
        <v>444103612</v>
      </c>
      <c r="BR21" s="1064">
        <v>14942321216.5</v>
      </c>
      <c r="BS21" s="1064">
        <v>0</v>
      </c>
      <c r="BT21" s="1064">
        <v>0</v>
      </c>
    </row>
    <row r="22" spans="1:72" ht="23.1" customHeight="1" x14ac:dyDescent="0.2">
      <c r="B22" s="1261" t="s">
        <v>361</v>
      </c>
      <c r="C22" s="1287"/>
      <c r="D22" s="1261" t="s">
        <v>738</v>
      </c>
      <c r="E22" s="1287"/>
      <c r="F22" s="1261"/>
      <c r="G22" s="1287"/>
      <c r="H22" s="1261"/>
      <c r="I22" s="1287"/>
      <c r="J22" s="1261"/>
      <c r="K22" s="1287"/>
      <c r="L22" s="1287"/>
      <c r="M22" s="1261"/>
      <c r="N22" s="1287"/>
      <c r="O22" s="1287"/>
      <c r="P22" s="1261"/>
      <c r="Q22" s="1287"/>
      <c r="R22" s="1261"/>
      <c r="S22" s="1287"/>
      <c r="T22" s="1260" t="s">
        <v>57</v>
      </c>
      <c r="U22" s="1287"/>
      <c r="V22" s="1287"/>
      <c r="W22" s="1287"/>
      <c r="X22" s="1287"/>
      <c r="Y22" s="1287"/>
      <c r="Z22" s="1287"/>
      <c r="AA22" s="1287"/>
      <c r="AB22" s="1261" t="s">
        <v>732</v>
      </c>
      <c r="AC22" s="1287"/>
      <c r="AD22" s="1287"/>
      <c r="AE22" s="1287"/>
      <c r="AF22" s="1287"/>
      <c r="AG22" s="1261" t="s">
        <v>733</v>
      </c>
      <c r="AH22" s="1287"/>
      <c r="AI22" s="1287"/>
      <c r="AJ22" s="1020" t="s">
        <v>417</v>
      </c>
      <c r="AK22" s="1262" t="s">
        <v>734</v>
      </c>
      <c r="AL22" s="1287"/>
      <c r="AM22" s="1287"/>
      <c r="AN22" s="1287"/>
      <c r="AO22" s="1287"/>
      <c r="AP22" s="1287"/>
      <c r="AQ22" s="1019">
        <v>169113990302</v>
      </c>
      <c r="AR22" s="1060">
        <v>32831202</v>
      </c>
      <c r="AS22" s="1019">
        <v>112960770</v>
      </c>
      <c r="AT22" s="1019">
        <v>7337757934</v>
      </c>
      <c r="AU22" s="1019">
        <v>0</v>
      </c>
      <c r="AV22" s="1060">
        <v>12204391323</v>
      </c>
      <c r="AW22" s="1019">
        <v>12171560121</v>
      </c>
      <c r="AX22" s="1060">
        <v>12321467576</v>
      </c>
      <c r="AY22" s="1019">
        <v>117076253</v>
      </c>
      <c r="AZ22" s="1060">
        <v>12316317542</v>
      </c>
      <c r="BA22" s="1019">
        <v>5150034</v>
      </c>
      <c r="BB22" s="1019">
        <v>12316317542</v>
      </c>
      <c r="BC22" s="1019">
        <v>0</v>
      </c>
      <c r="BD22" s="1019">
        <v>95797571</v>
      </c>
      <c r="BG22" s="1064">
        <v>169113990302</v>
      </c>
      <c r="BH22" s="1064">
        <v>32831202</v>
      </c>
      <c r="BI22" s="1064">
        <v>112960770</v>
      </c>
      <c r="BJ22" s="1064">
        <v>7337757934</v>
      </c>
      <c r="BK22" s="1064">
        <v>0</v>
      </c>
      <c r="BL22" s="1064">
        <v>12204391323</v>
      </c>
      <c r="BM22" s="1064">
        <v>12171560121</v>
      </c>
      <c r="BN22" s="1064">
        <v>12321467576</v>
      </c>
      <c r="BO22" s="1064">
        <v>117076253</v>
      </c>
      <c r="BP22" s="1064">
        <v>12316317542</v>
      </c>
      <c r="BQ22" s="1064">
        <v>5150034</v>
      </c>
      <c r="BR22" s="1064">
        <v>12316317542</v>
      </c>
      <c r="BS22" s="1064">
        <v>0</v>
      </c>
      <c r="BT22" s="1064">
        <v>95797571</v>
      </c>
    </row>
    <row r="23" spans="1:72" ht="23.1" customHeight="1" x14ac:dyDescent="0.2">
      <c r="B23" s="1261" t="s">
        <v>361</v>
      </c>
      <c r="C23" s="1287"/>
      <c r="D23" s="1261" t="s">
        <v>738</v>
      </c>
      <c r="E23" s="1287"/>
      <c r="F23" s="1261" t="s">
        <v>739</v>
      </c>
      <c r="G23" s="1287"/>
      <c r="H23" s="1261"/>
      <c r="I23" s="1287"/>
      <c r="J23" s="1261"/>
      <c r="K23" s="1287"/>
      <c r="L23" s="1287"/>
      <c r="M23" s="1261"/>
      <c r="N23" s="1287"/>
      <c r="O23" s="1287"/>
      <c r="P23" s="1261"/>
      <c r="Q23" s="1287"/>
      <c r="R23" s="1261"/>
      <c r="S23" s="1287"/>
      <c r="T23" s="1260" t="s">
        <v>57</v>
      </c>
      <c r="U23" s="1287"/>
      <c r="V23" s="1287"/>
      <c r="W23" s="1287"/>
      <c r="X23" s="1287"/>
      <c r="Y23" s="1287"/>
      <c r="Z23" s="1287"/>
      <c r="AA23" s="1287"/>
      <c r="AB23" s="1261" t="s">
        <v>732</v>
      </c>
      <c r="AC23" s="1287"/>
      <c r="AD23" s="1287"/>
      <c r="AE23" s="1287"/>
      <c r="AF23" s="1287"/>
      <c r="AG23" s="1261" t="s">
        <v>733</v>
      </c>
      <c r="AH23" s="1287"/>
      <c r="AI23" s="1287"/>
      <c r="AJ23" s="1020" t="s">
        <v>417</v>
      </c>
      <c r="AK23" s="1262" t="s">
        <v>734</v>
      </c>
      <c r="AL23" s="1287"/>
      <c r="AM23" s="1287"/>
      <c r="AN23" s="1287"/>
      <c r="AO23" s="1287"/>
      <c r="AP23" s="1287"/>
      <c r="AQ23" s="1019">
        <v>169113990302</v>
      </c>
      <c r="AR23" s="1060">
        <v>32831202</v>
      </c>
      <c r="AS23" s="1019">
        <v>112960770</v>
      </c>
      <c r="AT23" s="1019">
        <v>7337757934</v>
      </c>
      <c r="AU23" s="1019">
        <v>0</v>
      </c>
      <c r="AV23" s="1060">
        <v>12204391323</v>
      </c>
      <c r="AW23" s="1019">
        <v>12171560121</v>
      </c>
      <c r="AX23" s="1060">
        <v>12321467576</v>
      </c>
      <c r="AY23" s="1019">
        <v>117076253</v>
      </c>
      <c r="AZ23" s="1060">
        <v>12316317542</v>
      </c>
      <c r="BA23" s="1019">
        <v>5150034</v>
      </c>
      <c r="BB23" s="1019">
        <v>12316317542</v>
      </c>
      <c r="BC23" s="1019">
        <v>0</v>
      </c>
      <c r="BD23" s="1019">
        <v>95797571</v>
      </c>
      <c r="BG23" s="1064">
        <v>169113990302</v>
      </c>
      <c r="BH23" s="1064">
        <v>32831202</v>
      </c>
      <c r="BI23" s="1064">
        <v>112960770</v>
      </c>
      <c r="BJ23" s="1064">
        <v>7337757934</v>
      </c>
      <c r="BK23" s="1064">
        <v>0</v>
      </c>
      <c r="BL23" s="1064">
        <v>12204391323</v>
      </c>
      <c r="BM23" s="1064">
        <v>12171560121</v>
      </c>
      <c r="BN23" s="1064">
        <v>12321467576</v>
      </c>
      <c r="BO23" s="1064">
        <v>117076253</v>
      </c>
      <c r="BP23" s="1064">
        <v>12316317542</v>
      </c>
      <c r="BQ23" s="1064">
        <v>5150034</v>
      </c>
      <c r="BR23" s="1064">
        <v>12316317542</v>
      </c>
      <c r="BS23" s="1064">
        <v>0</v>
      </c>
      <c r="BT23" s="1064">
        <v>95797571</v>
      </c>
    </row>
    <row r="24" spans="1:72" ht="23.1" customHeight="1" x14ac:dyDescent="0.2">
      <c r="B24" s="1261" t="s">
        <v>361</v>
      </c>
      <c r="C24" s="1287"/>
      <c r="D24" s="1261" t="s">
        <v>738</v>
      </c>
      <c r="E24" s="1287"/>
      <c r="F24" s="1261" t="s">
        <v>739</v>
      </c>
      <c r="G24" s="1287"/>
      <c r="H24" s="1261" t="s">
        <v>738</v>
      </c>
      <c r="I24" s="1287"/>
      <c r="J24" s="1261"/>
      <c r="K24" s="1287"/>
      <c r="L24" s="1287"/>
      <c r="M24" s="1261"/>
      <c r="N24" s="1287"/>
      <c r="O24" s="1287"/>
      <c r="P24" s="1261"/>
      <c r="Q24" s="1287"/>
      <c r="R24" s="1261"/>
      <c r="S24" s="1287"/>
      <c r="T24" s="1260" t="s">
        <v>740</v>
      </c>
      <c r="U24" s="1287"/>
      <c r="V24" s="1287"/>
      <c r="W24" s="1287"/>
      <c r="X24" s="1287"/>
      <c r="Y24" s="1287"/>
      <c r="Z24" s="1287"/>
      <c r="AA24" s="1287"/>
      <c r="AB24" s="1261" t="s">
        <v>732</v>
      </c>
      <c r="AC24" s="1287"/>
      <c r="AD24" s="1287"/>
      <c r="AE24" s="1287"/>
      <c r="AF24" s="1287"/>
      <c r="AG24" s="1261" t="s">
        <v>733</v>
      </c>
      <c r="AH24" s="1287"/>
      <c r="AI24" s="1287"/>
      <c r="AJ24" s="1020" t="s">
        <v>417</v>
      </c>
      <c r="AK24" s="1262" t="s">
        <v>734</v>
      </c>
      <c r="AL24" s="1287"/>
      <c r="AM24" s="1287"/>
      <c r="AN24" s="1287"/>
      <c r="AO24" s="1287"/>
      <c r="AP24" s="1287"/>
      <c r="AQ24" s="1019">
        <v>124041940802</v>
      </c>
      <c r="AR24" s="1060">
        <v>2831202</v>
      </c>
      <c r="AS24" s="1019">
        <v>19654000</v>
      </c>
      <c r="AT24" s="1019">
        <v>5852012334</v>
      </c>
      <c r="AU24" s="1019">
        <v>0</v>
      </c>
      <c r="AV24" s="1060">
        <v>9090677697</v>
      </c>
      <c r="AW24" s="1019">
        <v>9087846495</v>
      </c>
      <c r="AX24" s="1060">
        <v>9090677697</v>
      </c>
      <c r="AY24" s="1019">
        <v>0</v>
      </c>
      <c r="AZ24" s="1060">
        <v>9087846495</v>
      </c>
      <c r="BA24" s="1019">
        <v>2831202</v>
      </c>
      <c r="BB24" s="1019">
        <v>9087846495</v>
      </c>
      <c r="BC24" s="1019">
        <v>0</v>
      </c>
      <c r="BD24" s="1019">
        <v>63363263</v>
      </c>
      <c r="BG24" s="1064">
        <v>124041940802</v>
      </c>
      <c r="BH24" s="1064">
        <v>2831202</v>
      </c>
      <c r="BI24" s="1064">
        <v>19654000</v>
      </c>
      <c r="BJ24" s="1064">
        <v>5852012334</v>
      </c>
      <c r="BK24" s="1064">
        <v>0</v>
      </c>
      <c r="BL24" s="1064">
        <v>9090677697</v>
      </c>
      <c r="BM24" s="1064">
        <v>9087846495</v>
      </c>
      <c r="BN24" s="1064">
        <v>9090677697</v>
      </c>
      <c r="BO24" s="1064">
        <v>0</v>
      </c>
      <c r="BP24" s="1064">
        <v>9087846495</v>
      </c>
      <c r="BQ24" s="1064">
        <v>2831202</v>
      </c>
      <c r="BR24" s="1064">
        <v>9087846495</v>
      </c>
      <c r="BS24" s="1064">
        <v>0</v>
      </c>
      <c r="BT24" s="1064">
        <v>63363263</v>
      </c>
    </row>
    <row r="25" spans="1:72" ht="23.1" customHeight="1" x14ac:dyDescent="0.2">
      <c r="B25" s="1257" t="s">
        <v>361</v>
      </c>
      <c r="C25" s="1287"/>
      <c r="D25" s="1257" t="s">
        <v>738</v>
      </c>
      <c r="E25" s="1287"/>
      <c r="F25" s="1257" t="s">
        <v>739</v>
      </c>
      <c r="G25" s="1287"/>
      <c r="H25" s="1257" t="s">
        <v>738</v>
      </c>
      <c r="I25" s="1287"/>
      <c r="J25" s="1257" t="s">
        <v>738</v>
      </c>
      <c r="K25" s="1287"/>
      <c r="L25" s="1287"/>
      <c r="M25" s="1257"/>
      <c r="N25" s="1287"/>
      <c r="O25" s="1287"/>
      <c r="P25" s="1257"/>
      <c r="Q25" s="1287"/>
      <c r="R25" s="1257"/>
      <c r="S25" s="1287"/>
      <c r="T25" s="1258" t="s">
        <v>608</v>
      </c>
      <c r="U25" s="1287"/>
      <c r="V25" s="1287"/>
      <c r="W25" s="1287"/>
      <c r="X25" s="1287"/>
      <c r="Y25" s="1287"/>
      <c r="Z25" s="1287"/>
      <c r="AA25" s="1287"/>
      <c r="AB25" s="1257" t="s">
        <v>732</v>
      </c>
      <c r="AC25" s="1287"/>
      <c r="AD25" s="1287"/>
      <c r="AE25" s="1287"/>
      <c r="AF25" s="1287"/>
      <c r="AG25" s="1257" t="s">
        <v>733</v>
      </c>
      <c r="AH25" s="1287"/>
      <c r="AI25" s="1287"/>
      <c r="AJ25" s="1023" t="s">
        <v>417</v>
      </c>
      <c r="AK25" s="1259" t="s">
        <v>734</v>
      </c>
      <c r="AL25" s="1287"/>
      <c r="AM25" s="1287"/>
      <c r="AN25" s="1287"/>
      <c r="AO25" s="1287"/>
      <c r="AP25" s="1287"/>
      <c r="AQ25" s="1019">
        <v>95112000000</v>
      </c>
      <c r="AR25" s="1060">
        <v>0</v>
      </c>
      <c r="AS25" s="1019">
        <v>0</v>
      </c>
      <c r="AT25" s="1019">
        <v>4539817132</v>
      </c>
      <c r="AU25" s="1019">
        <v>0</v>
      </c>
      <c r="AV25" s="1060">
        <v>7707630021</v>
      </c>
      <c r="AW25" s="1019">
        <v>7707630021</v>
      </c>
      <c r="AX25" s="1060">
        <v>7707630021</v>
      </c>
      <c r="AY25" s="1019">
        <v>0</v>
      </c>
      <c r="AZ25" s="1060">
        <v>7707630021</v>
      </c>
      <c r="BA25" s="1019">
        <v>0</v>
      </c>
      <c r="BB25" s="1019">
        <v>7707630021</v>
      </c>
      <c r="BC25" s="1019">
        <v>0</v>
      </c>
      <c r="BD25" s="1019">
        <v>62328735</v>
      </c>
      <c r="BG25" s="1064">
        <v>95112000000</v>
      </c>
      <c r="BH25" s="1064">
        <v>0</v>
      </c>
      <c r="BI25" s="1064">
        <v>0</v>
      </c>
      <c r="BJ25" s="1064">
        <v>4539817132</v>
      </c>
      <c r="BK25" s="1064">
        <v>0</v>
      </c>
      <c r="BL25" s="1064">
        <v>7707630021</v>
      </c>
      <c r="BM25" s="1064">
        <v>7707630021</v>
      </c>
      <c r="BN25" s="1064">
        <v>7707630021</v>
      </c>
      <c r="BO25" s="1064">
        <v>0</v>
      </c>
      <c r="BP25" s="1064">
        <v>7707630021</v>
      </c>
      <c r="BQ25" s="1064">
        <v>0</v>
      </c>
      <c r="BR25" s="1064">
        <v>7707630021</v>
      </c>
      <c r="BS25" s="1064">
        <v>0</v>
      </c>
      <c r="BT25" s="1064">
        <v>62328735</v>
      </c>
    </row>
    <row r="26" spans="1:72" s="1061" customFormat="1" ht="23.1" customHeight="1" x14ac:dyDescent="0.2">
      <c r="A26" s="1061" t="str">
        <f>+B26&amp;D26&amp;F26&amp;H26&amp;J26&amp;M26&amp;AJ26</f>
        <v>A1011110</v>
      </c>
      <c r="B26" s="1309" t="s">
        <v>361</v>
      </c>
      <c r="C26" s="1310"/>
      <c r="D26" s="1309" t="s">
        <v>738</v>
      </c>
      <c r="E26" s="1310"/>
      <c r="F26" s="1309" t="s">
        <v>739</v>
      </c>
      <c r="G26" s="1310"/>
      <c r="H26" s="1309" t="s">
        <v>738</v>
      </c>
      <c r="I26" s="1310"/>
      <c r="J26" s="1309" t="s">
        <v>738</v>
      </c>
      <c r="K26" s="1310"/>
      <c r="L26" s="1310"/>
      <c r="M26" s="1309" t="s">
        <v>738</v>
      </c>
      <c r="N26" s="1310"/>
      <c r="O26" s="1310"/>
      <c r="P26" s="1309"/>
      <c r="Q26" s="1310"/>
      <c r="R26" s="1309"/>
      <c r="S26" s="1310"/>
      <c r="T26" s="1311" t="s">
        <v>362</v>
      </c>
      <c r="U26" s="1310"/>
      <c r="V26" s="1310"/>
      <c r="W26" s="1310"/>
      <c r="X26" s="1310"/>
      <c r="Y26" s="1310"/>
      <c r="Z26" s="1310"/>
      <c r="AA26" s="1310"/>
      <c r="AB26" s="1309" t="s">
        <v>732</v>
      </c>
      <c r="AC26" s="1310"/>
      <c r="AD26" s="1310"/>
      <c r="AE26" s="1310"/>
      <c r="AF26" s="1310"/>
      <c r="AG26" s="1309" t="s">
        <v>733</v>
      </c>
      <c r="AH26" s="1310"/>
      <c r="AI26" s="1310"/>
      <c r="AJ26" s="1062" t="s">
        <v>417</v>
      </c>
      <c r="AK26" s="1312" t="s">
        <v>734</v>
      </c>
      <c r="AL26" s="1310"/>
      <c r="AM26" s="1310"/>
      <c r="AN26" s="1310"/>
      <c r="AO26" s="1310"/>
      <c r="AP26" s="1310"/>
      <c r="AQ26" s="1063">
        <v>83798251029</v>
      </c>
      <c r="AR26" s="1063">
        <v>0</v>
      </c>
      <c r="AS26" s="1063">
        <v>0</v>
      </c>
      <c r="AT26" s="1063">
        <v>0</v>
      </c>
      <c r="AU26" s="1063">
        <v>0</v>
      </c>
      <c r="AV26" s="1063">
        <v>7209714789</v>
      </c>
      <c r="AW26" s="1063">
        <v>7209714789</v>
      </c>
      <c r="AX26" s="1063">
        <v>7209714789</v>
      </c>
      <c r="AY26" s="1063">
        <v>0</v>
      </c>
      <c r="AZ26" s="1063">
        <v>7209714789</v>
      </c>
      <c r="BA26" s="1063">
        <v>0</v>
      </c>
      <c r="BB26" s="1063">
        <v>7209714789</v>
      </c>
      <c r="BC26" s="1063">
        <v>0</v>
      </c>
      <c r="BD26" s="1063">
        <v>0</v>
      </c>
      <c r="BG26" s="1064">
        <v>83798251029</v>
      </c>
      <c r="BH26" s="1064">
        <v>0</v>
      </c>
      <c r="BI26" s="1064">
        <v>0</v>
      </c>
      <c r="BJ26" s="1064">
        <v>0</v>
      </c>
      <c r="BK26" s="1064">
        <v>0</v>
      </c>
      <c r="BL26" s="1064">
        <v>7209714789</v>
      </c>
      <c r="BM26" s="1064">
        <v>7209714789</v>
      </c>
      <c r="BN26" s="1064">
        <v>7209714789</v>
      </c>
      <c r="BO26" s="1064">
        <v>0</v>
      </c>
      <c r="BP26" s="1064">
        <v>7209714789</v>
      </c>
      <c r="BQ26" s="1064">
        <v>0</v>
      </c>
      <c r="BR26" s="1064">
        <v>7209714789</v>
      </c>
      <c r="BS26" s="1064">
        <v>0</v>
      </c>
      <c r="BT26" s="1064">
        <v>0</v>
      </c>
    </row>
    <row r="27" spans="1:72" ht="23.1" customHeight="1" x14ac:dyDescent="0.2">
      <c r="A27" s="1012" t="str">
        <f t="shared" ref="A27:A90" si="0">+B27&amp;D27&amp;F27&amp;H27&amp;J27&amp;M27&amp;AJ27</f>
        <v>A1011210</v>
      </c>
      <c r="B27" s="1257" t="s">
        <v>361</v>
      </c>
      <c r="C27" s="1287"/>
      <c r="D27" s="1257" t="s">
        <v>738</v>
      </c>
      <c r="E27" s="1287"/>
      <c r="F27" s="1257" t="s">
        <v>739</v>
      </c>
      <c r="G27" s="1287"/>
      <c r="H27" s="1257" t="s">
        <v>738</v>
      </c>
      <c r="I27" s="1287"/>
      <c r="J27" s="1257" t="s">
        <v>738</v>
      </c>
      <c r="K27" s="1287"/>
      <c r="L27" s="1287"/>
      <c r="M27" s="1257" t="s">
        <v>741</v>
      </c>
      <c r="N27" s="1287"/>
      <c r="O27" s="1287"/>
      <c r="P27" s="1257"/>
      <c r="Q27" s="1287"/>
      <c r="R27" s="1257"/>
      <c r="S27" s="1287"/>
      <c r="T27" s="1258" t="s">
        <v>363</v>
      </c>
      <c r="U27" s="1287"/>
      <c r="V27" s="1287"/>
      <c r="W27" s="1287"/>
      <c r="X27" s="1287"/>
      <c r="Y27" s="1287"/>
      <c r="Z27" s="1287"/>
      <c r="AA27" s="1287"/>
      <c r="AB27" s="1257" t="s">
        <v>732</v>
      </c>
      <c r="AC27" s="1287"/>
      <c r="AD27" s="1287"/>
      <c r="AE27" s="1287"/>
      <c r="AF27" s="1287"/>
      <c r="AG27" s="1257" t="s">
        <v>733</v>
      </c>
      <c r="AH27" s="1287"/>
      <c r="AI27" s="1287"/>
      <c r="AJ27" s="1023" t="s">
        <v>417</v>
      </c>
      <c r="AK27" s="1259" t="s">
        <v>734</v>
      </c>
      <c r="AL27" s="1287"/>
      <c r="AM27" s="1287"/>
      <c r="AN27" s="1287"/>
      <c r="AO27" s="1287"/>
      <c r="AP27" s="1287"/>
      <c r="AQ27" s="1019">
        <v>5687370614</v>
      </c>
      <c r="AR27" s="1060">
        <v>0</v>
      </c>
      <c r="AS27" s="1019">
        <v>0</v>
      </c>
      <c r="AT27" s="1019">
        <v>0</v>
      </c>
      <c r="AU27" s="1019">
        <v>0</v>
      </c>
      <c r="AV27" s="1060">
        <v>408340451</v>
      </c>
      <c r="AW27" s="1019">
        <v>408340451</v>
      </c>
      <c r="AX27" s="1060">
        <v>408340451</v>
      </c>
      <c r="AY27" s="1019">
        <v>0</v>
      </c>
      <c r="AZ27" s="1060">
        <v>408340451</v>
      </c>
      <c r="BA27" s="1019">
        <v>0</v>
      </c>
      <c r="BB27" s="1019">
        <v>408340451</v>
      </c>
      <c r="BC27" s="1019">
        <v>0</v>
      </c>
      <c r="BD27" s="1019">
        <v>0</v>
      </c>
      <c r="BG27" s="1064">
        <v>5687370614</v>
      </c>
      <c r="BH27" s="1064">
        <v>0</v>
      </c>
      <c r="BI27" s="1064">
        <v>0</v>
      </c>
      <c r="BJ27" s="1064">
        <v>0</v>
      </c>
      <c r="BK27" s="1064">
        <v>0</v>
      </c>
      <c r="BL27" s="1064">
        <v>408340451</v>
      </c>
      <c r="BM27" s="1064">
        <v>408340451</v>
      </c>
      <c r="BN27" s="1064">
        <v>408340451</v>
      </c>
      <c r="BO27" s="1064">
        <v>0</v>
      </c>
      <c r="BP27" s="1064">
        <v>408340451</v>
      </c>
      <c r="BQ27" s="1064">
        <v>0</v>
      </c>
      <c r="BR27" s="1064">
        <v>408340451</v>
      </c>
      <c r="BS27" s="1064">
        <v>0</v>
      </c>
      <c r="BT27" s="1064">
        <v>0</v>
      </c>
    </row>
    <row r="28" spans="1:72" ht="23.1" customHeight="1" x14ac:dyDescent="0.2">
      <c r="A28" s="1012" t="str">
        <f t="shared" si="0"/>
        <v>A1011410</v>
      </c>
      <c r="B28" s="1257" t="s">
        <v>361</v>
      </c>
      <c r="C28" s="1287"/>
      <c r="D28" s="1257" t="s">
        <v>738</v>
      </c>
      <c r="E28" s="1287"/>
      <c r="F28" s="1257" t="s">
        <v>739</v>
      </c>
      <c r="G28" s="1287"/>
      <c r="H28" s="1257" t="s">
        <v>738</v>
      </c>
      <c r="I28" s="1287"/>
      <c r="J28" s="1257" t="s">
        <v>738</v>
      </c>
      <c r="K28" s="1287"/>
      <c r="L28" s="1287"/>
      <c r="M28" s="1257" t="s">
        <v>742</v>
      </c>
      <c r="N28" s="1287"/>
      <c r="O28" s="1287"/>
      <c r="P28" s="1257"/>
      <c r="Q28" s="1287"/>
      <c r="R28" s="1257"/>
      <c r="S28" s="1287"/>
      <c r="T28" s="1258" t="s">
        <v>364</v>
      </c>
      <c r="U28" s="1287"/>
      <c r="V28" s="1287"/>
      <c r="W28" s="1287"/>
      <c r="X28" s="1287"/>
      <c r="Y28" s="1287"/>
      <c r="Z28" s="1287"/>
      <c r="AA28" s="1287"/>
      <c r="AB28" s="1257" t="s">
        <v>732</v>
      </c>
      <c r="AC28" s="1287"/>
      <c r="AD28" s="1287"/>
      <c r="AE28" s="1287"/>
      <c r="AF28" s="1287"/>
      <c r="AG28" s="1257" t="s">
        <v>733</v>
      </c>
      <c r="AH28" s="1287"/>
      <c r="AI28" s="1287"/>
      <c r="AJ28" s="1023" t="s">
        <v>417</v>
      </c>
      <c r="AK28" s="1259" t="s">
        <v>734</v>
      </c>
      <c r="AL28" s="1287"/>
      <c r="AM28" s="1287"/>
      <c r="AN28" s="1287"/>
      <c r="AO28" s="1287"/>
      <c r="AP28" s="1287"/>
      <c r="AQ28" s="1019">
        <v>1086561225</v>
      </c>
      <c r="AR28" s="1060">
        <v>0</v>
      </c>
      <c r="AS28" s="1019">
        <v>0</v>
      </c>
      <c r="AT28" s="1019">
        <v>0</v>
      </c>
      <c r="AU28" s="1019">
        <v>0</v>
      </c>
      <c r="AV28" s="1060">
        <v>89574781</v>
      </c>
      <c r="AW28" s="1019">
        <v>89574781</v>
      </c>
      <c r="AX28" s="1060">
        <v>89574781</v>
      </c>
      <c r="AY28" s="1019">
        <v>0</v>
      </c>
      <c r="AZ28" s="1060">
        <v>89574781</v>
      </c>
      <c r="BA28" s="1019">
        <v>0</v>
      </c>
      <c r="BB28" s="1019">
        <v>89574781</v>
      </c>
      <c r="BC28" s="1019">
        <v>0</v>
      </c>
      <c r="BD28" s="1019">
        <v>62328735</v>
      </c>
      <c r="BG28" s="1064">
        <v>1086561225</v>
      </c>
      <c r="BH28" s="1064">
        <v>0</v>
      </c>
      <c r="BI28" s="1064">
        <v>0</v>
      </c>
      <c r="BJ28" s="1064">
        <v>0</v>
      </c>
      <c r="BK28" s="1064">
        <v>0</v>
      </c>
      <c r="BL28" s="1064">
        <v>89574781</v>
      </c>
      <c r="BM28" s="1064">
        <v>89574781</v>
      </c>
      <c r="BN28" s="1064">
        <v>89574781</v>
      </c>
      <c r="BO28" s="1064">
        <v>0</v>
      </c>
      <c r="BP28" s="1064">
        <v>89574781</v>
      </c>
      <c r="BQ28" s="1064">
        <v>0</v>
      </c>
      <c r="BR28" s="1064">
        <v>89574781</v>
      </c>
      <c r="BS28" s="1064">
        <v>0</v>
      </c>
      <c r="BT28" s="1064">
        <v>62328735</v>
      </c>
    </row>
    <row r="29" spans="1:72" ht="23.1" customHeight="1" x14ac:dyDescent="0.2">
      <c r="A29" s="1012" t="str">
        <f t="shared" si="0"/>
        <v>A101410</v>
      </c>
      <c r="B29" s="1257" t="s">
        <v>361</v>
      </c>
      <c r="C29" s="1287"/>
      <c r="D29" s="1257" t="s">
        <v>738</v>
      </c>
      <c r="E29" s="1287"/>
      <c r="F29" s="1257" t="s">
        <v>739</v>
      </c>
      <c r="G29" s="1287"/>
      <c r="H29" s="1257" t="s">
        <v>738</v>
      </c>
      <c r="I29" s="1287"/>
      <c r="J29" s="1257" t="s">
        <v>742</v>
      </c>
      <c r="K29" s="1287"/>
      <c r="L29" s="1287"/>
      <c r="M29" s="1257"/>
      <c r="N29" s="1287"/>
      <c r="O29" s="1287"/>
      <c r="P29" s="1257"/>
      <c r="Q29" s="1287"/>
      <c r="R29" s="1257"/>
      <c r="S29" s="1287"/>
      <c r="T29" s="1258" t="s">
        <v>609</v>
      </c>
      <c r="U29" s="1287"/>
      <c r="V29" s="1287"/>
      <c r="W29" s="1287"/>
      <c r="X29" s="1287"/>
      <c r="Y29" s="1287"/>
      <c r="Z29" s="1287"/>
      <c r="AA29" s="1287"/>
      <c r="AB29" s="1257" t="s">
        <v>732</v>
      </c>
      <c r="AC29" s="1287"/>
      <c r="AD29" s="1287"/>
      <c r="AE29" s="1287"/>
      <c r="AF29" s="1287"/>
      <c r="AG29" s="1257" t="s">
        <v>733</v>
      </c>
      <c r="AH29" s="1287"/>
      <c r="AI29" s="1287"/>
      <c r="AJ29" s="1023" t="s">
        <v>417</v>
      </c>
      <c r="AK29" s="1259" t="s">
        <v>734</v>
      </c>
      <c r="AL29" s="1287"/>
      <c r="AM29" s="1287"/>
      <c r="AN29" s="1287"/>
      <c r="AO29" s="1287"/>
      <c r="AP29" s="1287"/>
      <c r="AQ29" s="1019">
        <v>1629000000</v>
      </c>
      <c r="AR29" s="1060">
        <v>0</v>
      </c>
      <c r="AS29" s="1019">
        <v>15290000</v>
      </c>
      <c r="AT29" s="1019">
        <v>2831202</v>
      </c>
      <c r="AU29" s="1019">
        <v>0</v>
      </c>
      <c r="AV29" s="1060">
        <v>121140632</v>
      </c>
      <c r="AW29" s="1019">
        <v>121140632</v>
      </c>
      <c r="AX29" s="1060">
        <v>121140632</v>
      </c>
      <c r="AY29" s="1019">
        <v>0</v>
      </c>
      <c r="AZ29" s="1060">
        <v>121140632</v>
      </c>
      <c r="BA29" s="1019">
        <v>0</v>
      </c>
      <c r="BB29" s="1019">
        <v>121140632</v>
      </c>
      <c r="BC29" s="1019">
        <v>0</v>
      </c>
      <c r="BD29" s="1019">
        <v>0</v>
      </c>
      <c r="BG29" s="1064">
        <v>1629000000</v>
      </c>
      <c r="BH29" s="1064">
        <v>0</v>
      </c>
      <c r="BI29" s="1064">
        <v>15290000</v>
      </c>
      <c r="BJ29" s="1064">
        <v>2831202</v>
      </c>
      <c r="BK29" s="1064">
        <v>0</v>
      </c>
      <c r="BL29" s="1064">
        <v>121140632</v>
      </c>
      <c r="BM29" s="1064">
        <v>121140632</v>
      </c>
      <c r="BN29" s="1064">
        <v>121140632</v>
      </c>
      <c r="BO29" s="1064">
        <v>0</v>
      </c>
      <c r="BP29" s="1064">
        <v>121140632</v>
      </c>
      <c r="BQ29" s="1064">
        <v>0</v>
      </c>
      <c r="BR29" s="1064">
        <v>121140632</v>
      </c>
      <c r="BS29" s="1064">
        <v>0</v>
      </c>
      <c r="BT29" s="1064">
        <v>0</v>
      </c>
    </row>
    <row r="30" spans="1:72" ht="23.1" customHeight="1" x14ac:dyDescent="0.2">
      <c r="A30" s="1012" t="str">
        <f t="shared" si="0"/>
        <v>A1014210</v>
      </c>
      <c r="B30" s="1257" t="s">
        <v>361</v>
      </c>
      <c r="C30" s="1287"/>
      <c r="D30" s="1257" t="s">
        <v>738</v>
      </c>
      <c r="E30" s="1287"/>
      <c r="F30" s="1257" t="s">
        <v>739</v>
      </c>
      <c r="G30" s="1287"/>
      <c r="H30" s="1257" t="s">
        <v>738</v>
      </c>
      <c r="I30" s="1287"/>
      <c r="J30" s="1257" t="s">
        <v>742</v>
      </c>
      <c r="K30" s="1287"/>
      <c r="L30" s="1287"/>
      <c r="M30" s="1257" t="s">
        <v>741</v>
      </c>
      <c r="N30" s="1287"/>
      <c r="O30" s="1287"/>
      <c r="P30" s="1257"/>
      <c r="Q30" s="1287"/>
      <c r="R30" s="1257"/>
      <c r="S30" s="1287"/>
      <c r="T30" s="1258" t="s">
        <v>365</v>
      </c>
      <c r="U30" s="1287"/>
      <c r="V30" s="1287"/>
      <c r="W30" s="1287"/>
      <c r="X30" s="1287"/>
      <c r="Y30" s="1287"/>
      <c r="Z30" s="1287"/>
      <c r="AA30" s="1287"/>
      <c r="AB30" s="1257" t="s">
        <v>732</v>
      </c>
      <c r="AC30" s="1287"/>
      <c r="AD30" s="1287"/>
      <c r="AE30" s="1287"/>
      <c r="AF30" s="1287"/>
      <c r="AG30" s="1257" t="s">
        <v>733</v>
      </c>
      <c r="AH30" s="1287"/>
      <c r="AI30" s="1287"/>
      <c r="AJ30" s="1023" t="s">
        <v>417</v>
      </c>
      <c r="AK30" s="1259" t="s">
        <v>734</v>
      </c>
      <c r="AL30" s="1287"/>
      <c r="AM30" s="1287"/>
      <c r="AN30" s="1287"/>
      <c r="AO30" s="1287"/>
      <c r="AP30" s="1287"/>
      <c r="AQ30" s="1019">
        <v>1626168798</v>
      </c>
      <c r="AR30" s="1060">
        <v>0</v>
      </c>
      <c r="AS30" s="1019">
        <v>15290000</v>
      </c>
      <c r="AT30" s="1019">
        <v>0</v>
      </c>
      <c r="AU30" s="1019">
        <v>0</v>
      </c>
      <c r="AV30" s="1060">
        <v>121140632</v>
      </c>
      <c r="AW30" s="1019">
        <v>121140632</v>
      </c>
      <c r="AX30" s="1060">
        <v>121140632</v>
      </c>
      <c r="AY30" s="1019">
        <v>0</v>
      </c>
      <c r="AZ30" s="1060">
        <v>121140632</v>
      </c>
      <c r="BA30" s="1019">
        <v>0</v>
      </c>
      <c r="BB30" s="1019">
        <v>121140632</v>
      </c>
      <c r="BC30" s="1019">
        <v>0</v>
      </c>
      <c r="BD30" s="1019">
        <v>0</v>
      </c>
      <c r="BG30" s="1064">
        <v>1626168798</v>
      </c>
      <c r="BH30" s="1064">
        <v>0</v>
      </c>
      <c r="BI30" s="1064">
        <v>15290000</v>
      </c>
      <c r="BJ30" s="1064">
        <v>0</v>
      </c>
      <c r="BK30" s="1064">
        <v>0</v>
      </c>
      <c r="BL30" s="1064">
        <v>121140632</v>
      </c>
      <c r="BM30" s="1064">
        <v>121140632</v>
      </c>
      <c r="BN30" s="1064">
        <v>121140632</v>
      </c>
      <c r="BO30" s="1064">
        <v>0</v>
      </c>
      <c r="BP30" s="1064">
        <v>121140632</v>
      </c>
      <c r="BQ30" s="1064">
        <v>0</v>
      </c>
      <c r="BR30" s="1064">
        <v>121140632</v>
      </c>
      <c r="BS30" s="1064">
        <v>0</v>
      </c>
      <c r="BT30" s="1064">
        <v>0</v>
      </c>
    </row>
    <row r="31" spans="1:72" ht="23.1" customHeight="1" x14ac:dyDescent="0.2">
      <c r="A31" s="1012" t="str">
        <f t="shared" si="0"/>
        <v>A101510</v>
      </c>
      <c r="B31" s="1257" t="s">
        <v>361</v>
      </c>
      <c r="C31" s="1287"/>
      <c r="D31" s="1257" t="s">
        <v>738</v>
      </c>
      <c r="E31" s="1287"/>
      <c r="F31" s="1257" t="s">
        <v>739</v>
      </c>
      <c r="G31" s="1287"/>
      <c r="H31" s="1257" t="s">
        <v>738</v>
      </c>
      <c r="I31" s="1287"/>
      <c r="J31" s="1257" t="s">
        <v>743</v>
      </c>
      <c r="K31" s="1287"/>
      <c r="L31" s="1287"/>
      <c r="M31" s="1257"/>
      <c r="N31" s="1287"/>
      <c r="O31" s="1287"/>
      <c r="P31" s="1257"/>
      <c r="Q31" s="1287"/>
      <c r="R31" s="1257"/>
      <c r="S31" s="1287"/>
      <c r="T31" s="1258" t="s">
        <v>611</v>
      </c>
      <c r="U31" s="1287"/>
      <c r="V31" s="1287"/>
      <c r="W31" s="1287"/>
      <c r="X31" s="1287"/>
      <c r="Y31" s="1287"/>
      <c r="Z31" s="1287"/>
      <c r="AA31" s="1287"/>
      <c r="AB31" s="1257" t="s">
        <v>732</v>
      </c>
      <c r="AC31" s="1287"/>
      <c r="AD31" s="1287"/>
      <c r="AE31" s="1287"/>
      <c r="AF31" s="1287"/>
      <c r="AG31" s="1257" t="s">
        <v>733</v>
      </c>
      <c r="AH31" s="1287"/>
      <c r="AI31" s="1287"/>
      <c r="AJ31" s="1023" t="s">
        <v>417</v>
      </c>
      <c r="AK31" s="1259" t="s">
        <v>734</v>
      </c>
      <c r="AL31" s="1287"/>
      <c r="AM31" s="1287"/>
      <c r="AN31" s="1287"/>
      <c r="AO31" s="1287"/>
      <c r="AP31" s="1287"/>
      <c r="AQ31" s="1019">
        <v>25971000000</v>
      </c>
      <c r="AR31" s="1060">
        <v>0</v>
      </c>
      <c r="AS31" s="1019">
        <v>0</v>
      </c>
      <c r="AT31" s="1019">
        <v>1214364000</v>
      </c>
      <c r="AU31" s="1019">
        <v>0</v>
      </c>
      <c r="AV31" s="1060">
        <v>1116548646</v>
      </c>
      <c r="AW31" s="1019">
        <v>1116548646</v>
      </c>
      <c r="AX31" s="1060">
        <v>1116548646</v>
      </c>
      <c r="AY31" s="1019">
        <v>0</v>
      </c>
      <c r="AZ31" s="1060">
        <v>1116548646</v>
      </c>
      <c r="BA31" s="1019">
        <v>0</v>
      </c>
      <c r="BB31" s="1019">
        <v>1116548646</v>
      </c>
      <c r="BC31" s="1019">
        <v>0</v>
      </c>
      <c r="BD31" s="1019">
        <v>1034528</v>
      </c>
      <c r="BG31" s="1064">
        <v>25971000000</v>
      </c>
      <c r="BH31" s="1064">
        <v>0</v>
      </c>
      <c r="BI31" s="1064">
        <v>0</v>
      </c>
      <c r="BJ31" s="1064">
        <v>1214364000</v>
      </c>
      <c r="BK31" s="1064">
        <v>0</v>
      </c>
      <c r="BL31" s="1064">
        <v>1116548646</v>
      </c>
      <c r="BM31" s="1064">
        <v>1116548646</v>
      </c>
      <c r="BN31" s="1064">
        <v>1116548646</v>
      </c>
      <c r="BO31" s="1064">
        <v>0</v>
      </c>
      <c r="BP31" s="1064">
        <v>1116548646</v>
      </c>
      <c r="BQ31" s="1064">
        <v>0</v>
      </c>
      <c r="BR31" s="1064">
        <v>1116548646</v>
      </c>
      <c r="BS31" s="1064">
        <v>0</v>
      </c>
      <c r="BT31" s="1064">
        <v>1034528</v>
      </c>
    </row>
    <row r="32" spans="1:72" ht="23.1" customHeight="1" x14ac:dyDescent="0.2">
      <c r="A32" s="1012" t="str">
        <f t="shared" si="0"/>
        <v>A1015110</v>
      </c>
      <c r="B32" s="1257" t="s">
        <v>361</v>
      </c>
      <c r="C32" s="1287"/>
      <c r="D32" s="1257" t="s">
        <v>738</v>
      </c>
      <c r="E32" s="1287"/>
      <c r="F32" s="1257" t="s">
        <v>739</v>
      </c>
      <c r="G32" s="1287"/>
      <c r="H32" s="1257" t="s">
        <v>738</v>
      </c>
      <c r="I32" s="1287"/>
      <c r="J32" s="1257" t="s">
        <v>743</v>
      </c>
      <c r="K32" s="1287"/>
      <c r="L32" s="1287"/>
      <c r="M32" s="1257" t="s">
        <v>738</v>
      </c>
      <c r="N32" s="1287"/>
      <c r="O32" s="1287"/>
      <c r="P32" s="1257"/>
      <c r="Q32" s="1287"/>
      <c r="R32" s="1257"/>
      <c r="S32" s="1287"/>
      <c r="T32" s="1258" t="s">
        <v>366</v>
      </c>
      <c r="U32" s="1287"/>
      <c r="V32" s="1287"/>
      <c r="W32" s="1287"/>
      <c r="X32" s="1287"/>
      <c r="Y32" s="1287"/>
      <c r="Z32" s="1287"/>
      <c r="AA32" s="1287"/>
      <c r="AB32" s="1257" t="s">
        <v>732</v>
      </c>
      <c r="AC32" s="1287"/>
      <c r="AD32" s="1287"/>
      <c r="AE32" s="1287"/>
      <c r="AF32" s="1287"/>
      <c r="AG32" s="1257" t="s">
        <v>733</v>
      </c>
      <c r="AH32" s="1287"/>
      <c r="AI32" s="1287"/>
      <c r="AJ32" s="1023" t="s">
        <v>417</v>
      </c>
      <c r="AK32" s="1259" t="s">
        <v>734</v>
      </c>
      <c r="AL32" s="1287"/>
      <c r="AM32" s="1287"/>
      <c r="AN32" s="1287"/>
      <c r="AO32" s="1287"/>
      <c r="AP32" s="1287"/>
      <c r="AQ32" s="1019">
        <v>3142140445</v>
      </c>
      <c r="AR32" s="1060">
        <v>0</v>
      </c>
      <c r="AS32" s="1019">
        <v>0</v>
      </c>
      <c r="AT32" s="1019">
        <v>0</v>
      </c>
      <c r="AU32" s="1019">
        <v>0</v>
      </c>
      <c r="AV32" s="1060">
        <v>263949468</v>
      </c>
      <c r="AW32" s="1019">
        <v>263949468</v>
      </c>
      <c r="AX32" s="1060">
        <v>263949468</v>
      </c>
      <c r="AY32" s="1019">
        <v>0</v>
      </c>
      <c r="AZ32" s="1060">
        <v>263949468</v>
      </c>
      <c r="BA32" s="1019">
        <v>0</v>
      </c>
      <c r="BB32" s="1019">
        <v>263949468</v>
      </c>
      <c r="BC32" s="1019">
        <v>0</v>
      </c>
      <c r="BD32" s="1019">
        <v>0</v>
      </c>
      <c r="BG32" s="1064">
        <v>3142140445</v>
      </c>
      <c r="BH32" s="1064">
        <v>0</v>
      </c>
      <c r="BI32" s="1064">
        <v>0</v>
      </c>
      <c r="BJ32" s="1064">
        <v>0</v>
      </c>
      <c r="BK32" s="1064">
        <v>0</v>
      </c>
      <c r="BL32" s="1064">
        <v>263949468</v>
      </c>
      <c r="BM32" s="1064">
        <v>263949468</v>
      </c>
      <c r="BN32" s="1064">
        <v>263949468</v>
      </c>
      <c r="BO32" s="1064">
        <v>0</v>
      </c>
      <c r="BP32" s="1064">
        <v>263949468</v>
      </c>
      <c r="BQ32" s="1064">
        <v>0</v>
      </c>
      <c r="BR32" s="1064">
        <v>263949468</v>
      </c>
      <c r="BS32" s="1064">
        <v>0</v>
      </c>
      <c r="BT32" s="1064">
        <v>0</v>
      </c>
    </row>
    <row r="33" spans="1:72" ht="23.1" customHeight="1" x14ac:dyDescent="0.2">
      <c r="A33" s="1012" t="str">
        <f t="shared" si="0"/>
        <v>A1015210</v>
      </c>
      <c r="B33" s="1257" t="s">
        <v>361</v>
      </c>
      <c r="C33" s="1287"/>
      <c r="D33" s="1257" t="s">
        <v>738</v>
      </c>
      <c r="E33" s="1287"/>
      <c r="F33" s="1257" t="s">
        <v>739</v>
      </c>
      <c r="G33" s="1287"/>
      <c r="H33" s="1257" t="s">
        <v>738</v>
      </c>
      <c r="I33" s="1287"/>
      <c r="J33" s="1257" t="s">
        <v>743</v>
      </c>
      <c r="K33" s="1287"/>
      <c r="L33" s="1287"/>
      <c r="M33" s="1257" t="s">
        <v>741</v>
      </c>
      <c r="N33" s="1287"/>
      <c r="O33" s="1287"/>
      <c r="P33" s="1257"/>
      <c r="Q33" s="1287"/>
      <c r="R33" s="1257"/>
      <c r="S33" s="1287"/>
      <c r="T33" s="1258" t="s">
        <v>367</v>
      </c>
      <c r="U33" s="1287"/>
      <c r="V33" s="1287"/>
      <c r="W33" s="1287"/>
      <c r="X33" s="1287"/>
      <c r="Y33" s="1287"/>
      <c r="Z33" s="1287"/>
      <c r="AA33" s="1287"/>
      <c r="AB33" s="1257" t="s">
        <v>732</v>
      </c>
      <c r="AC33" s="1287"/>
      <c r="AD33" s="1287"/>
      <c r="AE33" s="1287"/>
      <c r="AF33" s="1287"/>
      <c r="AG33" s="1257" t="s">
        <v>733</v>
      </c>
      <c r="AH33" s="1287"/>
      <c r="AI33" s="1287"/>
      <c r="AJ33" s="1023" t="s">
        <v>417</v>
      </c>
      <c r="AK33" s="1259" t="s">
        <v>734</v>
      </c>
      <c r="AL33" s="1287"/>
      <c r="AM33" s="1287"/>
      <c r="AN33" s="1287"/>
      <c r="AO33" s="1287"/>
      <c r="AP33" s="1287"/>
      <c r="AQ33" s="1019">
        <v>2852786777</v>
      </c>
      <c r="AR33" s="1060">
        <v>0</v>
      </c>
      <c r="AS33" s="1019">
        <v>0</v>
      </c>
      <c r="AT33" s="1019">
        <v>0</v>
      </c>
      <c r="AU33" s="1019">
        <v>0</v>
      </c>
      <c r="AV33" s="1060">
        <v>178447920</v>
      </c>
      <c r="AW33" s="1019">
        <v>178447920</v>
      </c>
      <c r="AX33" s="1060">
        <v>178447920</v>
      </c>
      <c r="AY33" s="1019">
        <v>0</v>
      </c>
      <c r="AZ33" s="1060">
        <v>178447920</v>
      </c>
      <c r="BA33" s="1019">
        <v>0</v>
      </c>
      <c r="BB33" s="1019">
        <v>178447920</v>
      </c>
      <c r="BC33" s="1019">
        <v>0</v>
      </c>
      <c r="BD33" s="1019">
        <v>0</v>
      </c>
      <c r="BG33" s="1064">
        <v>2852786777</v>
      </c>
      <c r="BH33" s="1064">
        <v>0</v>
      </c>
      <c r="BI33" s="1064">
        <v>0</v>
      </c>
      <c r="BJ33" s="1064">
        <v>0</v>
      </c>
      <c r="BK33" s="1064">
        <v>0</v>
      </c>
      <c r="BL33" s="1064">
        <v>178447920</v>
      </c>
      <c r="BM33" s="1064">
        <v>178447920</v>
      </c>
      <c r="BN33" s="1064">
        <v>178447920</v>
      </c>
      <c r="BO33" s="1064">
        <v>0</v>
      </c>
      <c r="BP33" s="1064">
        <v>178447920</v>
      </c>
      <c r="BQ33" s="1064">
        <v>0</v>
      </c>
      <c r="BR33" s="1064">
        <v>178447920</v>
      </c>
      <c r="BS33" s="1064">
        <v>0</v>
      </c>
      <c r="BT33" s="1064">
        <v>0</v>
      </c>
    </row>
    <row r="34" spans="1:72" ht="23.1" customHeight="1" x14ac:dyDescent="0.2">
      <c r="A34" s="1012" t="str">
        <f t="shared" si="0"/>
        <v>A10151410</v>
      </c>
      <c r="B34" s="1257" t="s">
        <v>361</v>
      </c>
      <c r="C34" s="1287"/>
      <c r="D34" s="1257" t="s">
        <v>738</v>
      </c>
      <c r="E34" s="1287"/>
      <c r="F34" s="1257" t="s">
        <v>739</v>
      </c>
      <c r="G34" s="1287"/>
      <c r="H34" s="1257" t="s">
        <v>738</v>
      </c>
      <c r="I34" s="1287"/>
      <c r="J34" s="1257" t="s">
        <v>743</v>
      </c>
      <c r="K34" s="1287"/>
      <c r="L34" s="1287"/>
      <c r="M34" s="1257" t="s">
        <v>744</v>
      </c>
      <c r="N34" s="1287"/>
      <c r="O34" s="1287"/>
      <c r="P34" s="1257"/>
      <c r="Q34" s="1287"/>
      <c r="R34" s="1257"/>
      <c r="S34" s="1287"/>
      <c r="T34" s="1258" t="s">
        <v>368</v>
      </c>
      <c r="U34" s="1287"/>
      <c r="V34" s="1287"/>
      <c r="W34" s="1287"/>
      <c r="X34" s="1287"/>
      <c r="Y34" s="1287"/>
      <c r="Z34" s="1287"/>
      <c r="AA34" s="1287"/>
      <c r="AB34" s="1257" t="s">
        <v>732</v>
      </c>
      <c r="AC34" s="1287"/>
      <c r="AD34" s="1287"/>
      <c r="AE34" s="1287"/>
      <c r="AF34" s="1287"/>
      <c r="AG34" s="1257" t="s">
        <v>733</v>
      </c>
      <c r="AH34" s="1287"/>
      <c r="AI34" s="1287"/>
      <c r="AJ34" s="1023" t="s">
        <v>417</v>
      </c>
      <c r="AK34" s="1259" t="s">
        <v>734</v>
      </c>
      <c r="AL34" s="1287"/>
      <c r="AM34" s="1287"/>
      <c r="AN34" s="1287"/>
      <c r="AO34" s="1287"/>
      <c r="AP34" s="1287"/>
      <c r="AQ34" s="1019">
        <v>3777972785</v>
      </c>
      <c r="AR34" s="1060">
        <v>0</v>
      </c>
      <c r="AS34" s="1019">
        <v>0</v>
      </c>
      <c r="AT34" s="1019">
        <v>0</v>
      </c>
      <c r="AU34" s="1019">
        <v>0</v>
      </c>
      <c r="AV34" s="1060">
        <v>0</v>
      </c>
      <c r="AW34" s="1019">
        <v>0</v>
      </c>
      <c r="AX34" s="1060">
        <v>0</v>
      </c>
      <c r="AY34" s="1019">
        <v>0</v>
      </c>
      <c r="AZ34" s="1060">
        <v>0</v>
      </c>
      <c r="BA34" s="1019">
        <v>0</v>
      </c>
      <c r="BB34" s="1019">
        <v>0</v>
      </c>
      <c r="BC34" s="1019">
        <v>0</v>
      </c>
      <c r="BD34" s="1019">
        <v>1034528</v>
      </c>
      <c r="BG34" s="1064">
        <v>3777972785</v>
      </c>
      <c r="BH34" s="1064">
        <v>0</v>
      </c>
      <c r="BI34" s="1064">
        <v>0</v>
      </c>
      <c r="BJ34" s="1064">
        <v>0</v>
      </c>
      <c r="BK34" s="1064">
        <v>0</v>
      </c>
      <c r="BL34" s="1064">
        <v>0</v>
      </c>
      <c r="BM34" s="1064">
        <v>0</v>
      </c>
      <c r="BN34" s="1064">
        <v>0</v>
      </c>
      <c r="BO34" s="1064">
        <v>0</v>
      </c>
      <c r="BP34" s="1064">
        <v>0</v>
      </c>
      <c r="BQ34" s="1064">
        <v>0</v>
      </c>
      <c r="BR34" s="1064">
        <v>0</v>
      </c>
      <c r="BS34" s="1064">
        <v>0</v>
      </c>
      <c r="BT34" s="1064">
        <v>1034528</v>
      </c>
    </row>
    <row r="35" spans="1:72" ht="23.1" customHeight="1" x14ac:dyDescent="0.2">
      <c r="A35" s="1012" t="str">
        <f t="shared" si="0"/>
        <v>A10151510</v>
      </c>
      <c r="B35" s="1257" t="s">
        <v>361</v>
      </c>
      <c r="C35" s="1287"/>
      <c r="D35" s="1257" t="s">
        <v>738</v>
      </c>
      <c r="E35" s="1287"/>
      <c r="F35" s="1257" t="s">
        <v>739</v>
      </c>
      <c r="G35" s="1287"/>
      <c r="H35" s="1257" t="s">
        <v>738</v>
      </c>
      <c r="I35" s="1287"/>
      <c r="J35" s="1257" t="s">
        <v>743</v>
      </c>
      <c r="K35" s="1287"/>
      <c r="L35" s="1287"/>
      <c r="M35" s="1257" t="s">
        <v>745</v>
      </c>
      <c r="N35" s="1287"/>
      <c r="O35" s="1287"/>
      <c r="P35" s="1257"/>
      <c r="Q35" s="1287"/>
      <c r="R35" s="1257"/>
      <c r="S35" s="1287"/>
      <c r="T35" s="1258" t="s">
        <v>369</v>
      </c>
      <c r="U35" s="1287"/>
      <c r="V35" s="1287"/>
      <c r="W35" s="1287"/>
      <c r="X35" s="1287"/>
      <c r="Y35" s="1287"/>
      <c r="Z35" s="1287"/>
      <c r="AA35" s="1287"/>
      <c r="AB35" s="1257" t="s">
        <v>732</v>
      </c>
      <c r="AC35" s="1287"/>
      <c r="AD35" s="1287"/>
      <c r="AE35" s="1287"/>
      <c r="AF35" s="1287"/>
      <c r="AG35" s="1257" t="s">
        <v>733</v>
      </c>
      <c r="AH35" s="1287"/>
      <c r="AI35" s="1287"/>
      <c r="AJ35" s="1023" t="s">
        <v>417</v>
      </c>
      <c r="AK35" s="1259" t="s">
        <v>734</v>
      </c>
      <c r="AL35" s="1287"/>
      <c r="AM35" s="1287"/>
      <c r="AN35" s="1287"/>
      <c r="AO35" s="1287"/>
      <c r="AP35" s="1287"/>
      <c r="AQ35" s="1019">
        <v>4162865456</v>
      </c>
      <c r="AR35" s="1060">
        <v>0</v>
      </c>
      <c r="AS35" s="1019">
        <v>0</v>
      </c>
      <c r="AT35" s="1019">
        <v>0</v>
      </c>
      <c r="AU35" s="1019">
        <v>0</v>
      </c>
      <c r="AV35" s="1060">
        <v>372302985</v>
      </c>
      <c r="AW35" s="1019">
        <v>372302985</v>
      </c>
      <c r="AX35" s="1060">
        <v>372302985</v>
      </c>
      <c r="AY35" s="1019">
        <v>0</v>
      </c>
      <c r="AZ35" s="1060">
        <v>372302985</v>
      </c>
      <c r="BA35" s="1019">
        <v>0</v>
      </c>
      <c r="BB35" s="1019">
        <v>372302985</v>
      </c>
      <c r="BC35" s="1019">
        <v>0</v>
      </c>
      <c r="BD35" s="1019">
        <v>0</v>
      </c>
      <c r="BG35" s="1064">
        <v>4162865456</v>
      </c>
      <c r="BH35" s="1064">
        <v>0</v>
      </c>
      <c r="BI35" s="1064">
        <v>0</v>
      </c>
      <c r="BJ35" s="1064">
        <v>0</v>
      </c>
      <c r="BK35" s="1064">
        <v>0</v>
      </c>
      <c r="BL35" s="1064">
        <v>372302985</v>
      </c>
      <c r="BM35" s="1064">
        <v>372302985</v>
      </c>
      <c r="BN35" s="1064">
        <v>372302985</v>
      </c>
      <c r="BO35" s="1064">
        <v>0</v>
      </c>
      <c r="BP35" s="1064">
        <v>372302985</v>
      </c>
      <c r="BQ35" s="1064">
        <v>0</v>
      </c>
      <c r="BR35" s="1064">
        <v>372302985</v>
      </c>
      <c r="BS35" s="1064">
        <v>0</v>
      </c>
      <c r="BT35" s="1064">
        <v>0</v>
      </c>
    </row>
    <row r="36" spans="1:72" ht="23.1" customHeight="1" x14ac:dyDescent="0.2">
      <c r="A36" s="1012" t="str">
        <f t="shared" si="0"/>
        <v>A10151610</v>
      </c>
      <c r="B36" s="1257" t="s">
        <v>361</v>
      </c>
      <c r="C36" s="1287"/>
      <c r="D36" s="1257" t="s">
        <v>738</v>
      </c>
      <c r="E36" s="1287"/>
      <c r="F36" s="1257" t="s">
        <v>739</v>
      </c>
      <c r="G36" s="1287"/>
      <c r="H36" s="1257" t="s">
        <v>738</v>
      </c>
      <c r="I36" s="1287"/>
      <c r="J36" s="1257" t="s">
        <v>743</v>
      </c>
      <c r="K36" s="1287"/>
      <c r="L36" s="1287"/>
      <c r="M36" s="1257" t="s">
        <v>370</v>
      </c>
      <c r="N36" s="1287"/>
      <c r="O36" s="1287"/>
      <c r="P36" s="1257"/>
      <c r="Q36" s="1287"/>
      <c r="R36" s="1257"/>
      <c r="S36" s="1287"/>
      <c r="T36" s="1258" t="s">
        <v>371</v>
      </c>
      <c r="U36" s="1287"/>
      <c r="V36" s="1287"/>
      <c r="W36" s="1287"/>
      <c r="X36" s="1287"/>
      <c r="Y36" s="1287"/>
      <c r="Z36" s="1287"/>
      <c r="AA36" s="1287"/>
      <c r="AB36" s="1257" t="s">
        <v>732</v>
      </c>
      <c r="AC36" s="1287"/>
      <c r="AD36" s="1287"/>
      <c r="AE36" s="1287"/>
      <c r="AF36" s="1287"/>
      <c r="AG36" s="1257" t="s">
        <v>733</v>
      </c>
      <c r="AH36" s="1287"/>
      <c r="AI36" s="1287"/>
      <c r="AJ36" s="1023" t="s">
        <v>417</v>
      </c>
      <c r="AK36" s="1259" t="s">
        <v>734</v>
      </c>
      <c r="AL36" s="1287"/>
      <c r="AM36" s="1287"/>
      <c r="AN36" s="1287"/>
      <c r="AO36" s="1287"/>
      <c r="AP36" s="1287"/>
      <c r="AQ36" s="1019">
        <v>8837627022</v>
      </c>
      <c r="AR36" s="1060">
        <v>0</v>
      </c>
      <c r="AS36" s="1019">
        <v>0</v>
      </c>
      <c r="AT36" s="1019">
        <v>0</v>
      </c>
      <c r="AU36" s="1019">
        <v>0</v>
      </c>
      <c r="AV36" s="1060">
        <v>129584116</v>
      </c>
      <c r="AW36" s="1019">
        <v>129584116</v>
      </c>
      <c r="AX36" s="1060">
        <v>129584116</v>
      </c>
      <c r="AY36" s="1019">
        <v>0</v>
      </c>
      <c r="AZ36" s="1060">
        <v>129584116</v>
      </c>
      <c r="BA36" s="1019">
        <v>0</v>
      </c>
      <c r="BB36" s="1019">
        <v>129584116</v>
      </c>
      <c r="BC36" s="1019">
        <v>0</v>
      </c>
      <c r="BD36" s="1019">
        <v>0</v>
      </c>
      <c r="BG36" s="1064">
        <v>8837627022</v>
      </c>
      <c r="BH36" s="1064">
        <v>0</v>
      </c>
      <c r="BI36" s="1064">
        <v>0</v>
      </c>
      <c r="BJ36" s="1064">
        <v>0</v>
      </c>
      <c r="BK36" s="1064">
        <v>0</v>
      </c>
      <c r="BL36" s="1064">
        <v>129584116</v>
      </c>
      <c r="BM36" s="1064">
        <v>129584116</v>
      </c>
      <c r="BN36" s="1064">
        <v>129584116</v>
      </c>
      <c r="BO36" s="1064">
        <v>0</v>
      </c>
      <c r="BP36" s="1064">
        <v>129584116</v>
      </c>
      <c r="BQ36" s="1064">
        <v>0</v>
      </c>
      <c r="BR36" s="1064">
        <v>129584116</v>
      </c>
      <c r="BS36" s="1064">
        <v>0</v>
      </c>
      <c r="BT36" s="1064">
        <v>0</v>
      </c>
    </row>
    <row r="37" spans="1:72" ht="23.1" customHeight="1" x14ac:dyDescent="0.2">
      <c r="A37" s="1012" t="str">
        <f t="shared" si="0"/>
        <v>A10152210</v>
      </c>
      <c r="B37" s="1257" t="s">
        <v>361</v>
      </c>
      <c r="C37" s="1287"/>
      <c r="D37" s="1257" t="s">
        <v>738</v>
      </c>
      <c r="E37" s="1287"/>
      <c r="F37" s="1257" t="s">
        <v>739</v>
      </c>
      <c r="G37" s="1287"/>
      <c r="H37" s="1257" t="s">
        <v>738</v>
      </c>
      <c r="I37" s="1287"/>
      <c r="J37" s="1257" t="s">
        <v>743</v>
      </c>
      <c r="K37" s="1287"/>
      <c r="L37" s="1287"/>
      <c r="M37" s="1257" t="s">
        <v>746</v>
      </c>
      <c r="N37" s="1287"/>
      <c r="O37" s="1287"/>
      <c r="P37" s="1257"/>
      <c r="Q37" s="1287"/>
      <c r="R37" s="1257"/>
      <c r="S37" s="1287"/>
      <c r="T37" s="1258" t="s">
        <v>372</v>
      </c>
      <c r="U37" s="1287"/>
      <c r="V37" s="1287"/>
      <c r="W37" s="1287"/>
      <c r="X37" s="1287"/>
      <c r="Y37" s="1287"/>
      <c r="Z37" s="1287"/>
      <c r="AA37" s="1287"/>
      <c r="AB37" s="1257" t="s">
        <v>732</v>
      </c>
      <c r="AC37" s="1287"/>
      <c r="AD37" s="1287"/>
      <c r="AE37" s="1287"/>
      <c r="AF37" s="1287"/>
      <c r="AG37" s="1257" t="s">
        <v>733</v>
      </c>
      <c r="AH37" s="1287"/>
      <c r="AI37" s="1287"/>
      <c r="AJ37" s="1023" t="s">
        <v>417</v>
      </c>
      <c r="AK37" s="1259" t="s">
        <v>734</v>
      </c>
      <c r="AL37" s="1287"/>
      <c r="AM37" s="1287"/>
      <c r="AN37" s="1287"/>
      <c r="AO37" s="1287"/>
      <c r="AP37" s="1287"/>
      <c r="AQ37" s="1019">
        <v>1983243515</v>
      </c>
      <c r="AR37" s="1060">
        <v>0</v>
      </c>
      <c r="AS37" s="1019">
        <v>0</v>
      </c>
      <c r="AT37" s="1019">
        <v>0</v>
      </c>
      <c r="AU37" s="1019">
        <v>0</v>
      </c>
      <c r="AV37" s="1060">
        <v>172264157</v>
      </c>
      <c r="AW37" s="1019">
        <v>172264157</v>
      </c>
      <c r="AX37" s="1060">
        <v>172264157</v>
      </c>
      <c r="AY37" s="1019">
        <v>0</v>
      </c>
      <c r="AZ37" s="1060">
        <v>172264157</v>
      </c>
      <c r="BA37" s="1019">
        <v>0</v>
      </c>
      <c r="BB37" s="1019">
        <v>172264157</v>
      </c>
      <c r="BC37" s="1019">
        <v>0</v>
      </c>
      <c r="BD37" s="1019">
        <v>0</v>
      </c>
      <c r="BG37" s="1064">
        <v>1983243515</v>
      </c>
      <c r="BH37" s="1064">
        <v>0</v>
      </c>
      <c r="BI37" s="1064">
        <v>0</v>
      </c>
      <c r="BJ37" s="1064">
        <v>0</v>
      </c>
      <c r="BK37" s="1064">
        <v>0</v>
      </c>
      <c r="BL37" s="1064">
        <v>172264157</v>
      </c>
      <c r="BM37" s="1064">
        <v>172264157</v>
      </c>
      <c r="BN37" s="1064">
        <v>172264157</v>
      </c>
      <c r="BO37" s="1064">
        <v>0</v>
      </c>
      <c r="BP37" s="1064">
        <v>172264157</v>
      </c>
      <c r="BQ37" s="1064">
        <v>0</v>
      </c>
      <c r="BR37" s="1064">
        <v>172264157</v>
      </c>
      <c r="BS37" s="1064">
        <v>0</v>
      </c>
      <c r="BT37" s="1064">
        <v>0</v>
      </c>
    </row>
    <row r="38" spans="1:72" ht="23.1" customHeight="1" x14ac:dyDescent="0.2">
      <c r="A38" s="1012" t="str">
        <f t="shared" si="0"/>
        <v>A101910</v>
      </c>
      <c r="B38" s="1257" t="s">
        <v>361</v>
      </c>
      <c r="C38" s="1287"/>
      <c r="D38" s="1257" t="s">
        <v>738</v>
      </c>
      <c r="E38" s="1287"/>
      <c r="F38" s="1257" t="s">
        <v>739</v>
      </c>
      <c r="G38" s="1287"/>
      <c r="H38" s="1257" t="s">
        <v>738</v>
      </c>
      <c r="I38" s="1287"/>
      <c r="J38" s="1257" t="s">
        <v>747</v>
      </c>
      <c r="K38" s="1287"/>
      <c r="L38" s="1287"/>
      <c r="M38" s="1257"/>
      <c r="N38" s="1287"/>
      <c r="O38" s="1287"/>
      <c r="P38" s="1257"/>
      <c r="Q38" s="1287"/>
      <c r="R38" s="1257"/>
      <c r="S38" s="1287"/>
      <c r="T38" s="1258" t="s">
        <v>613</v>
      </c>
      <c r="U38" s="1287"/>
      <c r="V38" s="1287"/>
      <c r="W38" s="1287"/>
      <c r="X38" s="1287"/>
      <c r="Y38" s="1287"/>
      <c r="Z38" s="1287"/>
      <c r="AA38" s="1287"/>
      <c r="AB38" s="1257" t="s">
        <v>732</v>
      </c>
      <c r="AC38" s="1287"/>
      <c r="AD38" s="1287"/>
      <c r="AE38" s="1287"/>
      <c r="AF38" s="1287"/>
      <c r="AG38" s="1257" t="s">
        <v>733</v>
      </c>
      <c r="AH38" s="1287"/>
      <c r="AI38" s="1287"/>
      <c r="AJ38" s="1023" t="s">
        <v>417</v>
      </c>
      <c r="AK38" s="1259" t="s">
        <v>734</v>
      </c>
      <c r="AL38" s="1287"/>
      <c r="AM38" s="1287"/>
      <c r="AN38" s="1287"/>
      <c r="AO38" s="1287"/>
      <c r="AP38" s="1287"/>
      <c r="AQ38" s="1019">
        <v>1322000000</v>
      </c>
      <c r="AR38" s="1060">
        <v>0</v>
      </c>
      <c r="AS38" s="1019">
        <v>0</v>
      </c>
      <c r="AT38" s="1019">
        <v>95000000</v>
      </c>
      <c r="AU38" s="1019">
        <v>0</v>
      </c>
      <c r="AV38" s="1060">
        <v>142527196</v>
      </c>
      <c r="AW38" s="1019">
        <v>142527196</v>
      </c>
      <c r="AX38" s="1060">
        <v>142527196</v>
      </c>
      <c r="AY38" s="1019">
        <v>0</v>
      </c>
      <c r="AZ38" s="1060">
        <v>142527196</v>
      </c>
      <c r="BA38" s="1019">
        <v>0</v>
      </c>
      <c r="BB38" s="1019">
        <v>142527196</v>
      </c>
      <c r="BC38" s="1019">
        <v>0</v>
      </c>
      <c r="BD38" s="1019">
        <v>0</v>
      </c>
      <c r="BG38" s="1064">
        <v>1322000000</v>
      </c>
      <c r="BH38" s="1064">
        <v>0</v>
      </c>
      <c r="BI38" s="1064">
        <v>0</v>
      </c>
      <c r="BJ38" s="1064">
        <v>95000000</v>
      </c>
      <c r="BK38" s="1064">
        <v>0</v>
      </c>
      <c r="BL38" s="1064">
        <v>142527196</v>
      </c>
      <c r="BM38" s="1064">
        <v>142527196</v>
      </c>
      <c r="BN38" s="1064">
        <v>142527196</v>
      </c>
      <c r="BO38" s="1064">
        <v>0</v>
      </c>
      <c r="BP38" s="1064">
        <v>142527196</v>
      </c>
      <c r="BQ38" s="1064">
        <v>0</v>
      </c>
      <c r="BR38" s="1064">
        <v>142527196</v>
      </c>
      <c r="BS38" s="1064">
        <v>0</v>
      </c>
      <c r="BT38" s="1064">
        <v>0</v>
      </c>
    </row>
    <row r="39" spans="1:72" ht="23.1" customHeight="1" x14ac:dyDescent="0.2">
      <c r="A39" s="1012" t="str">
        <f t="shared" si="0"/>
        <v>A1019110</v>
      </c>
      <c r="B39" s="1257" t="s">
        <v>361</v>
      </c>
      <c r="C39" s="1287"/>
      <c r="D39" s="1257" t="s">
        <v>738</v>
      </c>
      <c r="E39" s="1287"/>
      <c r="F39" s="1257" t="s">
        <v>739</v>
      </c>
      <c r="G39" s="1287"/>
      <c r="H39" s="1257" t="s">
        <v>738</v>
      </c>
      <c r="I39" s="1287"/>
      <c r="J39" s="1257" t="s">
        <v>747</v>
      </c>
      <c r="K39" s="1287"/>
      <c r="L39" s="1287"/>
      <c r="M39" s="1257" t="s">
        <v>738</v>
      </c>
      <c r="N39" s="1287"/>
      <c r="O39" s="1287"/>
      <c r="P39" s="1257"/>
      <c r="Q39" s="1287"/>
      <c r="R39" s="1257"/>
      <c r="S39" s="1287"/>
      <c r="T39" s="1258" t="s">
        <v>373</v>
      </c>
      <c r="U39" s="1287"/>
      <c r="V39" s="1287"/>
      <c r="W39" s="1287"/>
      <c r="X39" s="1287"/>
      <c r="Y39" s="1287"/>
      <c r="Z39" s="1287"/>
      <c r="AA39" s="1287"/>
      <c r="AB39" s="1257" t="s">
        <v>732</v>
      </c>
      <c r="AC39" s="1287"/>
      <c r="AD39" s="1287"/>
      <c r="AE39" s="1287"/>
      <c r="AF39" s="1287"/>
      <c r="AG39" s="1257" t="s">
        <v>733</v>
      </c>
      <c r="AH39" s="1287"/>
      <c r="AI39" s="1287"/>
      <c r="AJ39" s="1023" t="s">
        <v>417</v>
      </c>
      <c r="AK39" s="1259" t="s">
        <v>734</v>
      </c>
      <c r="AL39" s="1287"/>
      <c r="AM39" s="1287"/>
      <c r="AN39" s="1287"/>
      <c r="AO39" s="1287"/>
      <c r="AP39" s="1287"/>
      <c r="AQ39" s="1019">
        <v>321334427</v>
      </c>
      <c r="AR39" s="1060">
        <v>0</v>
      </c>
      <c r="AS39" s="1019">
        <v>0</v>
      </c>
      <c r="AT39" s="1019">
        <v>0</v>
      </c>
      <c r="AU39" s="1019">
        <v>0</v>
      </c>
      <c r="AV39" s="1060">
        <v>25300135</v>
      </c>
      <c r="AW39" s="1019">
        <v>25300135</v>
      </c>
      <c r="AX39" s="1060">
        <v>25300135</v>
      </c>
      <c r="AY39" s="1019">
        <v>0</v>
      </c>
      <c r="AZ39" s="1060">
        <v>25300135</v>
      </c>
      <c r="BA39" s="1019">
        <v>0</v>
      </c>
      <c r="BB39" s="1019">
        <v>25300135</v>
      </c>
      <c r="BC39" s="1019">
        <v>0</v>
      </c>
      <c r="BD39" s="1019">
        <v>0</v>
      </c>
      <c r="BG39" s="1064">
        <v>321334427</v>
      </c>
      <c r="BH39" s="1064">
        <v>0</v>
      </c>
      <c r="BI39" s="1064">
        <v>0</v>
      </c>
      <c r="BJ39" s="1064">
        <v>0</v>
      </c>
      <c r="BK39" s="1064">
        <v>0</v>
      </c>
      <c r="BL39" s="1064">
        <v>25300135</v>
      </c>
      <c r="BM39" s="1064">
        <v>25300135</v>
      </c>
      <c r="BN39" s="1064">
        <v>25300135</v>
      </c>
      <c r="BO39" s="1064">
        <v>0</v>
      </c>
      <c r="BP39" s="1064">
        <v>25300135</v>
      </c>
      <c r="BQ39" s="1064">
        <v>0</v>
      </c>
      <c r="BR39" s="1064">
        <v>25300135</v>
      </c>
      <c r="BS39" s="1064">
        <v>0</v>
      </c>
      <c r="BT39" s="1064">
        <v>0</v>
      </c>
    </row>
    <row r="40" spans="1:72" ht="23.1" customHeight="1" x14ac:dyDescent="0.2">
      <c r="A40" s="1012" t="str">
        <f t="shared" si="0"/>
        <v>A1019310</v>
      </c>
      <c r="B40" s="1257" t="s">
        <v>361</v>
      </c>
      <c r="C40" s="1287"/>
      <c r="D40" s="1257" t="s">
        <v>738</v>
      </c>
      <c r="E40" s="1287"/>
      <c r="F40" s="1257" t="s">
        <v>739</v>
      </c>
      <c r="G40" s="1287"/>
      <c r="H40" s="1257" t="s">
        <v>738</v>
      </c>
      <c r="I40" s="1287"/>
      <c r="J40" s="1257" t="s">
        <v>747</v>
      </c>
      <c r="K40" s="1287"/>
      <c r="L40" s="1287"/>
      <c r="M40" s="1257" t="s">
        <v>748</v>
      </c>
      <c r="N40" s="1287"/>
      <c r="O40" s="1287"/>
      <c r="P40" s="1257"/>
      <c r="Q40" s="1287"/>
      <c r="R40" s="1257"/>
      <c r="S40" s="1287"/>
      <c r="T40" s="1258" t="s">
        <v>374</v>
      </c>
      <c r="U40" s="1287"/>
      <c r="V40" s="1287"/>
      <c r="W40" s="1287"/>
      <c r="X40" s="1287"/>
      <c r="Y40" s="1287"/>
      <c r="Z40" s="1287"/>
      <c r="AA40" s="1287"/>
      <c r="AB40" s="1257" t="s">
        <v>732</v>
      </c>
      <c r="AC40" s="1287"/>
      <c r="AD40" s="1287"/>
      <c r="AE40" s="1287"/>
      <c r="AF40" s="1287"/>
      <c r="AG40" s="1257" t="s">
        <v>733</v>
      </c>
      <c r="AH40" s="1287"/>
      <c r="AI40" s="1287"/>
      <c r="AJ40" s="1023" t="s">
        <v>417</v>
      </c>
      <c r="AK40" s="1259" t="s">
        <v>734</v>
      </c>
      <c r="AL40" s="1287"/>
      <c r="AM40" s="1287"/>
      <c r="AN40" s="1287"/>
      <c r="AO40" s="1287"/>
      <c r="AP40" s="1287"/>
      <c r="AQ40" s="1019">
        <v>905665573</v>
      </c>
      <c r="AR40" s="1060">
        <v>0</v>
      </c>
      <c r="AS40" s="1019">
        <v>0</v>
      </c>
      <c r="AT40" s="1019">
        <v>0</v>
      </c>
      <c r="AU40" s="1019">
        <v>0</v>
      </c>
      <c r="AV40" s="1060">
        <v>117227061</v>
      </c>
      <c r="AW40" s="1019">
        <v>117227061</v>
      </c>
      <c r="AX40" s="1060">
        <v>117227061</v>
      </c>
      <c r="AY40" s="1019">
        <v>0</v>
      </c>
      <c r="AZ40" s="1060">
        <v>117227061</v>
      </c>
      <c r="BA40" s="1019">
        <v>0</v>
      </c>
      <c r="BB40" s="1019">
        <v>117227061</v>
      </c>
      <c r="BC40" s="1019">
        <v>0</v>
      </c>
      <c r="BD40" s="1019">
        <v>0</v>
      </c>
      <c r="BG40" s="1064">
        <v>905665573</v>
      </c>
      <c r="BH40" s="1064">
        <v>0</v>
      </c>
      <c r="BI40" s="1064">
        <v>0</v>
      </c>
      <c r="BJ40" s="1064">
        <v>0</v>
      </c>
      <c r="BK40" s="1064">
        <v>0</v>
      </c>
      <c r="BL40" s="1064">
        <v>117227061</v>
      </c>
      <c r="BM40" s="1064">
        <v>117227061</v>
      </c>
      <c r="BN40" s="1064">
        <v>117227061</v>
      </c>
      <c r="BO40" s="1064">
        <v>0</v>
      </c>
      <c r="BP40" s="1064">
        <v>117227061</v>
      </c>
      <c r="BQ40" s="1064">
        <v>0</v>
      </c>
      <c r="BR40" s="1064">
        <v>117227061</v>
      </c>
      <c r="BS40" s="1064">
        <v>0</v>
      </c>
      <c r="BT40" s="1064">
        <v>0</v>
      </c>
    </row>
    <row r="41" spans="1:72" ht="23.1" customHeight="1" x14ac:dyDescent="0.2">
      <c r="A41" s="1012" t="str">
        <f t="shared" si="0"/>
        <v>A10199910</v>
      </c>
      <c r="B41" s="1257" t="s">
        <v>361</v>
      </c>
      <c r="C41" s="1287"/>
      <c r="D41" s="1257" t="s">
        <v>738</v>
      </c>
      <c r="E41" s="1287"/>
      <c r="F41" s="1257" t="s">
        <v>739</v>
      </c>
      <c r="G41" s="1287"/>
      <c r="H41" s="1257" t="s">
        <v>738</v>
      </c>
      <c r="I41" s="1287"/>
      <c r="J41" s="1257" t="s">
        <v>749</v>
      </c>
      <c r="K41" s="1287"/>
      <c r="L41" s="1287"/>
      <c r="M41" s="1257"/>
      <c r="N41" s="1287"/>
      <c r="O41" s="1287"/>
      <c r="P41" s="1257"/>
      <c r="Q41" s="1287"/>
      <c r="R41" s="1257"/>
      <c r="S41" s="1287"/>
      <c r="T41" s="1258" t="s">
        <v>750</v>
      </c>
      <c r="U41" s="1287"/>
      <c r="V41" s="1287"/>
      <c r="W41" s="1287"/>
      <c r="X41" s="1287"/>
      <c r="Y41" s="1287"/>
      <c r="Z41" s="1287"/>
      <c r="AA41" s="1287"/>
      <c r="AB41" s="1257" t="s">
        <v>732</v>
      </c>
      <c r="AC41" s="1287"/>
      <c r="AD41" s="1287"/>
      <c r="AE41" s="1287"/>
      <c r="AF41" s="1287"/>
      <c r="AG41" s="1257" t="s">
        <v>733</v>
      </c>
      <c r="AH41" s="1287"/>
      <c r="AI41" s="1287"/>
      <c r="AJ41" s="1023" t="s">
        <v>417</v>
      </c>
      <c r="AK41" s="1259" t="s">
        <v>734</v>
      </c>
      <c r="AL41" s="1287"/>
      <c r="AM41" s="1287"/>
      <c r="AN41" s="1287"/>
      <c r="AO41" s="1287"/>
      <c r="AP41" s="1287"/>
      <c r="AQ41" s="1019">
        <v>7940802</v>
      </c>
      <c r="AR41" s="1060">
        <v>2831202</v>
      </c>
      <c r="AS41" s="1019">
        <v>4364000</v>
      </c>
      <c r="AT41" s="1019">
        <v>0</v>
      </c>
      <c r="AU41" s="1019">
        <v>0</v>
      </c>
      <c r="AV41" s="1060">
        <v>2831202</v>
      </c>
      <c r="AW41" s="1019">
        <v>0</v>
      </c>
      <c r="AX41" s="1060">
        <v>2831202</v>
      </c>
      <c r="AY41" s="1019">
        <v>0</v>
      </c>
      <c r="AZ41" s="1060">
        <v>0</v>
      </c>
      <c r="BA41" s="1019">
        <v>2831202</v>
      </c>
      <c r="BB41" s="1019">
        <v>0</v>
      </c>
      <c r="BC41" s="1019">
        <v>0</v>
      </c>
      <c r="BD41" s="1019">
        <v>0</v>
      </c>
      <c r="BG41" s="1064">
        <v>7940802</v>
      </c>
      <c r="BH41" s="1064">
        <v>2831202</v>
      </c>
      <c r="BI41" s="1064">
        <v>4364000</v>
      </c>
      <c r="BJ41" s="1064">
        <v>0</v>
      </c>
      <c r="BK41" s="1064">
        <v>0</v>
      </c>
      <c r="BL41" s="1064">
        <v>2831202</v>
      </c>
      <c r="BM41" s="1064">
        <v>0</v>
      </c>
      <c r="BN41" s="1064">
        <v>2831202</v>
      </c>
      <c r="BO41" s="1064">
        <v>0</v>
      </c>
      <c r="BP41" s="1064">
        <v>0</v>
      </c>
      <c r="BQ41" s="1064">
        <v>2831202</v>
      </c>
      <c r="BR41" s="1064">
        <v>0</v>
      </c>
      <c r="BS41" s="1064">
        <v>0</v>
      </c>
      <c r="BT41" s="1064">
        <v>0</v>
      </c>
    </row>
    <row r="42" spans="1:72" ht="23.1" customHeight="1" x14ac:dyDescent="0.2">
      <c r="A42" s="1012" t="str">
        <f t="shared" si="0"/>
        <v>A10210</v>
      </c>
      <c r="B42" s="1261" t="s">
        <v>361</v>
      </c>
      <c r="C42" s="1287"/>
      <c r="D42" s="1261" t="s">
        <v>738</v>
      </c>
      <c r="E42" s="1287"/>
      <c r="F42" s="1261" t="s">
        <v>739</v>
      </c>
      <c r="G42" s="1287"/>
      <c r="H42" s="1261" t="s">
        <v>741</v>
      </c>
      <c r="I42" s="1287"/>
      <c r="J42" s="1261"/>
      <c r="K42" s="1287"/>
      <c r="L42" s="1287"/>
      <c r="M42" s="1261"/>
      <c r="N42" s="1287"/>
      <c r="O42" s="1287"/>
      <c r="P42" s="1261"/>
      <c r="Q42" s="1287"/>
      <c r="R42" s="1261"/>
      <c r="S42" s="1287"/>
      <c r="T42" s="1260" t="s">
        <v>616</v>
      </c>
      <c r="U42" s="1287"/>
      <c r="V42" s="1287"/>
      <c r="W42" s="1287"/>
      <c r="X42" s="1287"/>
      <c r="Y42" s="1287"/>
      <c r="Z42" s="1287"/>
      <c r="AA42" s="1287"/>
      <c r="AB42" s="1261" t="s">
        <v>732</v>
      </c>
      <c r="AC42" s="1287"/>
      <c r="AD42" s="1287"/>
      <c r="AE42" s="1287"/>
      <c r="AF42" s="1287"/>
      <c r="AG42" s="1261" t="s">
        <v>733</v>
      </c>
      <c r="AH42" s="1287"/>
      <c r="AI42" s="1287"/>
      <c r="AJ42" s="1020" t="s">
        <v>417</v>
      </c>
      <c r="AK42" s="1262" t="s">
        <v>734</v>
      </c>
      <c r="AL42" s="1287"/>
      <c r="AM42" s="1287"/>
      <c r="AN42" s="1287"/>
      <c r="AO42" s="1287"/>
      <c r="AP42" s="1287"/>
      <c r="AQ42" s="1019">
        <v>2758049500</v>
      </c>
      <c r="AR42" s="1060">
        <v>30000000</v>
      </c>
      <c r="AS42" s="1019">
        <v>83634738</v>
      </c>
      <c r="AT42" s="1019">
        <v>0</v>
      </c>
      <c r="AU42" s="1019">
        <v>0</v>
      </c>
      <c r="AV42" s="1060">
        <v>60000000</v>
      </c>
      <c r="AW42" s="1019">
        <v>30000000</v>
      </c>
      <c r="AX42" s="1060">
        <v>177076253</v>
      </c>
      <c r="AY42" s="1019">
        <v>117076253</v>
      </c>
      <c r="AZ42" s="1060">
        <v>174757421</v>
      </c>
      <c r="BA42" s="1019">
        <v>2318832</v>
      </c>
      <c r="BB42" s="1019">
        <v>174757421</v>
      </c>
      <c r="BC42" s="1019">
        <v>0</v>
      </c>
      <c r="BD42" s="1019">
        <v>0</v>
      </c>
      <c r="BG42" s="1064">
        <v>2758049500</v>
      </c>
      <c r="BH42" s="1064">
        <v>30000000</v>
      </c>
      <c r="BI42" s="1064">
        <v>83634738</v>
      </c>
      <c r="BJ42" s="1064">
        <v>0</v>
      </c>
      <c r="BK42" s="1064">
        <v>0</v>
      </c>
      <c r="BL42" s="1064">
        <v>60000000</v>
      </c>
      <c r="BM42" s="1064">
        <v>30000000</v>
      </c>
      <c r="BN42" s="1064">
        <v>177076253</v>
      </c>
      <c r="BO42" s="1064">
        <v>117076253</v>
      </c>
      <c r="BP42" s="1064">
        <v>174757421</v>
      </c>
      <c r="BQ42" s="1064">
        <v>2318832</v>
      </c>
      <c r="BR42" s="1064">
        <v>174757421</v>
      </c>
      <c r="BS42" s="1064">
        <v>0</v>
      </c>
      <c r="BT42" s="1064">
        <v>0</v>
      </c>
    </row>
    <row r="43" spans="1:72" ht="23.1" customHeight="1" x14ac:dyDescent="0.2">
      <c r="A43" s="1012" t="str">
        <f t="shared" si="0"/>
        <v>A1021210</v>
      </c>
      <c r="B43" s="1257" t="s">
        <v>361</v>
      </c>
      <c r="C43" s="1287"/>
      <c r="D43" s="1257" t="s">
        <v>738</v>
      </c>
      <c r="E43" s="1287"/>
      <c r="F43" s="1257" t="s">
        <v>739</v>
      </c>
      <c r="G43" s="1287"/>
      <c r="H43" s="1257" t="s">
        <v>741</v>
      </c>
      <c r="I43" s="1287"/>
      <c r="J43" s="1257" t="s">
        <v>751</v>
      </c>
      <c r="K43" s="1287"/>
      <c r="L43" s="1287"/>
      <c r="M43" s="1257"/>
      <c r="N43" s="1287"/>
      <c r="O43" s="1287"/>
      <c r="P43" s="1257"/>
      <c r="Q43" s="1287"/>
      <c r="R43" s="1257"/>
      <c r="S43" s="1287"/>
      <c r="T43" s="1258" t="s">
        <v>375</v>
      </c>
      <c r="U43" s="1287"/>
      <c r="V43" s="1287"/>
      <c r="W43" s="1287"/>
      <c r="X43" s="1287"/>
      <c r="Y43" s="1287"/>
      <c r="Z43" s="1287"/>
      <c r="AA43" s="1287"/>
      <c r="AB43" s="1257" t="s">
        <v>732</v>
      </c>
      <c r="AC43" s="1287"/>
      <c r="AD43" s="1287"/>
      <c r="AE43" s="1287"/>
      <c r="AF43" s="1287"/>
      <c r="AG43" s="1257" t="s">
        <v>733</v>
      </c>
      <c r="AH43" s="1287"/>
      <c r="AI43" s="1287"/>
      <c r="AJ43" s="1023" t="s">
        <v>417</v>
      </c>
      <c r="AK43" s="1259" t="s">
        <v>734</v>
      </c>
      <c r="AL43" s="1287"/>
      <c r="AM43" s="1287"/>
      <c r="AN43" s="1287"/>
      <c r="AO43" s="1287"/>
      <c r="AP43" s="1287"/>
      <c r="AQ43" s="1019">
        <v>2758049500</v>
      </c>
      <c r="AR43" s="1060">
        <v>30000000</v>
      </c>
      <c r="AS43" s="1019">
        <v>83634738</v>
      </c>
      <c r="AT43" s="1019">
        <v>0</v>
      </c>
      <c r="AU43" s="1019">
        <v>0</v>
      </c>
      <c r="AV43" s="1060">
        <v>60000000</v>
      </c>
      <c r="AW43" s="1019">
        <v>30000000</v>
      </c>
      <c r="AX43" s="1060">
        <v>177076253</v>
      </c>
      <c r="AY43" s="1019">
        <v>117076253</v>
      </c>
      <c r="AZ43" s="1060">
        <v>174757421</v>
      </c>
      <c r="BA43" s="1019">
        <v>2318832</v>
      </c>
      <c r="BB43" s="1019">
        <v>174757421</v>
      </c>
      <c r="BC43" s="1019">
        <v>0</v>
      </c>
      <c r="BD43" s="1019">
        <v>0</v>
      </c>
      <c r="BG43" s="1064">
        <v>2758049500</v>
      </c>
      <c r="BH43" s="1064">
        <v>30000000</v>
      </c>
      <c r="BI43" s="1064">
        <v>83634738</v>
      </c>
      <c r="BJ43" s="1064">
        <v>0</v>
      </c>
      <c r="BK43" s="1064">
        <v>0</v>
      </c>
      <c r="BL43" s="1064">
        <v>60000000</v>
      </c>
      <c r="BM43" s="1064">
        <v>30000000</v>
      </c>
      <c r="BN43" s="1064">
        <v>177076253</v>
      </c>
      <c r="BO43" s="1064">
        <v>117076253</v>
      </c>
      <c r="BP43" s="1064">
        <v>174757421</v>
      </c>
      <c r="BQ43" s="1064">
        <v>2318832</v>
      </c>
      <c r="BR43" s="1064">
        <v>174757421</v>
      </c>
      <c r="BS43" s="1064">
        <v>0</v>
      </c>
      <c r="BT43" s="1064">
        <v>0</v>
      </c>
    </row>
    <row r="44" spans="1:72" ht="23.1" customHeight="1" x14ac:dyDescent="0.2">
      <c r="A44" s="1012" t="str">
        <f t="shared" si="0"/>
        <v>A10510</v>
      </c>
      <c r="B44" s="1257" t="s">
        <v>361</v>
      </c>
      <c r="C44" s="1287"/>
      <c r="D44" s="1257" t="s">
        <v>738</v>
      </c>
      <c r="E44" s="1287"/>
      <c r="F44" s="1257" t="s">
        <v>739</v>
      </c>
      <c r="G44" s="1287"/>
      <c r="H44" s="1257" t="s">
        <v>743</v>
      </c>
      <c r="I44" s="1287"/>
      <c r="J44" s="1257"/>
      <c r="K44" s="1287"/>
      <c r="L44" s="1287"/>
      <c r="M44" s="1257"/>
      <c r="N44" s="1287"/>
      <c r="O44" s="1287"/>
      <c r="P44" s="1257"/>
      <c r="Q44" s="1287"/>
      <c r="R44" s="1257"/>
      <c r="S44" s="1287"/>
      <c r="T44" s="1258" t="s">
        <v>618</v>
      </c>
      <c r="U44" s="1287"/>
      <c r="V44" s="1287"/>
      <c r="W44" s="1287"/>
      <c r="X44" s="1287"/>
      <c r="Y44" s="1287"/>
      <c r="Z44" s="1287"/>
      <c r="AA44" s="1287"/>
      <c r="AB44" s="1257" t="s">
        <v>732</v>
      </c>
      <c r="AC44" s="1287"/>
      <c r="AD44" s="1287"/>
      <c r="AE44" s="1287"/>
      <c r="AF44" s="1287"/>
      <c r="AG44" s="1257" t="s">
        <v>733</v>
      </c>
      <c r="AH44" s="1287"/>
      <c r="AI44" s="1287"/>
      <c r="AJ44" s="1023" t="s">
        <v>417</v>
      </c>
      <c r="AK44" s="1259" t="s">
        <v>734</v>
      </c>
      <c r="AL44" s="1287"/>
      <c r="AM44" s="1287"/>
      <c r="AN44" s="1287"/>
      <c r="AO44" s="1287"/>
      <c r="AP44" s="1287"/>
      <c r="AQ44" s="1019">
        <v>42314000000</v>
      </c>
      <c r="AR44" s="1060">
        <v>0</v>
      </c>
      <c r="AS44" s="1019">
        <v>9672032</v>
      </c>
      <c r="AT44" s="1019">
        <v>1485745600</v>
      </c>
      <c r="AU44" s="1019">
        <v>0</v>
      </c>
      <c r="AV44" s="1060">
        <v>3053713626</v>
      </c>
      <c r="AW44" s="1019">
        <v>3053713626</v>
      </c>
      <c r="AX44" s="1060">
        <v>3053713626</v>
      </c>
      <c r="AY44" s="1019">
        <v>0</v>
      </c>
      <c r="AZ44" s="1060">
        <v>3053713626</v>
      </c>
      <c r="BA44" s="1019">
        <v>0</v>
      </c>
      <c r="BB44" s="1019">
        <v>3053713626</v>
      </c>
      <c r="BC44" s="1019">
        <v>0</v>
      </c>
      <c r="BD44" s="1019">
        <v>32434308</v>
      </c>
      <c r="BG44" s="1064">
        <v>42314000000</v>
      </c>
      <c r="BH44" s="1064">
        <v>0</v>
      </c>
      <c r="BI44" s="1064">
        <v>9672032</v>
      </c>
      <c r="BJ44" s="1064">
        <v>1485745600</v>
      </c>
      <c r="BK44" s="1064">
        <v>0</v>
      </c>
      <c r="BL44" s="1064">
        <v>3053713626</v>
      </c>
      <c r="BM44" s="1064">
        <v>3053713626</v>
      </c>
      <c r="BN44" s="1064">
        <v>3053713626</v>
      </c>
      <c r="BO44" s="1064">
        <v>0</v>
      </c>
      <c r="BP44" s="1064">
        <v>3053713626</v>
      </c>
      <c r="BQ44" s="1064">
        <v>0</v>
      </c>
      <c r="BR44" s="1064">
        <v>3053713626</v>
      </c>
      <c r="BS44" s="1064">
        <v>0</v>
      </c>
      <c r="BT44" s="1064">
        <v>32434308</v>
      </c>
    </row>
    <row r="45" spans="1:72" ht="23.1" customHeight="1" x14ac:dyDescent="0.2">
      <c r="A45" s="1012" t="str">
        <f t="shared" si="0"/>
        <v>A105110</v>
      </c>
      <c r="B45" s="1261" t="s">
        <v>361</v>
      </c>
      <c r="C45" s="1287"/>
      <c r="D45" s="1261" t="s">
        <v>738</v>
      </c>
      <c r="E45" s="1287"/>
      <c r="F45" s="1261" t="s">
        <v>739</v>
      </c>
      <c r="G45" s="1287"/>
      <c r="H45" s="1261" t="s">
        <v>743</v>
      </c>
      <c r="I45" s="1287"/>
      <c r="J45" s="1261" t="s">
        <v>738</v>
      </c>
      <c r="K45" s="1287"/>
      <c r="L45" s="1287"/>
      <c r="M45" s="1261"/>
      <c r="N45" s="1287"/>
      <c r="O45" s="1287"/>
      <c r="P45" s="1261"/>
      <c r="Q45" s="1287"/>
      <c r="R45" s="1261"/>
      <c r="S45" s="1287"/>
      <c r="T45" s="1260" t="s">
        <v>620</v>
      </c>
      <c r="U45" s="1287"/>
      <c r="V45" s="1287"/>
      <c r="W45" s="1287"/>
      <c r="X45" s="1287"/>
      <c r="Y45" s="1287"/>
      <c r="Z45" s="1287"/>
      <c r="AA45" s="1287"/>
      <c r="AB45" s="1261" t="s">
        <v>732</v>
      </c>
      <c r="AC45" s="1287"/>
      <c r="AD45" s="1287"/>
      <c r="AE45" s="1287"/>
      <c r="AF45" s="1287"/>
      <c r="AG45" s="1261" t="s">
        <v>733</v>
      </c>
      <c r="AH45" s="1287"/>
      <c r="AI45" s="1287"/>
      <c r="AJ45" s="1020" t="s">
        <v>417</v>
      </c>
      <c r="AK45" s="1262" t="s">
        <v>734</v>
      </c>
      <c r="AL45" s="1287"/>
      <c r="AM45" s="1287"/>
      <c r="AN45" s="1287"/>
      <c r="AO45" s="1287"/>
      <c r="AP45" s="1287"/>
      <c r="AQ45" s="1019">
        <v>21973224000</v>
      </c>
      <c r="AR45" s="1060">
        <v>0</v>
      </c>
      <c r="AS45" s="1019">
        <v>9672032</v>
      </c>
      <c r="AT45" s="1019">
        <v>0</v>
      </c>
      <c r="AU45" s="1019">
        <v>0</v>
      </c>
      <c r="AV45" s="1060">
        <v>1533435232</v>
      </c>
      <c r="AW45" s="1019">
        <v>1533435232</v>
      </c>
      <c r="AX45" s="1060">
        <v>1533435232</v>
      </c>
      <c r="AY45" s="1019">
        <v>0</v>
      </c>
      <c r="AZ45" s="1060">
        <v>1533435232</v>
      </c>
      <c r="BA45" s="1019">
        <v>0</v>
      </c>
      <c r="BB45" s="1019">
        <v>1533435232</v>
      </c>
      <c r="BC45" s="1019">
        <v>0</v>
      </c>
      <c r="BD45" s="1019">
        <v>30771966</v>
      </c>
      <c r="BG45" s="1064">
        <v>21973224000</v>
      </c>
      <c r="BH45" s="1064">
        <v>0</v>
      </c>
      <c r="BI45" s="1064">
        <v>9672032</v>
      </c>
      <c r="BJ45" s="1064">
        <v>0</v>
      </c>
      <c r="BK45" s="1064">
        <v>0</v>
      </c>
      <c r="BL45" s="1064">
        <v>1533435232</v>
      </c>
      <c r="BM45" s="1064">
        <v>1533435232</v>
      </c>
      <c r="BN45" s="1064">
        <v>1533435232</v>
      </c>
      <c r="BO45" s="1064">
        <v>0</v>
      </c>
      <c r="BP45" s="1064">
        <v>1533435232</v>
      </c>
      <c r="BQ45" s="1064">
        <v>0</v>
      </c>
      <c r="BR45" s="1064">
        <v>1533435232</v>
      </c>
      <c r="BS45" s="1064">
        <v>0</v>
      </c>
      <c r="BT45" s="1064">
        <v>30771966</v>
      </c>
    </row>
    <row r="46" spans="1:72" ht="23.1" customHeight="1" x14ac:dyDescent="0.2">
      <c r="A46" s="1012" t="str">
        <f t="shared" si="0"/>
        <v>A1051110</v>
      </c>
      <c r="B46" s="1257" t="s">
        <v>361</v>
      </c>
      <c r="C46" s="1287"/>
      <c r="D46" s="1257" t="s">
        <v>738</v>
      </c>
      <c r="E46" s="1287"/>
      <c r="F46" s="1257" t="s">
        <v>739</v>
      </c>
      <c r="G46" s="1287"/>
      <c r="H46" s="1257" t="s">
        <v>743</v>
      </c>
      <c r="I46" s="1287"/>
      <c r="J46" s="1257" t="s">
        <v>738</v>
      </c>
      <c r="K46" s="1287"/>
      <c r="L46" s="1287"/>
      <c r="M46" s="1257" t="s">
        <v>738</v>
      </c>
      <c r="N46" s="1287"/>
      <c r="O46" s="1287"/>
      <c r="P46" s="1257"/>
      <c r="Q46" s="1287"/>
      <c r="R46" s="1257"/>
      <c r="S46" s="1287"/>
      <c r="T46" s="1258" t="s">
        <v>376</v>
      </c>
      <c r="U46" s="1287"/>
      <c r="V46" s="1287"/>
      <c r="W46" s="1287"/>
      <c r="X46" s="1287"/>
      <c r="Y46" s="1287"/>
      <c r="Z46" s="1287"/>
      <c r="AA46" s="1287"/>
      <c r="AB46" s="1257" t="s">
        <v>732</v>
      </c>
      <c r="AC46" s="1287"/>
      <c r="AD46" s="1287"/>
      <c r="AE46" s="1287"/>
      <c r="AF46" s="1287"/>
      <c r="AG46" s="1257" t="s">
        <v>733</v>
      </c>
      <c r="AH46" s="1287"/>
      <c r="AI46" s="1287"/>
      <c r="AJ46" s="1023" t="s">
        <v>417</v>
      </c>
      <c r="AK46" s="1259" t="s">
        <v>734</v>
      </c>
      <c r="AL46" s="1287"/>
      <c r="AM46" s="1287"/>
      <c r="AN46" s="1287"/>
      <c r="AO46" s="1287"/>
      <c r="AP46" s="1287"/>
      <c r="AQ46" s="1019">
        <v>4247370203</v>
      </c>
      <c r="AR46" s="1060">
        <v>0</v>
      </c>
      <c r="AS46" s="1019">
        <v>0</v>
      </c>
      <c r="AT46" s="1019">
        <v>0</v>
      </c>
      <c r="AU46" s="1019">
        <v>0</v>
      </c>
      <c r="AV46" s="1060">
        <v>337114000</v>
      </c>
      <c r="AW46" s="1019">
        <v>337114000</v>
      </c>
      <c r="AX46" s="1060">
        <v>337114000</v>
      </c>
      <c r="AY46" s="1019">
        <v>0</v>
      </c>
      <c r="AZ46" s="1060">
        <v>337114000</v>
      </c>
      <c r="BA46" s="1019">
        <v>0</v>
      </c>
      <c r="BB46" s="1019">
        <v>337114000</v>
      </c>
      <c r="BC46" s="1019">
        <v>0</v>
      </c>
      <c r="BD46" s="1019">
        <v>0</v>
      </c>
      <c r="BG46" s="1064">
        <v>4247370203</v>
      </c>
      <c r="BH46" s="1064">
        <v>0</v>
      </c>
      <c r="BI46" s="1064">
        <v>0</v>
      </c>
      <c r="BJ46" s="1064">
        <v>0</v>
      </c>
      <c r="BK46" s="1064">
        <v>0</v>
      </c>
      <c r="BL46" s="1064">
        <v>337114000</v>
      </c>
      <c r="BM46" s="1064">
        <v>337114000</v>
      </c>
      <c r="BN46" s="1064">
        <v>337114000</v>
      </c>
      <c r="BO46" s="1064">
        <v>0</v>
      </c>
      <c r="BP46" s="1064">
        <v>337114000</v>
      </c>
      <c r="BQ46" s="1064">
        <v>0</v>
      </c>
      <c r="BR46" s="1064">
        <v>337114000</v>
      </c>
      <c r="BS46" s="1064">
        <v>0</v>
      </c>
      <c r="BT46" s="1064">
        <v>0</v>
      </c>
    </row>
    <row r="47" spans="1:72" ht="23.1" customHeight="1" x14ac:dyDescent="0.2">
      <c r="A47" s="1012" t="str">
        <f t="shared" si="0"/>
        <v>A1051210</v>
      </c>
      <c r="B47" s="1257" t="s">
        <v>361</v>
      </c>
      <c r="C47" s="1287"/>
      <c r="D47" s="1257" t="s">
        <v>738</v>
      </c>
      <c r="E47" s="1287"/>
      <c r="F47" s="1257" t="s">
        <v>739</v>
      </c>
      <c r="G47" s="1287"/>
      <c r="H47" s="1257" t="s">
        <v>743</v>
      </c>
      <c r="I47" s="1287"/>
      <c r="J47" s="1257" t="s">
        <v>738</v>
      </c>
      <c r="K47" s="1287"/>
      <c r="L47" s="1287"/>
      <c r="M47" s="1257" t="s">
        <v>741</v>
      </c>
      <c r="N47" s="1287"/>
      <c r="O47" s="1287"/>
      <c r="P47" s="1257"/>
      <c r="Q47" s="1287"/>
      <c r="R47" s="1257"/>
      <c r="S47" s="1287"/>
      <c r="T47" s="1258" t="s">
        <v>377</v>
      </c>
      <c r="U47" s="1287"/>
      <c r="V47" s="1287"/>
      <c r="W47" s="1287"/>
      <c r="X47" s="1287"/>
      <c r="Y47" s="1287"/>
      <c r="Z47" s="1287"/>
      <c r="AA47" s="1287"/>
      <c r="AB47" s="1257" t="s">
        <v>732</v>
      </c>
      <c r="AC47" s="1287"/>
      <c r="AD47" s="1287"/>
      <c r="AE47" s="1287"/>
      <c r="AF47" s="1287"/>
      <c r="AG47" s="1257" t="s">
        <v>733</v>
      </c>
      <c r="AH47" s="1287"/>
      <c r="AI47" s="1287"/>
      <c r="AJ47" s="1023" t="s">
        <v>417</v>
      </c>
      <c r="AK47" s="1259" t="s">
        <v>734</v>
      </c>
      <c r="AL47" s="1287"/>
      <c r="AM47" s="1287"/>
      <c r="AN47" s="1287"/>
      <c r="AO47" s="1287"/>
      <c r="AP47" s="1287"/>
      <c r="AQ47" s="1019">
        <v>3397203153</v>
      </c>
      <c r="AR47" s="1060">
        <v>0</v>
      </c>
      <c r="AS47" s="1019">
        <v>9672032</v>
      </c>
      <c r="AT47" s="1019">
        <v>0</v>
      </c>
      <c r="AU47" s="1019">
        <v>0</v>
      </c>
      <c r="AV47" s="1060">
        <v>25723560</v>
      </c>
      <c r="AW47" s="1019">
        <v>25723560</v>
      </c>
      <c r="AX47" s="1060">
        <v>25723560</v>
      </c>
      <c r="AY47" s="1019">
        <v>0</v>
      </c>
      <c r="AZ47" s="1060">
        <v>25723560</v>
      </c>
      <c r="BA47" s="1019">
        <v>0</v>
      </c>
      <c r="BB47" s="1019">
        <v>25723560</v>
      </c>
      <c r="BC47" s="1019">
        <v>0</v>
      </c>
      <c r="BD47" s="1019">
        <v>0</v>
      </c>
      <c r="BG47" s="1064">
        <v>3397203153</v>
      </c>
      <c r="BH47" s="1064">
        <v>0</v>
      </c>
      <c r="BI47" s="1064">
        <v>9672032</v>
      </c>
      <c r="BJ47" s="1064">
        <v>0</v>
      </c>
      <c r="BK47" s="1064">
        <v>0</v>
      </c>
      <c r="BL47" s="1064">
        <v>25723560</v>
      </c>
      <c r="BM47" s="1064">
        <v>25723560</v>
      </c>
      <c r="BN47" s="1064">
        <v>25723560</v>
      </c>
      <c r="BO47" s="1064">
        <v>0</v>
      </c>
      <c r="BP47" s="1064">
        <v>25723560</v>
      </c>
      <c r="BQ47" s="1064">
        <v>0</v>
      </c>
      <c r="BR47" s="1064">
        <v>25723560</v>
      </c>
      <c r="BS47" s="1064">
        <v>0</v>
      </c>
      <c r="BT47" s="1064">
        <v>0</v>
      </c>
    </row>
    <row r="48" spans="1:72" ht="23.1" customHeight="1" x14ac:dyDescent="0.2">
      <c r="A48" s="1012" t="str">
        <f t="shared" si="0"/>
        <v>A1051310</v>
      </c>
      <c r="B48" s="1257" t="s">
        <v>361</v>
      </c>
      <c r="C48" s="1287"/>
      <c r="D48" s="1257" t="s">
        <v>738</v>
      </c>
      <c r="E48" s="1287"/>
      <c r="F48" s="1257" t="s">
        <v>739</v>
      </c>
      <c r="G48" s="1287"/>
      <c r="H48" s="1257" t="s">
        <v>743</v>
      </c>
      <c r="I48" s="1287"/>
      <c r="J48" s="1257" t="s">
        <v>738</v>
      </c>
      <c r="K48" s="1287"/>
      <c r="L48" s="1287"/>
      <c r="M48" s="1257" t="s">
        <v>748</v>
      </c>
      <c r="N48" s="1287"/>
      <c r="O48" s="1287"/>
      <c r="P48" s="1257"/>
      <c r="Q48" s="1287"/>
      <c r="R48" s="1257"/>
      <c r="S48" s="1287"/>
      <c r="T48" s="1258" t="s">
        <v>378</v>
      </c>
      <c r="U48" s="1287"/>
      <c r="V48" s="1287"/>
      <c r="W48" s="1287"/>
      <c r="X48" s="1287"/>
      <c r="Y48" s="1287"/>
      <c r="Z48" s="1287"/>
      <c r="AA48" s="1287"/>
      <c r="AB48" s="1257" t="s">
        <v>732</v>
      </c>
      <c r="AC48" s="1287"/>
      <c r="AD48" s="1287"/>
      <c r="AE48" s="1287"/>
      <c r="AF48" s="1287"/>
      <c r="AG48" s="1257" t="s">
        <v>733</v>
      </c>
      <c r="AH48" s="1287"/>
      <c r="AI48" s="1287"/>
      <c r="AJ48" s="1023" t="s">
        <v>417</v>
      </c>
      <c r="AK48" s="1259" t="s">
        <v>734</v>
      </c>
      <c r="AL48" s="1287"/>
      <c r="AM48" s="1287"/>
      <c r="AN48" s="1287"/>
      <c r="AO48" s="1287"/>
      <c r="AP48" s="1287"/>
      <c r="AQ48" s="1019">
        <v>5118480408</v>
      </c>
      <c r="AR48" s="1060">
        <v>0</v>
      </c>
      <c r="AS48" s="1019">
        <v>0</v>
      </c>
      <c r="AT48" s="1019">
        <v>0</v>
      </c>
      <c r="AU48" s="1019">
        <v>0</v>
      </c>
      <c r="AV48" s="1060">
        <v>406507200</v>
      </c>
      <c r="AW48" s="1019">
        <v>406507200</v>
      </c>
      <c r="AX48" s="1060">
        <v>406507200</v>
      </c>
      <c r="AY48" s="1019">
        <v>0</v>
      </c>
      <c r="AZ48" s="1060">
        <v>406507200</v>
      </c>
      <c r="BA48" s="1019">
        <v>0</v>
      </c>
      <c r="BB48" s="1019">
        <v>406507200</v>
      </c>
      <c r="BC48" s="1019">
        <v>0</v>
      </c>
      <c r="BD48" s="1019">
        <v>1475432</v>
      </c>
      <c r="BG48" s="1064">
        <v>5118480408</v>
      </c>
      <c r="BH48" s="1064">
        <v>0</v>
      </c>
      <c r="BI48" s="1064">
        <v>0</v>
      </c>
      <c r="BJ48" s="1064">
        <v>0</v>
      </c>
      <c r="BK48" s="1064">
        <v>0</v>
      </c>
      <c r="BL48" s="1064">
        <v>406507200</v>
      </c>
      <c r="BM48" s="1064">
        <v>406507200</v>
      </c>
      <c r="BN48" s="1064">
        <v>406507200</v>
      </c>
      <c r="BO48" s="1064">
        <v>0</v>
      </c>
      <c r="BP48" s="1064">
        <v>406507200</v>
      </c>
      <c r="BQ48" s="1064">
        <v>0</v>
      </c>
      <c r="BR48" s="1064">
        <v>406507200</v>
      </c>
      <c r="BS48" s="1064">
        <v>0</v>
      </c>
      <c r="BT48" s="1064">
        <v>1475432</v>
      </c>
    </row>
    <row r="49" spans="1:72" ht="23.1" customHeight="1" x14ac:dyDescent="0.2">
      <c r="A49" s="1012" t="str">
        <f t="shared" si="0"/>
        <v>A1051410</v>
      </c>
      <c r="B49" s="1257" t="s">
        <v>361</v>
      </c>
      <c r="C49" s="1287"/>
      <c r="D49" s="1257" t="s">
        <v>738</v>
      </c>
      <c r="E49" s="1287"/>
      <c r="F49" s="1257" t="s">
        <v>739</v>
      </c>
      <c r="G49" s="1287"/>
      <c r="H49" s="1257" t="s">
        <v>743</v>
      </c>
      <c r="I49" s="1287"/>
      <c r="J49" s="1257" t="s">
        <v>738</v>
      </c>
      <c r="K49" s="1287"/>
      <c r="L49" s="1287"/>
      <c r="M49" s="1257" t="s">
        <v>742</v>
      </c>
      <c r="N49" s="1287"/>
      <c r="O49" s="1287"/>
      <c r="P49" s="1257"/>
      <c r="Q49" s="1287"/>
      <c r="R49" s="1257"/>
      <c r="S49" s="1287"/>
      <c r="T49" s="1258" t="s">
        <v>379</v>
      </c>
      <c r="U49" s="1287"/>
      <c r="V49" s="1287"/>
      <c r="W49" s="1287"/>
      <c r="X49" s="1287"/>
      <c r="Y49" s="1287"/>
      <c r="Z49" s="1287"/>
      <c r="AA49" s="1287"/>
      <c r="AB49" s="1257" t="s">
        <v>732</v>
      </c>
      <c r="AC49" s="1287"/>
      <c r="AD49" s="1287"/>
      <c r="AE49" s="1287"/>
      <c r="AF49" s="1287"/>
      <c r="AG49" s="1257" t="s">
        <v>733</v>
      </c>
      <c r="AH49" s="1287"/>
      <c r="AI49" s="1287"/>
      <c r="AJ49" s="1023" t="s">
        <v>417</v>
      </c>
      <c r="AK49" s="1259" t="s">
        <v>734</v>
      </c>
      <c r="AL49" s="1287"/>
      <c r="AM49" s="1287"/>
      <c r="AN49" s="1287"/>
      <c r="AO49" s="1287"/>
      <c r="AP49" s="1287"/>
      <c r="AQ49" s="1019">
        <v>8151842568</v>
      </c>
      <c r="AR49" s="1060">
        <v>0</v>
      </c>
      <c r="AS49" s="1019">
        <v>0</v>
      </c>
      <c r="AT49" s="1019">
        <v>0</v>
      </c>
      <c r="AU49" s="1019">
        <v>0</v>
      </c>
      <c r="AV49" s="1060">
        <v>673396100</v>
      </c>
      <c r="AW49" s="1019">
        <v>673396100</v>
      </c>
      <c r="AX49" s="1060">
        <v>673396100</v>
      </c>
      <c r="AY49" s="1019">
        <v>0</v>
      </c>
      <c r="AZ49" s="1060">
        <v>673396100</v>
      </c>
      <c r="BA49" s="1019">
        <v>0</v>
      </c>
      <c r="BB49" s="1019">
        <v>673396100</v>
      </c>
      <c r="BC49" s="1019">
        <v>0</v>
      </c>
      <c r="BD49" s="1019">
        <v>29296534</v>
      </c>
      <c r="BG49" s="1064">
        <v>8151842568</v>
      </c>
      <c r="BH49" s="1064">
        <v>0</v>
      </c>
      <c r="BI49" s="1064">
        <v>0</v>
      </c>
      <c r="BJ49" s="1064">
        <v>0</v>
      </c>
      <c r="BK49" s="1064">
        <v>0</v>
      </c>
      <c r="BL49" s="1064">
        <v>673396100</v>
      </c>
      <c r="BM49" s="1064">
        <v>673396100</v>
      </c>
      <c r="BN49" s="1064">
        <v>673396100</v>
      </c>
      <c r="BO49" s="1064">
        <v>0</v>
      </c>
      <c r="BP49" s="1064">
        <v>673396100</v>
      </c>
      <c r="BQ49" s="1064">
        <v>0</v>
      </c>
      <c r="BR49" s="1064">
        <v>673396100</v>
      </c>
      <c r="BS49" s="1064">
        <v>0</v>
      </c>
      <c r="BT49" s="1064">
        <v>29296534</v>
      </c>
    </row>
    <row r="50" spans="1:72" ht="23.1" customHeight="1" x14ac:dyDescent="0.2">
      <c r="A50" s="1012" t="str">
        <f t="shared" si="0"/>
        <v>A1051510</v>
      </c>
      <c r="B50" s="1257" t="s">
        <v>361</v>
      </c>
      <c r="C50" s="1287"/>
      <c r="D50" s="1257" t="s">
        <v>738</v>
      </c>
      <c r="E50" s="1287"/>
      <c r="F50" s="1257" t="s">
        <v>739</v>
      </c>
      <c r="G50" s="1287"/>
      <c r="H50" s="1257" t="s">
        <v>743</v>
      </c>
      <c r="I50" s="1287"/>
      <c r="J50" s="1257" t="s">
        <v>738</v>
      </c>
      <c r="K50" s="1287"/>
      <c r="L50" s="1287"/>
      <c r="M50" s="1257" t="s">
        <v>743</v>
      </c>
      <c r="N50" s="1287"/>
      <c r="O50" s="1287"/>
      <c r="P50" s="1257"/>
      <c r="Q50" s="1287"/>
      <c r="R50" s="1257"/>
      <c r="S50" s="1287"/>
      <c r="T50" s="1258" t="s">
        <v>380</v>
      </c>
      <c r="U50" s="1287"/>
      <c r="V50" s="1287"/>
      <c r="W50" s="1287"/>
      <c r="X50" s="1287"/>
      <c r="Y50" s="1287"/>
      <c r="Z50" s="1287"/>
      <c r="AA50" s="1287"/>
      <c r="AB50" s="1257" t="s">
        <v>732</v>
      </c>
      <c r="AC50" s="1287"/>
      <c r="AD50" s="1287"/>
      <c r="AE50" s="1287"/>
      <c r="AF50" s="1287"/>
      <c r="AG50" s="1257" t="s">
        <v>733</v>
      </c>
      <c r="AH50" s="1287"/>
      <c r="AI50" s="1287"/>
      <c r="AJ50" s="1023" t="s">
        <v>417</v>
      </c>
      <c r="AK50" s="1259" t="s">
        <v>734</v>
      </c>
      <c r="AL50" s="1287"/>
      <c r="AM50" s="1287"/>
      <c r="AN50" s="1287"/>
      <c r="AO50" s="1287"/>
      <c r="AP50" s="1287"/>
      <c r="AQ50" s="1019">
        <v>1058327668</v>
      </c>
      <c r="AR50" s="1060">
        <v>0</v>
      </c>
      <c r="AS50" s="1019">
        <v>0</v>
      </c>
      <c r="AT50" s="1019">
        <v>0</v>
      </c>
      <c r="AU50" s="1019">
        <v>0</v>
      </c>
      <c r="AV50" s="1060">
        <v>90694372</v>
      </c>
      <c r="AW50" s="1019">
        <v>90694372</v>
      </c>
      <c r="AX50" s="1060">
        <v>90694372</v>
      </c>
      <c r="AY50" s="1019">
        <v>0</v>
      </c>
      <c r="AZ50" s="1060">
        <v>90694372</v>
      </c>
      <c r="BA50" s="1019">
        <v>0</v>
      </c>
      <c r="BB50" s="1019">
        <v>90694372</v>
      </c>
      <c r="BC50" s="1019">
        <v>0</v>
      </c>
      <c r="BD50" s="1019">
        <v>0</v>
      </c>
      <c r="BG50" s="1064">
        <v>1058327668</v>
      </c>
      <c r="BH50" s="1064">
        <v>0</v>
      </c>
      <c r="BI50" s="1064">
        <v>0</v>
      </c>
      <c r="BJ50" s="1064">
        <v>0</v>
      </c>
      <c r="BK50" s="1064">
        <v>0</v>
      </c>
      <c r="BL50" s="1064">
        <v>90694372</v>
      </c>
      <c r="BM50" s="1064">
        <v>90694372</v>
      </c>
      <c r="BN50" s="1064">
        <v>90694372</v>
      </c>
      <c r="BO50" s="1064">
        <v>0</v>
      </c>
      <c r="BP50" s="1064">
        <v>90694372</v>
      </c>
      <c r="BQ50" s="1064">
        <v>0</v>
      </c>
      <c r="BR50" s="1064">
        <v>90694372</v>
      </c>
      <c r="BS50" s="1064">
        <v>0</v>
      </c>
      <c r="BT50" s="1064">
        <v>0</v>
      </c>
    </row>
    <row r="51" spans="1:72" ht="23.1" customHeight="1" x14ac:dyDescent="0.2">
      <c r="A51" s="1012" t="str">
        <f t="shared" si="0"/>
        <v>A105210</v>
      </c>
      <c r="B51" s="1261" t="s">
        <v>361</v>
      </c>
      <c r="C51" s="1287"/>
      <c r="D51" s="1261" t="s">
        <v>738</v>
      </c>
      <c r="E51" s="1287"/>
      <c r="F51" s="1261" t="s">
        <v>739</v>
      </c>
      <c r="G51" s="1287"/>
      <c r="H51" s="1261" t="s">
        <v>743</v>
      </c>
      <c r="I51" s="1287"/>
      <c r="J51" s="1261" t="s">
        <v>741</v>
      </c>
      <c r="K51" s="1287"/>
      <c r="L51" s="1287"/>
      <c r="M51" s="1261"/>
      <c r="N51" s="1287"/>
      <c r="O51" s="1287"/>
      <c r="P51" s="1261"/>
      <c r="Q51" s="1287"/>
      <c r="R51" s="1261"/>
      <c r="S51" s="1287"/>
      <c r="T51" s="1260" t="s">
        <v>752</v>
      </c>
      <c r="U51" s="1287"/>
      <c r="V51" s="1287"/>
      <c r="W51" s="1287"/>
      <c r="X51" s="1287"/>
      <c r="Y51" s="1287"/>
      <c r="Z51" s="1287"/>
      <c r="AA51" s="1287"/>
      <c r="AB51" s="1261" t="s">
        <v>732</v>
      </c>
      <c r="AC51" s="1287"/>
      <c r="AD51" s="1287"/>
      <c r="AE51" s="1287"/>
      <c r="AF51" s="1287"/>
      <c r="AG51" s="1261" t="s">
        <v>733</v>
      </c>
      <c r="AH51" s="1287"/>
      <c r="AI51" s="1287"/>
      <c r="AJ51" s="1020" t="s">
        <v>417</v>
      </c>
      <c r="AK51" s="1262" t="s">
        <v>734</v>
      </c>
      <c r="AL51" s="1287"/>
      <c r="AM51" s="1287"/>
      <c r="AN51" s="1287"/>
      <c r="AO51" s="1287"/>
      <c r="AP51" s="1287"/>
      <c r="AQ51" s="1019">
        <v>13499872539</v>
      </c>
      <c r="AR51" s="1060">
        <v>0</v>
      </c>
      <c r="AS51" s="1019">
        <v>0</v>
      </c>
      <c r="AT51" s="1019">
        <v>0</v>
      </c>
      <c r="AU51" s="1019">
        <v>0</v>
      </c>
      <c r="AV51" s="1060">
        <v>1087504194</v>
      </c>
      <c r="AW51" s="1019">
        <v>1087504194</v>
      </c>
      <c r="AX51" s="1060">
        <v>1087504194</v>
      </c>
      <c r="AY51" s="1019">
        <v>0</v>
      </c>
      <c r="AZ51" s="1060">
        <v>1087504194</v>
      </c>
      <c r="BA51" s="1019">
        <v>0</v>
      </c>
      <c r="BB51" s="1019">
        <v>1087504194</v>
      </c>
      <c r="BC51" s="1019">
        <v>0</v>
      </c>
      <c r="BD51" s="1019">
        <v>1662342</v>
      </c>
      <c r="BG51" s="1064">
        <v>13499872539</v>
      </c>
      <c r="BH51" s="1064">
        <v>0</v>
      </c>
      <c r="BI51" s="1064">
        <v>0</v>
      </c>
      <c r="BJ51" s="1064">
        <v>0</v>
      </c>
      <c r="BK51" s="1064">
        <v>0</v>
      </c>
      <c r="BL51" s="1064">
        <v>1087504194</v>
      </c>
      <c r="BM51" s="1064">
        <v>1087504194</v>
      </c>
      <c r="BN51" s="1064">
        <v>1087504194</v>
      </c>
      <c r="BO51" s="1064">
        <v>0</v>
      </c>
      <c r="BP51" s="1064">
        <v>1087504194</v>
      </c>
      <c r="BQ51" s="1064">
        <v>0</v>
      </c>
      <c r="BR51" s="1064">
        <v>1087504194</v>
      </c>
      <c r="BS51" s="1064">
        <v>0</v>
      </c>
      <c r="BT51" s="1064">
        <v>1662342</v>
      </c>
    </row>
    <row r="52" spans="1:72" ht="23.1" customHeight="1" x14ac:dyDescent="0.2">
      <c r="A52" s="1012" t="str">
        <f t="shared" si="0"/>
        <v>A1052110</v>
      </c>
      <c r="B52" s="1257" t="s">
        <v>361</v>
      </c>
      <c r="C52" s="1287"/>
      <c r="D52" s="1257" t="s">
        <v>738</v>
      </c>
      <c r="E52" s="1287"/>
      <c r="F52" s="1257" t="s">
        <v>739</v>
      </c>
      <c r="G52" s="1287"/>
      <c r="H52" s="1257" t="s">
        <v>743</v>
      </c>
      <c r="I52" s="1287"/>
      <c r="J52" s="1257" t="s">
        <v>741</v>
      </c>
      <c r="K52" s="1287"/>
      <c r="L52" s="1287"/>
      <c r="M52" s="1257" t="s">
        <v>738</v>
      </c>
      <c r="N52" s="1287"/>
      <c r="O52" s="1287"/>
      <c r="P52" s="1257"/>
      <c r="Q52" s="1287"/>
      <c r="R52" s="1257"/>
      <c r="S52" s="1287"/>
      <c r="T52" s="1258" t="s">
        <v>381</v>
      </c>
      <c r="U52" s="1287"/>
      <c r="V52" s="1287"/>
      <c r="W52" s="1287"/>
      <c r="X52" s="1287"/>
      <c r="Y52" s="1287"/>
      <c r="Z52" s="1287"/>
      <c r="AA52" s="1287"/>
      <c r="AB52" s="1257" t="s">
        <v>732</v>
      </c>
      <c r="AC52" s="1287"/>
      <c r="AD52" s="1287"/>
      <c r="AE52" s="1287"/>
      <c r="AF52" s="1287"/>
      <c r="AG52" s="1257" t="s">
        <v>733</v>
      </c>
      <c r="AH52" s="1287"/>
      <c r="AI52" s="1287"/>
      <c r="AJ52" s="1023" t="s">
        <v>417</v>
      </c>
      <c r="AK52" s="1259" t="s">
        <v>734</v>
      </c>
      <c r="AL52" s="1287"/>
      <c r="AM52" s="1287"/>
      <c r="AN52" s="1287"/>
      <c r="AO52" s="1287"/>
      <c r="AP52" s="1287"/>
      <c r="AQ52" s="1019">
        <v>148627109</v>
      </c>
      <c r="AR52" s="1060">
        <v>0</v>
      </c>
      <c r="AS52" s="1019">
        <v>0</v>
      </c>
      <c r="AT52" s="1019">
        <v>0</v>
      </c>
      <c r="AU52" s="1019">
        <v>0</v>
      </c>
      <c r="AV52" s="1060">
        <v>9133900</v>
      </c>
      <c r="AW52" s="1019">
        <v>9133900</v>
      </c>
      <c r="AX52" s="1060">
        <v>9133900</v>
      </c>
      <c r="AY52" s="1019">
        <v>0</v>
      </c>
      <c r="AZ52" s="1060">
        <v>9133900</v>
      </c>
      <c r="BA52" s="1019">
        <v>0</v>
      </c>
      <c r="BB52" s="1019">
        <v>9133900</v>
      </c>
      <c r="BC52" s="1019">
        <v>0</v>
      </c>
      <c r="BD52" s="1019">
        <v>0</v>
      </c>
      <c r="BG52" s="1064">
        <v>148627109</v>
      </c>
      <c r="BH52" s="1064">
        <v>0</v>
      </c>
      <c r="BI52" s="1064">
        <v>0</v>
      </c>
      <c r="BJ52" s="1064">
        <v>0</v>
      </c>
      <c r="BK52" s="1064">
        <v>0</v>
      </c>
      <c r="BL52" s="1064">
        <v>9133900</v>
      </c>
      <c r="BM52" s="1064">
        <v>9133900</v>
      </c>
      <c r="BN52" s="1064">
        <v>9133900</v>
      </c>
      <c r="BO52" s="1064">
        <v>0</v>
      </c>
      <c r="BP52" s="1064">
        <v>9133900</v>
      </c>
      <c r="BQ52" s="1064">
        <v>0</v>
      </c>
      <c r="BR52" s="1064">
        <v>9133900</v>
      </c>
      <c r="BS52" s="1064">
        <v>0</v>
      </c>
      <c r="BT52" s="1064">
        <v>0</v>
      </c>
    </row>
    <row r="53" spans="1:72" ht="23.1" customHeight="1" x14ac:dyDescent="0.2">
      <c r="A53" s="1012" t="str">
        <f t="shared" si="0"/>
        <v>A1052210</v>
      </c>
      <c r="B53" s="1257" t="s">
        <v>361</v>
      </c>
      <c r="C53" s="1287"/>
      <c r="D53" s="1257" t="s">
        <v>738</v>
      </c>
      <c r="E53" s="1287"/>
      <c r="F53" s="1257" t="s">
        <v>739</v>
      </c>
      <c r="G53" s="1287"/>
      <c r="H53" s="1257" t="s">
        <v>743</v>
      </c>
      <c r="I53" s="1287"/>
      <c r="J53" s="1257" t="s">
        <v>741</v>
      </c>
      <c r="K53" s="1287"/>
      <c r="L53" s="1287"/>
      <c r="M53" s="1257" t="s">
        <v>741</v>
      </c>
      <c r="N53" s="1287"/>
      <c r="O53" s="1287"/>
      <c r="P53" s="1257"/>
      <c r="Q53" s="1287"/>
      <c r="R53" s="1257"/>
      <c r="S53" s="1287"/>
      <c r="T53" s="1258" t="s">
        <v>382</v>
      </c>
      <c r="U53" s="1287"/>
      <c r="V53" s="1287"/>
      <c r="W53" s="1287"/>
      <c r="X53" s="1287"/>
      <c r="Y53" s="1287"/>
      <c r="Z53" s="1287"/>
      <c r="AA53" s="1287"/>
      <c r="AB53" s="1257" t="s">
        <v>732</v>
      </c>
      <c r="AC53" s="1287"/>
      <c r="AD53" s="1287"/>
      <c r="AE53" s="1287"/>
      <c r="AF53" s="1287"/>
      <c r="AG53" s="1257" t="s">
        <v>733</v>
      </c>
      <c r="AH53" s="1287"/>
      <c r="AI53" s="1287"/>
      <c r="AJ53" s="1023" t="s">
        <v>417</v>
      </c>
      <c r="AK53" s="1259" t="s">
        <v>734</v>
      </c>
      <c r="AL53" s="1287"/>
      <c r="AM53" s="1287"/>
      <c r="AN53" s="1287"/>
      <c r="AO53" s="1287"/>
      <c r="AP53" s="1287"/>
      <c r="AQ53" s="1019">
        <v>6543597377</v>
      </c>
      <c r="AR53" s="1060">
        <v>0</v>
      </c>
      <c r="AS53" s="1019">
        <v>0</v>
      </c>
      <c r="AT53" s="1019">
        <v>0</v>
      </c>
      <c r="AU53" s="1019">
        <v>0</v>
      </c>
      <c r="AV53" s="1060">
        <v>519449714</v>
      </c>
      <c r="AW53" s="1019">
        <v>519449714</v>
      </c>
      <c r="AX53" s="1060">
        <v>519449714</v>
      </c>
      <c r="AY53" s="1019">
        <v>0</v>
      </c>
      <c r="AZ53" s="1060">
        <v>519449714</v>
      </c>
      <c r="BA53" s="1019">
        <v>0</v>
      </c>
      <c r="BB53" s="1019">
        <v>519449714</v>
      </c>
      <c r="BC53" s="1019">
        <v>0</v>
      </c>
      <c r="BD53" s="1019">
        <v>0</v>
      </c>
      <c r="BG53" s="1064">
        <v>6543597377</v>
      </c>
      <c r="BH53" s="1064">
        <v>0</v>
      </c>
      <c r="BI53" s="1064">
        <v>0</v>
      </c>
      <c r="BJ53" s="1064">
        <v>0</v>
      </c>
      <c r="BK53" s="1064">
        <v>0</v>
      </c>
      <c r="BL53" s="1064">
        <v>519449714</v>
      </c>
      <c r="BM53" s="1064">
        <v>519449714</v>
      </c>
      <c r="BN53" s="1064">
        <v>519449714</v>
      </c>
      <c r="BO53" s="1064">
        <v>0</v>
      </c>
      <c r="BP53" s="1064">
        <v>519449714</v>
      </c>
      <c r="BQ53" s="1064">
        <v>0</v>
      </c>
      <c r="BR53" s="1064">
        <v>519449714</v>
      </c>
      <c r="BS53" s="1064">
        <v>0</v>
      </c>
      <c r="BT53" s="1064">
        <v>0</v>
      </c>
    </row>
    <row r="54" spans="1:72" ht="23.1" customHeight="1" x14ac:dyDescent="0.2">
      <c r="A54" s="1012" t="str">
        <f t="shared" si="0"/>
        <v>A1052310</v>
      </c>
      <c r="B54" s="1257" t="s">
        <v>361</v>
      </c>
      <c r="C54" s="1287"/>
      <c r="D54" s="1257" t="s">
        <v>738</v>
      </c>
      <c r="E54" s="1287"/>
      <c r="F54" s="1257" t="s">
        <v>739</v>
      </c>
      <c r="G54" s="1287"/>
      <c r="H54" s="1257" t="s">
        <v>743</v>
      </c>
      <c r="I54" s="1287"/>
      <c r="J54" s="1257" t="s">
        <v>741</v>
      </c>
      <c r="K54" s="1287"/>
      <c r="L54" s="1287"/>
      <c r="M54" s="1257" t="s">
        <v>748</v>
      </c>
      <c r="N54" s="1287"/>
      <c r="O54" s="1287"/>
      <c r="P54" s="1257"/>
      <c r="Q54" s="1287"/>
      <c r="R54" s="1257"/>
      <c r="S54" s="1287"/>
      <c r="T54" s="1258" t="s">
        <v>383</v>
      </c>
      <c r="U54" s="1287"/>
      <c r="V54" s="1287"/>
      <c r="W54" s="1287"/>
      <c r="X54" s="1287"/>
      <c r="Y54" s="1287"/>
      <c r="Z54" s="1287"/>
      <c r="AA54" s="1287"/>
      <c r="AB54" s="1257" t="s">
        <v>732</v>
      </c>
      <c r="AC54" s="1287"/>
      <c r="AD54" s="1287"/>
      <c r="AE54" s="1287"/>
      <c r="AF54" s="1287"/>
      <c r="AG54" s="1257" t="s">
        <v>733</v>
      </c>
      <c r="AH54" s="1287"/>
      <c r="AI54" s="1287"/>
      <c r="AJ54" s="1023" t="s">
        <v>417</v>
      </c>
      <c r="AK54" s="1259" t="s">
        <v>734</v>
      </c>
      <c r="AL54" s="1287"/>
      <c r="AM54" s="1287"/>
      <c r="AN54" s="1287"/>
      <c r="AO54" s="1287"/>
      <c r="AP54" s="1287"/>
      <c r="AQ54" s="1019">
        <v>6718291834</v>
      </c>
      <c r="AR54" s="1060">
        <v>0</v>
      </c>
      <c r="AS54" s="1019">
        <v>0</v>
      </c>
      <c r="AT54" s="1019">
        <v>0</v>
      </c>
      <c r="AU54" s="1019">
        <v>0</v>
      </c>
      <c r="AV54" s="1060">
        <v>552691980</v>
      </c>
      <c r="AW54" s="1019">
        <v>552691980</v>
      </c>
      <c r="AX54" s="1060">
        <v>552691980</v>
      </c>
      <c r="AY54" s="1019">
        <v>0</v>
      </c>
      <c r="AZ54" s="1060">
        <v>552691980</v>
      </c>
      <c r="BA54" s="1019">
        <v>0</v>
      </c>
      <c r="BB54" s="1019">
        <v>552691980</v>
      </c>
      <c r="BC54" s="1019">
        <v>0</v>
      </c>
      <c r="BD54" s="1019">
        <v>1652057</v>
      </c>
      <c r="BG54" s="1064">
        <v>6718291834</v>
      </c>
      <c r="BH54" s="1064">
        <v>0</v>
      </c>
      <c r="BI54" s="1064">
        <v>0</v>
      </c>
      <c r="BJ54" s="1064">
        <v>0</v>
      </c>
      <c r="BK54" s="1064">
        <v>0</v>
      </c>
      <c r="BL54" s="1064">
        <v>552691980</v>
      </c>
      <c r="BM54" s="1064">
        <v>552691980</v>
      </c>
      <c r="BN54" s="1064">
        <v>552691980</v>
      </c>
      <c r="BO54" s="1064">
        <v>0</v>
      </c>
      <c r="BP54" s="1064">
        <v>552691980</v>
      </c>
      <c r="BQ54" s="1064">
        <v>0</v>
      </c>
      <c r="BR54" s="1064">
        <v>552691980</v>
      </c>
      <c r="BS54" s="1064">
        <v>0</v>
      </c>
      <c r="BT54" s="1064">
        <v>1652057</v>
      </c>
    </row>
    <row r="55" spans="1:72" ht="23.1" customHeight="1" x14ac:dyDescent="0.2">
      <c r="A55" s="1012" t="str">
        <f t="shared" si="0"/>
        <v>A1052610</v>
      </c>
      <c r="B55" s="1257" t="s">
        <v>361</v>
      </c>
      <c r="C55" s="1287"/>
      <c r="D55" s="1257" t="s">
        <v>738</v>
      </c>
      <c r="E55" s="1287"/>
      <c r="F55" s="1257" t="s">
        <v>739</v>
      </c>
      <c r="G55" s="1287"/>
      <c r="H55" s="1257" t="s">
        <v>743</v>
      </c>
      <c r="I55" s="1287"/>
      <c r="J55" s="1257" t="s">
        <v>741</v>
      </c>
      <c r="K55" s="1287"/>
      <c r="L55" s="1287"/>
      <c r="M55" s="1257" t="s">
        <v>753</v>
      </c>
      <c r="N55" s="1287"/>
      <c r="O55" s="1287"/>
      <c r="P55" s="1257"/>
      <c r="Q55" s="1287"/>
      <c r="R55" s="1257"/>
      <c r="S55" s="1287"/>
      <c r="T55" s="1258" t="s">
        <v>384</v>
      </c>
      <c r="U55" s="1287"/>
      <c r="V55" s="1287"/>
      <c r="W55" s="1287"/>
      <c r="X55" s="1287"/>
      <c r="Y55" s="1287"/>
      <c r="Z55" s="1287"/>
      <c r="AA55" s="1287"/>
      <c r="AB55" s="1257" t="s">
        <v>732</v>
      </c>
      <c r="AC55" s="1287"/>
      <c r="AD55" s="1287"/>
      <c r="AE55" s="1287"/>
      <c r="AF55" s="1287"/>
      <c r="AG55" s="1257" t="s">
        <v>733</v>
      </c>
      <c r="AH55" s="1287"/>
      <c r="AI55" s="1287"/>
      <c r="AJ55" s="1023" t="s">
        <v>417</v>
      </c>
      <c r="AK55" s="1259" t="s">
        <v>734</v>
      </c>
      <c r="AL55" s="1287"/>
      <c r="AM55" s="1287"/>
      <c r="AN55" s="1287"/>
      <c r="AO55" s="1287"/>
      <c r="AP55" s="1287"/>
      <c r="AQ55" s="1019">
        <v>89356219</v>
      </c>
      <c r="AR55" s="1060">
        <v>0</v>
      </c>
      <c r="AS55" s="1019">
        <v>0</v>
      </c>
      <c r="AT55" s="1019">
        <v>0</v>
      </c>
      <c r="AU55" s="1019">
        <v>0</v>
      </c>
      <c r="AV55" s="1060">
        <v>6228600</v>
      </c>
      <c r="AW55" s="1019">
        <v>6228600</v>
      </c>
      <c r="AX55" s="1060">
        <v>6228600</v>
      </c>
      <c r="AY55" s="1019">
        <v>0</v>
      </c>
      <c r="AZ55" s="1060">
        <v>6228600</v>
      </c>
      <c r="BA55" s="1019">
        <v>0</v>
      </c>
      <c r="BB55" s="1019">
        <v>6228600</v>
      </c>
      <c r="BC55" s="1019">
        <v>0</v>
      </c>
      <c r="BD55" s="1019">
        <v>10285</v>
      </c>
      <c r="BG55" s="1064">
        <v>89356219</v>
      </c>
      <c r="BH55" s="1064">
        <v>0</v>
      </c>
      <c r="BI55" s="1064">
        <v>0</v>
      </c>
      <c r="BJ55" s="1064">
        <v>0</v>
      </c>
      <c r="BK55" s="1064">
        <v>0</v>
      </c>
      <c r="BL55" s="1064">
        <v>6228600</v>
      </c>
      <c r="BM55" s="1064">
        <v>6228600</v>
      </c>
      <c r="BN55" s="1064">
        <v>6228600</v>
      </c>
      <c r="BO55" s="1064">
        <v>0</v>
      </c>
      <c r="BP55" s="1064">
        <v>6228600</v>
      </c>
      <c r="BQ55" s="1064">
        <v>0</v>
      </c>
      <c r="BR55" s="1064">
        <v>6228600</v>
      </c>
      <c r="BS55" s="1064">
        <v>0</v>
      </c>
      <c r="BT55" s="1064">
        <v>10285</v>
      </c>
    </row>
    <row r="56" spans="1:72" ht="23.1" customHeight="1" x14ac:dyDescent="0.2">
      <c r="A56" s="1012" t="str">
        <f t="shared" si="0"/>
        <v>A105610</v>
      </c>
      <c r="B56" s="1257" t="s">
        <v>361</v>
      </c>
      <c r="C56" s="1287"/>
      <c r="D56" s="1257" t="s">
        <v>738</v>
      </c>
      <c r="E56" s="1287"/>
      <c r="F56" s="1257" t="s">
        <v>739</v>
      </c>
      <c r="G56" s="1287"/>
      <c r="H56" s="1257" t="s">
        <v>743</v>
      </c>
      <c r="I56" s="1287"/>
      <c r="J56" s="1257" t="s">
        <v>753</v>
      </c>
      <c r="K56" s="1287"/>
      <c r="L56" s="1287"/>
      <c r="M56" s="1257"/>
      <c r="N56" s="1287"/>
      <c r="O56" s="1287"/>
      <c r="P56" s="1257"/>
      <c r="Q56" s="1287"/>
      <c r="R56" s="1257"/>
      <c r="S56" s="1287"/>
      <c r="T56" s="1258" t="s">
        <v>385</v>
      </c>
      <c r="U56" s="1287"/>
      <c r="V56" s="1287"/>
      <c r="W56" s="1287"/>
      <c r="X56" s="1287"/>
      <c r="Y56" s="1287"/>
      <c r="Z56" s="1287"/>
      <c r="AA56" s="1287"/>
      <c r="AB56" s="1257" t="s">
        <v>732</v>
      </c>
      <c r="AC56" s="1287"/>
      <c r="AD56" s="1287"/>
      <c r="AE56" s="1287"/>
      <c r="AF56" s="1287"/>
      <c r="AG56" s="1257" t="s">
        <v>733</v>
      </c>
      <c r="AH56" s="1287"/>
      <c r="AI56" s="1287"/>
      <c r="AJ56" s="1023" t="s">
        <v>417</v>
      </c>
      <c r="AK56" s="1259" t="s">
        <v>734</v>
      </c>
      <c r="AL56" s="1287"/>
      <c r="AM56" s="1287"/>
      <c r="AN56" s="1287"/>
      <c r="AO56" s="1287"/>
      <c r="AP56" s="1287"/>
      <c r="AQ56" s="1019">
        <v>3207076847</v>
      </c>
      <c r="AR56" s="1060">
        <v>0</v>
      </c>
      <c r="AS56" s="1019">
        <v>0</v>
      </c>
      <c r="AT56" s="1019">
        <v>0</v>
      </c>
      <c r="AU56" s="1019">
        <v>0</v>
      </c>
      <c r="AV56" s="1060">
        <v>259678000</v>
      </c>
      <c r="AW56" s="1019">
        <v>259678000</v>
      </c>
      <c r="AX56" s="1060">
        <v>259678000</v>
      </c>
      <c r="AY56" s="1019">
        <v>0</v>
      </c>
      <c r="AZ56" s="1060">
        <v>259678000</v>
      </c>
      <c r="BA56" s="1019">
        <v>0</v>
      </c>
      <c r="BB56" s="1019">
        <v>259678000</v>
      </c>
      <c r="BC56" s="1019">
        <v>0</v>
      </c>
      <c r="BD56" s="1019">
        <v>0</v>
      </c>
      <c r="BG56" s="1064">
        <v>3207076847</v>
      </c>
      <c r="BH56" s="1064">
        <v>0</v>
      </c>
      <c r="BI56" s="1064">
        <v>0</v>
      </c>
      <c r="BJ56" s="1064">
        <v>0</v>
      </c>
      <c r="BK56" s="1064">
        <v>0</v>
      </c>
      <c r="BL56" s="1064">
        <v>259678000</v>
      </c>
      <c r="BM56" s="1064">
        <v>259678000</v>
      </c>
      <c r="BN56" s="1064">
        <v>259678000</v>
      </c>
      <c r="BO56" s="1064">
        <v>0</v>
      </c>
      <c r="BP56" s="1064">
        <v>259678000</v>
      </c>
      <c r="BQ56" s="1064">
        <v>0</v>
      </c>
      <c r="BR56" s="1064">
        <v>259678000</v>
      </c>
      <c r="BS56" s="1064">
        <v>0</v>
      </c>
      <c r="BT56" s="1064">
        <v>0</v>
      </c>
    </row>
    <row r="57" spans="1:72" ht="23.1" customHeight="1" x14ac:dyDescent="0.2">
      <c r="A57" s="1012" t="str">
        <f t="shared" si="0"/>
        <v>A105710</v>
      </c>
      <c r="B57" s="1257" t="s">
        <v>361</v>
      </c>
      <c r="C57" s="1287"/>
      <c r="D57" s="1257" t="s">
        <v>738</v>
      </c>
      <c r="E57" s="1287"/>
      <c r="F57" s="1257" t="s">
        <v>739</v>
      </c>
      <c r="G57" s="1287"/>
      <c r="H57" s="1257" t="s">
        <v>743</v>
      </c>
      <c r="I57" s="1287"/>
      <c r="J57" s="1257" t="s">
        <v>754</v>
      </c>
      <c r="K57" s="1287"/>
      <c r="L57" s="1287"/>
      <c r="M57" s="1257"/>
      <c r="N57" s="1287"/>
      <c r="O57" s="1287"/>
      <c r="P57" s="1257"/>
      <c r="Q57" s="1287"/>
      <c r="R57" s="1257"/>
      <c r="S57" s="1287"/>
      <c r="T57" s="1258" t="s">
        <v>386</v>
      </c>
      <c r="U57" s="1287"/>
      <c r="V57" s="1287"/>
      <c r="W57" s="1287"/>
      <c r="X57" s="1287"/>
      <c r="Y57" s="1287"/>
      <c r="Z57" s="1287"/>
      <c r="AA57" s="1287"/>
      <c r="AB57" s="1257" t="s">
        <v>732</v>
      </c>
      <c r="AC57" s="1287"/>
      <c r="AD57" s="1287"/>
      <c r="AE57" s="1287"/>
      <c r="AF57" s="1287"/>
      <c r="AG57" s="1257" t="s">
        <v>733</v>
      </c>
      <c r="AH57" s="1287"/>
      <c r="AI57" s="1287"/>
      <c r="AJ57" s="1023" t="s">
        <v>417</v>
      </c>
      <c r="AK57" s="1259" t="s">
        <v>734</v>
      </c>
      <c r="AL57" s="1287"/>
      <c r="AM57" s="1287"/>
      <c r="AN57" s="1287"/>
      <c r="AO57" s="1287"/>
      <c r="AP57" s="1287"/>
      <c r="AQ57" s="1019">
        <v>534630552</v>
      </c>
      <c r="AR57" s="1060">
        <v>0</v>
      </c>
      <c r="AS57" s="1019">
        <v>0</v>
      </c>
      <c r="AT57" s="1019">
        <v>0</v>
      </c>
      <c r="AU57" s="1019">
        <v>0</v>
      </c>
      <c r="AV57" s="1060">
        <v>43275500</v>
      </c>
      <c r="AW57" s="1019">
        <v>43275500</v>
      </c>
      <c r="AX57" s="1060">
        <v>43275500</v>
      </c>
      <c r="AY57" s="1019">
        <v>0</v>
      </c>
      <c r="AZ57" s="1060">
        <v>43275500</v>
      </c>
      <c r="BA57" s="1019">
        <v>0</v>
      </c>
      <c r="BB57" s="1019">
        <v>43275500</v>
      </c>
      <c r="BC57" s="1019">
        <v>0</v>
      </c>
      <c r="BD57" s="1019">
        <v>0</v>
      </c>
      <c r="BG57" s="1064">
        <v>534630552</v>
      </c>
      <c r="BH57" s="1064">
        <v>0</v>
      </c>
      <c r="BI57" s="1064">
        <v>0</v>
      </c>
      <c r="BJ57" s="1064">
        <v>0</v>
      </c>
      <c r="BK57" s="1064">
        <v>0</v>
      </c>
      <c r="BL57" s="1064">
        <v>43275500</v>
      </c>
      <c r="BM57" s="1064">
        <v>43275500</v>
      </c>
      <c r="BN57" s="1064">
        <v>43275500</v>
      </c>
      <c r="BO57" s="1064">
        <v>0</v>
      </c>
      <c r="BP57" s="1064">
        <v>43275500</v>
      </c>
      <c r="BQ57" s="1064">
        <v>0</v>
      </c>
      <c r="BR57" s="1064">
        <v>43275500</v>
      </c>
      <c r="BS57" s="1064">
        <v>0</v>
      </c>
      <c r="BT57" s="1064">
        <v>0</v>
      </c>
    </row>
    <row r="58" spans="1:72" ht="23.1" customHeight="1" x14ac:dyDescent="0.2">
      <c r="A58" s="1012" t="str">
        <f t="shared" si="0"/>
        <v>A105810</v>
      </c>
      <c r="B58" s="1257" t="s">
        <v>361</v>
      </c>
      <c r="C58" s="1287"/>
      <c r="D58" s="1257" t="s">
        <v>738</v>
      </c>
      <c r="E58" s="1287"/>
      <c r="F58" s="1257" t="s">
        <v>739</v>
      </c>
      <c r="G58" s="1287"/>
      <c r="H58" s="1257" t="s">
        <v>743</v>
      </c>
      <c r="I58" s="1287"/>
      <c r="J58" s="1257" t="s">
        <v>755</v>
      </c>
      <c r="K58" s="1287"/>
      <c r="L58" s="1287"/>
      <c r="M58" s="1257"/>
      <c r="N58" s="1287"/>
      <c r="O58" s="1287"/>
      <c r="P58" s="1257"/>
      <c r="Q58" s="1287"/>
      <c r="R58" s="1257"/>
      <c r="S58" s="1287"/>
      <c r="T58" s="1258" t="s">
        <v>387</v>
      </c>
      <c r="U58" s="1287"/>
      <c r="V58" s="1287"/>
      <c r="W58" s="1287"/>
      <c r="X58" s="1287"/>
      <c r="Y58" s="1287"/>
      <c r="Z58" s="1287"/>
      <c r="AA58" s="1287"/>
      <c r="AB58" s="1257" t="s">
        <v>732</v>
      </c>
      <c r="AC58" s="1287"/>
      <c r="AD58" s="1287"/>
      <c r="AE58" s="1287"/>
      <c r="AF58" s="1287"/>
      <c r="AG58" s="1257" t="s">
        <v>733</v>
      </c>
      <c r="AH58" s="1287"/>
      <c r="AI58" s="1287"/>
      <c r="AJ58" s="1023" t="s">
        <v>417</v>
      </c>
      <c r="AK58" s="1259" t="s">
        <v>734</v>
      </c>
      <c r="AL58" s="1287"/>
      <c r="AM58" s="1287"/>
      <c r="AN58" s="1287"/>
      <c r="AO58" s="1287"/>
      <c r="AP58" s="1287"/>
      <c r="AQ58" s="1019">
        <v>534630583</v>
      </c>
      <c r="AR58" s="1060">
        <v>0</v>
      </c>
      <c r="AS58" s="1019">
        <v>0</v>
      </c>
      <c r="AT58" s="1019">
        <v>0</v>
      </c>
      <c r="AU58" s="1019">
        <v>0</v>
      </c>
      <c r="AV58" s="1060">
        <v>43275500</v>
      </c>
      <c r="AW58" s="1019">
        <v>43275500</v>
      </c>
      <c r="AX58" s="1060">
        <v>43275500</v>
      </c>
      <c r="AY58" s="1019">
        <v>0</v>
      </c>
      <c r="AZ58" s="1060">
        <v>43275500</v>
      </c>
      <c r="BA58" s="1019">
        <v>0</v>
      </c>
      <c r="BB58" s="1019">
        <v>43275500</v>
      </c>
      <c r="BC58" s="1019">
        <v>0</v>
      </c>
      <c r="BD58" s="1019">
        <v>0</v>
      </c>
      <c r="BG58" s="1064">
        <v>534630583</v>
      </c>
      <c r="BH58" s="1064">
        <v>0</v>
      </c>
      <c r="BI58" s="1064">
        <v>0</v>
      </c>
      <c r="BJ58" s="1064">
        <v>0</v>
      </c>
      <c r="BK58" s="1064">
        <v>0</v>
      </c>
      <c r="BL58" s="1064">
        <v>43275500</v>
      </c>
      <c r="BM58" s="1064">
        <v>43275500</v>
      </c>
      <c r="BN58" s="1064">
        <v>43275500</v>
      </c>
      <c r="BO58" s="1064">
        <v>0</v>
      </c>
      <c r="BP58" s="1064">
        <v>43275500</v>
      </c>
      <c r="BQ58" s="1064">
        <v>0</v>
      </c>
      <c r="BR58" s="1064">
        <v>43275500</v>
      </c>
      <c r="BS58" s="1064">
        <v>0</v>
      </c>
      <c r="BT58" s="1064">
        <v>0</v>
      </c>
    </row>
    <row r="59" spans="1:72" ht="23.1" customHeight="1" x14ac:dyDescent="0.2">
      <c r="A59" s="1012" t="str">
        <f t="shared" si="0"/>
        <v>A105910</v>
      </c>
      <c r="B59" s="1257" t="s">
        <v>361</v>
      </c>
      <c r="C59" s="1287"/>
      <c r="D59" s="1257" t="s">
        <v>738</v>
      </c>
      <c r="E59" s="1287"/>
      <c r="F59" s="1257" t="s">
        <v>739</v>
      </c>
      <c r="G59" s="1287"/>
      <c r="H59" s="1257" t="s">
        <v>743</v>
      </c>
      <c r="I59" s="1287"/>
      <c r="J59" s="1257" t="s">
        <v>747</v>
      </c>
      <c r="K59" s="1287"/>
      <c r="L59" s="1287"/>
      <c r="M59" s="1257"/>
      <c r="N59" s="1287"/>
      <c r="O59" s="1287"/>
      <c r="P59" s="1257"/>
      <c r="Q59" s="1287"/>
      <c r="R59" s="1257"/>
      <c r="S59" s="1287"/>
      <c r="T59" s="1258" t="s">
        <v>388</v>
      </c>
      <c r="U59" s="1287"/>
      <c r="V59" s="1287"/>
      <c r="W59" s="1287"/>
      <c r="X59" s="1287"/>
      <c r="Y59" s="1287"/>
      <c r="Z59" s="1287"/>
      <c r="AA59" s="1287"/>
      <c r="AB59" s="1257" t="s">
        <v>732</v>
      </c>
      <c r="AC59" s="1287"/>
      <c r="AD59" s="1287"/>
      <c r="AE59" s="1287"/>
      <c r="AF59" s="1287"/>
      <c r="AG59" s="1257" t="s">
        <v>733</v>
      </c>
      <c r="AH59" s="1287"/>
      <c r="AI59" s="1287"/>
      <c r="AJ59" s="1023" t="s">
        <v>417</v>
      </c>
      <c r="AK59" s="1259" t="s">
        <v>734</v>
      </c>
      <c r="AL59" s="1287"/>
      <c r="AM59" s="1287"/>
      <c r="AN59" s="1287"/>
      <c r="AO59" s="1287"/>
      <c r="AP59" s="1287"/>
      <c r="AQ59" s="1019">
        <v>1078819879</v>
      </c>
      <c r="AR59" s="1060">
        <v>0</v>
      </c>
      <c r="AS59" s="1019">
        <v>0</v>
      </c>
      <c r="AT59" s="1019">
        <v>0</v>
      </c>
      <c r="AU59" s="1019">
        <v>0</v>
      </c>
      <c r="AV59" s="1060">
        <v>86545200</v>
      </c>
      <c r="AW59" s="1019">
        <v>86545200</v>
      </c>
      <c r="AX59" s="1060">
        <v>86545200</v>
      </c>
      <c r="AY59" s="1019">
        <v>0</v>
      </c>
      <c r="AZ59" s="1060">
        <v>86545200</v>
      </c>
      <c r="BA59" s="1019">
        <v>0</v>
      </c>
      <c r="BB59" s="1019">
        <v>86545200</v>
      </c>
      <c r="BC59" s="1019">
        <v>0</v>
      </c>
      <c r="BD59" s="1019">
        <v>0</v>
      </c>
      <c r="BG59" s="1064">
        <v>1078819879</v>
      </c>
      <c r="BH59" s="1064">
        <v>0</v>
      </c>
      <c r="BI59" s="1064">
        <v>0</v>
      </c>
      <c r="BJ59" s="1064">
        <v>0</v>
      </c>
      <c r="BK59" s="1064">
        <v>0</v>
      </c>
      <c r="BL59" s="1064">
        <v>86545200</v>
      </c>
      <c r="BM59" s="1064">
        <v>86545200</v>
      </c>
      <c r="BN59" s="1064">
        <v>86545200</v>
      </c>
      <c r="BO59" s="1064">
        <v>0</v>
      </c>
      <c r="BP59" s="1064">
        <v>86545200</v>
      </c>
      <c r="BQ59" s="1064">
        <v>0</v>
      </c>
      <c r="BR59" s="1064">
        <v>86545200</v>
      </c>
      <c r="BS59" s="1064">
        <v>0</v>
      </c>
      <c r="BT59" s="1064">
        <v>0</v>
      </c>
    </row>
    <row r="60" spans="1:72" ht="23.1" customHeight="1" x14ac:dyDescent="0.2">
      <c r="A60" s="1012" t="str">
        <f t="shared" si="0"/>
        <v>A210</v>
      </c>
      <c r="B60" s="1261" t="s">
        <v>361</v>
      </c>
      <c r="C60" s="1287"/>
      <c r="D60" s="1261" t="s">
        <v>741</v>
      </c>
      <c r="E60" s="1287"/>
      <c r="F60" s="1261"/>
      <c r="G60" s="1287"/>
      <c r="H60" s="1261"/>
      <c r="I60" s="1287"/>
      <c r="J60" s="1261"/>
      <c r="K60" s="1287"/>
      <c r="L60" s="1287"/>
      <c r="M60" s="1261"/>
      <c r="N60" s="1287"/>
      <c r="O60" s="1287"/>
      <c r="P60" s="1261"/>
      <c r="Q60" s="1287"/>
      <c r="R60" s="1261"/>
      <c r="S60" s="1287"/>
      <c r="T60" s="1260" t="s">
        <v>59</v>
      </c>
      <c r="U60" s="1287"/>
      <c r="V60" s="1287"/>
      <c r="W60" s="1287"/>
      <c r="X60" s="1287"/>
      <c r="Y60" s="1287"/>
      <c r="Z60" s="1287"/>
      <c r="AA60" s="1287"/>
      <c r="AB60" s="1261" t="s">
        <v>732</v>
      </c>
      <c r="AC60" s="1287"/>
      <c r="AD60" s="1287"/>
      <c r="AE60" s="1287"/>
      <c r="AF60" s="1287"/>
      <c r="AG60" s="1261" t="s">
        <v>733</v>
      </c>
      <c r="AH60" s="1287"/>
      <c r="AI60" s="1287"/>
      <c r="AJ60" s="1020" t="s">
        <v>417</v>
      </c>
      <c r="AK60" s="1262" t="s">
        <v>734</v>
      </c>
      <c r="AL60" s="1287"/>
      <c r="AM60" s="1287"/>
      <c r="AN60" s="1287"/>
      <c r="AO60" s="1287"/>
      <c r="AP60" s="1287"/>
      <c r="AQ60" s="1019">
        <v>15227793192</v>
      </c>
      <c r="AR60" s="1060">
        <v>651819471.39999998</v>
      </c>
      <c r="AS60" s="1019">
        <v>249128536.52000001</v>
      </c>
      <c r="AT60" s="1019">
        <v>40295692</v>
      </c>
      <c r="AU60" s="1019">
        <v>0</v>
      </c>
      <c r="AV60" s="1060">
        <v>619885995.54999995</v>
      </c>
      <c r="AW60" s="1019">
        <v>31933475.850000001</v>
      </c>
      <c r="AX60" s="1060">
        <v>999010507</v>
      </c>
      <c r="AY60" s="1019">
        <v>379124511.44999999</v>
      </c>
      <c r="AZ60" s="1060">
        <v>968614572</v>
      </c>
      <c r="BA60" s="1019">
        <v>30395935</v>
      </c>
      <c r="BB60" s="1019">
        <v>962091797</v>
      </c>
      <c r="BC60" s="1019">
        <v>6522775</v>
      </c>
      <c r="BD60" s="1019">
        <v>8500</v>
      </c>
      <c r="BG60" s="1064">
        <v>15227793192</v>
      </c>
      <c r="BH60" s="1064">
        <v>651819471.39999998</v>
      </c>
      <c r="BI60" s="1064">
        <v>249128536.52000001</v>
      </c>
      <c r="BJ60" s="1064">
        <v>40295692</v>
      </c>
      <c r="BK60" s="1064">
        <v>0</v>
      </c>
      <c r="BL60" s="1064">
        <v>619885995.54999995</v>
      </c>
      <c r="BM60" s="1064">
        <v>31933475.850000001</v>
      </c>
      <c r="BN60" s="1064">
        <v>999010507</v>
      </c>
      <c r="BO60" s="1064">
        <v>379124511.44999999</v>
      </c>
      <c r="BP60" s="1064">
        <v>968614572</v>
      </c>
      <c r="BQ60" s="1064">
        <v>30395935</v>
      </c>
      <c r="BR60" s="1064">
        <v>962091797</v>
      </c>
      <c r="BS60" s="1064">
        <v>6522775</v>
      </c>
      <c r="BT60" s="1064">
        <v>8500</v>
      </c>
    </row>
    <row r="61" spans="1:72" ht="23.1" customHeight="1" x14ac:dyDescent="0.2">
      <c r="A61" s="1012" t="str">
        <f t="shared" si="0"/>
        <v>A2010</v>
      </c>
      <c r="B61" s="1261" t="s">
        <v>361</v>
      </c>
      <c r="C61" s="1287"/>
      <c r="D61" s="1261" t="s">
        <v>741</v>
      </c>
      <c r="E61" s="1287"/>
      <c r="F61" s="1261" t="s">
        <v>739</v>
      </c>
      <c r="G61" s="1287"/>
      <c r="H61" s="1261"/>
      <c r="I61" s="1287"/>
      <c r="J61" s="1261"/>
      <c r="K61" s="1287"/>
      <c r="L61" s="1287"/>
      <c r="M61" s="1261"/>
      <c r="N61" s="1287"/>
      <c r="O61" s="1287"/>
      <c r="P61" s="1261"/>
      <c r="Q61" s="1287"/>
      <c r="R61" s="1261"/>
      <c r="S61" s="1287"/>
      <c r="T61" s="1260" t="s">
        <v>59</v>
      </c>
      <c r="U61" s="1287"/>
      <c r="V61" s="1287"/>
      <c r="W61" s="1287"/>
      <c r="X61" s="1287"/>
      <c r="Y61" s="1287"/>
      <c r="Z61" s="1287"/>
      <c r="AA61" s="1287"/>
      <c r="AB61" s="1261" t="s">
        <v>732</v>
      </c>
      <c r="AC61" s="1287"/>
      <c r="AD61" s="1287"/>
      <c r="AE61" s="1287"/>
      <c r="AF61" s="1287"/>
      <c r="AG61" s="1261" t="s">
        <v>733</v>
      </c>
      <c r="AH61" s="1287"/>
      <c r="AI61" s="1287"/>
      <c r="AJ61" s="1020" t="s">
        <v>417</v>
      </c>
      <c r="AK61" s="1262" t="s">
        <v>734</v>
      </c>
      <c r="AL61" s="1287"/>
      <c r="AM61" s="1287"/>
      <c r="AN61" s="1287"/>
      <c r="AO61" s="1287"/>
      <c r="AP61" s="1287"/>
      <c r="AQ61" s="1019">
        <v>15227793192</v>
      </c>
      <c r="AR61" s="1060">
        <v>651819471.39999998</v>
      </c>
      <c r="AS61" s="1019">
        <v>249128536.52000001</v>
      </c>
      <c r="AT61" s="1019">
        <v>40295692</v>
      </c>
      <c r="AU61" s="1019">
        <v>0</v>
      </c>
      <c r="AV61" s="1060">
        <v>619885995.54999995</v>
      </c>
      <c r="AW61" s="1019">
        <v>31933475.850000001</v>
      </c>
      <c r="AX61" s="1060">
        <v>999010507</v>
      </c>
      <c r="AY61" s="1019">
        <v>379124511.44999999</v>
      </c>
      <c r="AZ61" s="1060">
        <v>968614572</v>
      </c>
      <c r="BA61" s="1019">
        <v>30395935</v>
      </c>
      <c r="BB61" s="1019">
        <v>962091797</v>
      </c>
      <c r="BC61" s="1019">
        <v>6522775</v>
      </c>
      <c r="BD61" s="1019">
        <v>8500</v>
      </c>
      <c r="BG61" s="1064">
        <v>15227793192</v>
      </c>
      <c r="BH61" s="1064">
        <v>651819471.39999998</v>
      </c>
      <c r="BI61" s="1064">
        <v>249128536.52000001</v>
      </c>
      <c r="BJ61" s="1064">
        <v>40295692</v>
      </c>
      <c r="BK61" s="1064">
        <v>0</v>
      </c>
      <c r="BL61" s="1064">
        <v>619885995.54999995</v>
      </c>
      <c r="BM61" s="1064">
        <v>31933475.850000001</v>
      </c>
      <c r="BN61" s="1064">
        <v>999010507</v>
      </c>
      <c r="BO61" s="1064">
        <v>379124511.44999999</v>
      </c>
      <c r="BP61" s="1064">
        <v>968614572</v>
      </c>
      <c r="BQ61" s="1064">
        <v>30395935</v>
      </c>
      <c r="BR61" s="1064">
        <v>962091797</v>
      </c>
      <c r="BS61" s="1064">
        <v>6522775</v>
      </c>
      <c r="BT61" s="1064">
        <v>8500</v>
      </c>
    </row>
    <row r="62" spans="1:72" ht="23.1" customHeight="1" x14ac:dyDescent="0.2">
      <c r="A62" s="1012" t="str">
        <f t="shared" si="0"/>
        <v>A20310</v>
      </c>
      <c r="B62" s="1257" t="s">
        <v>361</v>
      </c>
      <c r="C62" s="1287"/>
      <c r="D62" s="1257" t="s">
        <v>741</v>
      </c>
      <c r="E62" s="1287"/>
      <c r="F62" s="1257" t="s">
        <v>739</v>
      </c>
      <c r="G62" s="1287"/>
      <c r="H62" s="1257" t="s">
        <v>748</v>
      </c>
      <c r="I62" s="1287"/>
      <c r="J62" s="1257"/>
      <c r="K62" s="1287"/>
      <c r="L62" s="1287"/>
      <c r="M62" s="1257"/>
      <c r="N62" s="1287"/>
      <c r="O62" s="1287"/>
      <c r="P62" s="1257"/>
      <c r="Q62" s="1287"/>
      <c r="R62" s="1257"/>
      <c r="S62" s="1287"/>
      <c r="T62" s="1258" t="s">
        <v>625</v>
      </c>
      <c r="U62" s="1287"/>
      <c r="V62" s="1287"/>
      <c r="W62" s="1287"/>
      <c r="X62" s="1287"/>
      <c r="Y62" s="1287"/>
      <c r="Z62" s="1287"/>
      <c r="AA62" s="1287"/>
      <c r="AB62" s="1257" t="s">
        <v>732</v>
      </c>
      <c r="AC62" s="1287"/>
      <c r="AD62" s="1287"/>
      <c r="AE62" s="1287"/>
      <c r="AF62" s="1287"/>
      <c r="AG62" s="1257" t="s">
        <v>733</v>
      </c>
      <c r="AH62" s="1287"/>
      <c r="AI62" s="1287"/>
      <c r="AJ62" s="1023" t="s">
        <v>417</v>
      </c>
      <c r="AK62" s="1259" t="s">
        <v>734</v>
      </c>
      <c r="AL62" s="1287"/>
      <c r="AM62" s="1287"/>
      <c r="AN62" s="1287"/>
      <c r="AO62" s="1287"/>
      <c r="AP62" s="1287"/>
      <c r="AQ62" s="1019">
        <v>334000000</v>
      </c>
      <c r="AR62" s="1060">
        <v>0</v>
      </c>
      <c r="AS62" s="1019">
        <v>14075821</v>
      </c>
      <c r="AT62" s="1019">
        <v>0</v>
      </c>
      <c r="AU62" s="1019">
        <v>0</v>
      </c>
      <c r="AV62" s="1060">
        <v>0</v>
      </c>
      <c r="AW62" s="1019">
        <v>0</v>
      </c>
      <c r="AX62" s="1060">
        <v>0</v>
      </c>
      <c r="AY62" s="1019">
        <v>0</v>
      </c>
      <c r="AZ62" s="1060">
        <v>0</v>
      </c>
      <c r="BA62" s="1019">
        <v>0</v>
      </c>
      <c r="BB62" s="1019">
        <v>0</v>
      </c>
      <c r="BC62" s="1019">
        <v>0</v>
      </c>
      <c r="BD62" s="1019">
        <v>0</v>
      </c>
      <c r="BG62" s="1064">
        <v>334000000</v>
      </c>
      <c r="BH62" s="1064">
        <v>0</v>
      </c>
      <c r="BI62" s="1064">
        <v>14075821</v>
      </c>
      <c r="BJ62" s="1064">
        <v>0</v>
      </c>
      <c r="BK62" s="1064">
        <v>0</v>
      </c>
      <c r="BL62" s="1064">
        <v>0</v>
      </c>
      <c r="BM62" s="1064">
        <v>0</v>
      </c>
      <c r="BN62" s="1064">
        <v>0</v>
      </c>
      <c r="BO62" s="1064">
        <v>0</v>
      </c>
      <c r="BP62" s="1064">
        <v>0</v>
      </c>
      <c r="BQ62" s="1064">
        <v>0</v>
      </c>
      <c r="BR62" s="1064">
        <v>0</v>
      </c>
      <c r="BS62" s="1064">
        <v>0</v>
      </c>
      <c r="BT62" s="1064">
        <v>0</v>
      </c>
    </row>
    <row r="63" spans="1:72" ht="23.1" customHeight="1" x14ac:dyDescent="0.2">
      <c r="A63" s="1012" t="str">
        <f t="shared" si="0"/>
        <v>A2035010</v>
      </c>
      <c r="B63" s="1261" t="s">
        <v>361</v>
      </c>
      <c r="C63" s="1287"/>
      <c r="D63" s="1261" t="s">
        <v>741</v>
      </c>
      <c r="E63" s="1287"/>
      <c r="F63" s="1261" t="s">
        <v>739</v>
      </c>
      <c r="G63" s="1287"/>
      <c r="H63" s="1261" t="s">
        <v>748</v>
      </c>
      <c r="I63" s="1287"/>
      <c r="J63" s="1261" t="s">
        <v>756</v>
      </c>
      <c r="K63" s="1287"/>
      <c r="L63" s="1287"/>
      <c r="M63" s="1261"/>
      <c r="N63" s="1287"/>
      <c r="O63" s="1287"/>
      <c r="P63" s="1261"/>
      <c r="Q63" s="1287"/>
      <c r="R63" s="1261"/>
      <c r="S63" s="1287"/>
      <c r="T63" s="1260" t="s">
        <v>632</v>
      </c>
      <c r="U63" s="1287"/>
      <c r="V63" s="1287"/>
      <c r="W63" s="1287"/>
      <c r="X63" s="1287"/>
      <c r="Y63" s="1287"/>
      <c r="Z63" s="1287"/>
      <c r="AA63" s="1287"/>
      <c r="AB63" s="1261" t="s">
        <v>732</v>
      </c>
      <c r="AC63" s="1287"/>
      <c r="AD63" s="1287"/>
      <c r="AE63" s="1287"/>
      <c r="AF63" s="1287"/>
      <c r="AG63" s="1261" t="s">
        <v>733</v>
      </c>
      <c r="AH63" s="1287"/>
      <c r="AI63" s="1287"/>
      <c r="AJ63" s="1020" t="s">
        <v>417</v>
      </c>
      <c r="AK63" s="1262" t="s">
        <v>734</v>
      </c>
      <c r="AL63" s="1287"/>
      <c r="AM63" s="1287"/>
      <c r="AN63" s="1287"/>
      <c r="AO63" s="1287"/>
      <c r="AP63" s="1287"/>
      <c r="AQ63" s="1019">
        <v>334000000</v>
      </c>
      <c r="AR63" s="1060">
        <v>0</v>
      </c>
      <c r="AS63" s="1019">
        <v>14075821</v>
      </c>
      <c r="AT63" s="1019">
        <v>0</v>
      </c>
      <c r="AU63" s="1019">
        <v>0</v>
      </c>
      <c r="AV63" s="1060">
        <v>0</v>
      </c>
      <c r="AW63" s="1019">
        <v>0</v>
      </c>
      <c r="AX63" s="1060">
        <v>0</v>
      </c>
      <c r="AY63" s="1019">
        <v>0</v>
      </c>
      <c r="AZ63" s="1060">
        <v>0</v>
      </c>
      <c r="BA63" s="1019">
        <v>0</v>
      </c>
      <c r="BB63" s="1019">
        <v>0</v>
      </c>
      <c r="BC63" s="1019">
        <v>0</v>
      </c>
      <c r="BD63" s="1019">
        <v>0</v>
      </c>
      <c r="BG63" s="1064">
        <v>334000000</v>
      </c>
      <c r="BH63" s="1064">
        <v>0</v>
      </c>
      <c r="BI63" s="1064">
        <v>14075821</v>
      </c>
      <c r="BJ63" s="1064">
        <v>0</v>
      </c>
      <c r="BK63" s="1064">
        <v>0</v>
      </c>
      <c r="BL63" s="1064">
        <v>0</v>
      </c>
      <c r="BM63" s="1064">
        <v>0</v>
      </c>
      <c r="BN63" s="1064">
        <v>0</v>
      </c>
      <c r="BO63" s="1064">
        <v>0</v>
      </c>
      <c r="BP63" s="1064">
        <v>0</v>
      </c>
      <c r="BQ63" s="1064">
        <v>0</v>
      </c>
      <c r="BR63" s="1064">
        <v>0</v>
      </c>
      <c r="BS63" s="1064">
        <v>0</v>
      </c>
      <c r="BT63" s="1064">
        <v>0</v>
      </c>
    </row>
    <row r="64" spans="1:72" ht="23.1" customHeight="1" x14ac:dyDescent="0.2">
      <c r="A64" s="1012" t="str">
        <f t="shared" si="0"/>
        <v>A20350210</v>
      </c>
      <c r="B64" s="1257" t="s">
        <v>361</v>
      </c>
      <c r="C64" s="1287"/>
      <c r="D64" s="1257" t="s">
        <v>741</v>
      </c>
      <c r="E64" s="1287"/>
      <c r="F64" s="1257" t="s">
        <v>739</v>
      </c>
      <c r="G64" s="1287"/>
      <c r="H64" s="1257" t="s">
        <v>748</v>
      </c>
      <c r="I64" s="1287"/>
      <c r="J64" s="1257" t="s">
        <v>756</v>
      </c>
      <c r="K64" s="1287"/>
      <c r="L64" s="1287"/>
      <c r="M64" s="1257" t="s">
        <v>741</v>
      </c>
      <c r="N64" s="1287"/>
      <c r="O64" s="1287"/>
      <c r="P64" s="1257"/>
      <c r="Q64" s="1287"/>
      <c r="R64" s="1257"/>
      <c r="S64" s="1287"/>
      <c r="T64" s="1258" t="s">
        <v>389</v>
      </c>
      <c r="U64" s="1287"/>
      <c r="V64" s="1287"/>
      <c r="W64" s="1287"/>
      <c r="X64" s="1287"/>
      <c r="Y64" s="1287"/>
      <c r="Z64" s="1287"/>
      <c r="AA64" s="1287"/>
      <c r="AB64" s="1257" t="s">
        <v>732</v>
      </c>
      <c r="AC64" s="1287"/>
      <c r="AD64" s="1287"/>
      <c r="AE64" s="1287"/>
      <c r="AF64" s="1287"/>
      <c r="AG64" s="1257" t="s">
        <v>733</v>
      </c>
      <c r="AH64" s="1287"/>
      <c r="AI64" s="1287"/>
      <c r="AJ64" s="1023" t="s">
        <v>417</v>
      </c>
      <c r="AK64" s="1259" t="s">
        <v>734</v>
      </c>
      <c r="AL64" s="1287"/>
      <c r="AM64" s="1287"/>
      <c r="AN64" s="1287"/>
      <c r="AO64" s="1287"/>
      <c r="AP64" s="1287"/>
      <c r="AQ64" s="1019">
        <v>6375300</v>
      </c>
      <c r="AR64" s="1060">
        <v>0</v>
      </c>
      <c r="AS64" s="1019">
        <v>0</v>
      </c>
      <c r="AT64" s="1019">
        <v>0</v>
      </c>
      <c r="AU64" s="1019">
        <v>0</v>
      </c>
      <c r="AV64" s="1060">
        <v>0</v>
      </c>
      <c r="AW64" s="1019">
        <v>0</v>
      </c>
      <c r="AX64" s="1060">
        <v>0</v>
      </c>
      <c r="AY64" s="1019">
        <v>0</v>
      </c>
      <c r="AZ64" s="1060">
        <v>0</v>
      </c>
      <c r="BA64" s="1019">
        <v>0</v>
      </c>
      <c r="BB64" s="1019">
        <v>0</v>
      </c>
      <c r="BC64" s="1019">
        <v>0</v>
      </c>
      <c r="BD64" s="1019">
        <v>0</v>
      </c>
      <c r="BG64" s="1064">
        <v>6375300</v>
      </c>
      <c r="BH64" s="1064">
        <v>0</v>
      </c>
      <c r="BI64" s="1064">
        <v>0</v>
      </c>
      <c r="BJ64" s="1064">
        <v>0</v>
      </c>
      <c r="BK64" s="1064">
        <v>0</v>
      </c>
      <c r="BL64" s="1064">
        <v>0</v>
      </c>
      <c r="BM64" s="1064">
        <v>0</v>
      </c>
      <c r="BN64" s="1064">
        <v>0</v>
      </c>
      <c r="BO64" s="1064">
        <v>0</v>
      </c>
      <c r="BP64" s="1064">
        <v>0</v>
      </c>
      <c r="BQ64" s="1064">
        <v>0</v>
      </c>
      <c r="BR64" s="1064">
        <v>0</v>
      </c>
      <c r="BS64" s="1064">
        <v>0</v>
      </c>
      <c r="BT64" s="1064">
        <v>0</v>
      </c>
    </row>
    <row r="65" spans="1:72" ht="23.1" customHeight="1" x14ac:dyDescent="0.2">
      <c r="A65" s="1012" t="str">
        <f t="shared" si="0"/>
        <v>A20350310</v>
      </c>
      <c r="B65" s="1257" t="s">
        <v>361</v>
      </c>
      <c r="C65" s="1287"/>
      <c r="D65" s="1257" t="s">
        <v>741</v>
      </c>
      <c r="E65" s="1287"/>
      <c r="F65" s="1257" t="s">
        <v>739</v>
      </c>
      <c r="G65" s="1287"/>
      <c r="H65" s="1257" t="s">
        <v>748</v>
      </c>
      <c r="I65" s="1287"/>
      <c r="J65" s="1257" t="s">
        <v>756</v>
      </c>
      <c r="K65" s="1287"/>
      <c r="L65" s="1287"/>
      <c r="M65" s="1257" t="s">
        <v>748</v>
      </c>
      <c r="N65" s="1287"/>
      <c r="O65" s="1287"/>
      <c r="P65" s="1257"/>
      <c r="Q65" s="1287"/>
      <c r="R65" s="1257"/>
      <c r="S65" s="1287"/>
      <c r="T65" s="1258" t="s">
        <v>390</v>
      </c>
      <c r="U65" s="1287"/>
      <c r="V65" s="1287"/>
      <c r="W65" s="1287"/>
      <c r="X65" s="1287"/>
      <c r="Y65" s="1287"/>
      <c r="Z65" s="1287"/>
      <c r="AA65" s="1287"/>
      <c r="AB65" s="1257" t="s">
        <v>732</v>
      </c>
      <c r="AC65" s="1287"/>
      <c r="AD65" s="1287"/>
      <c r="AE65" s="1287"/>
      <c r="AF65" s="1287"/>
      <c r="AG65" s="1257" t="s">
        <v>733</v>
      </c>
      <c r="AH65" s="1287"/>
      <c r="AI65" s="1287"/>
      <c r="AJ65" s="1023" t="s">
        <v>417</v>
      </c>
      <c r="AK65" s="1259" t="s">
        <v>734</v>
      </c>
      <c r="AL65" s="1287"/>
      <c r="AM65" s="1287"/>
      <c r="AN65" s="1287"/>
      <c r="AO65" s="1287"/>
      <c r="AP65" s="1287"/>
      <c r="AQ65" s="1019">
        <v>326124700</v>
      </c>
      <c r="AR65" s="1060">
        <v>0</v>
      </c>
      <c r="AS65" s="1019">
        <v>13441741</v>
      </c>
      <c r="AT65" s="1019">
        <v>0</v>
      </c>
      <c r="AU65" s="1019">
        <v>0</v>
      </c>
      <c r="AV65" s="1060">
        <v>0</v>
      </c>
      <c r="AW65" s="1019">
        <v>0</v>
      </c>
      <c r="AX65" s="1060">
        <v>0</v>
      </c>
      <c r="AY65" s="1019">
        <v>0</v>
      </c>
      <c r="AZ65" s="1060">
        <v>0</v>
      </c>
      <c r="BA65" s="1019">
        <v>0</v>
      </c>
      <c r="BB65" s="1019">
        <v>0</v>
      </c>
      <c r="BC65" s="1019">
        <v>0</v>
      </c>
      <c r="BD65" s="1019">
        <v>0</v>
      </c>
      <c r="BG65" s="1064">
        <v>326124700</v>
      </c>
      <c r="BH65" s="1064">
        <v>0</v>
      </c>
      <c r="BI65" s="1064">
        <v>13441741</v>
      </c>
      <c r="BJ65" s="1064">
        <v>0</v>
      </c>
      <c r="BK65" s="1064">
        <v>0</v>
      </c>
      <c r="BL65" s="1064">
        <v>0</v>
      </c>
      <c r="BM65" s="1064">
        <v>0</v>
      </c>
      <c r="BN65" s="1064">
        <v>0</v>
      </c>
      <c r="BO65" s="1064">
        <v>0</v>
      </c>
      <c r="BP65" s="1064">
        <v>0</v>
      </c>
      <c r="BQ65" s="1064">
        <v>0</v>
      </c>
      <c r="BR65" s="1064">
        <v>0</v>
      </c>
      <c r="BS65" s="1064">
        <v>0</v>
      </c>
      <c r="BT65" s="1064">
        <v>0</v>
      </c>
    </row>
    <row r="66" spans="1:72" ht="23.1" customHeight="1" x14ac:dyDescent="0.2">
      <c r="A66" s="1012" t="str">
        <f t="shared" si="0"/>
        <v>A203501610</v>
      </c>
      <c r="B66" s="1257" t="s">
        <v>361</v>
      </c>
      <c r="C66" s="1287"/>
      <c r="D66" s="1257" t="s">
        <v>741</v>
      </c>
      <c r="E66" s="1287"/>
      <c r="F66" s="1257" t="s">
        <v>739</v>
      </c>
      <c r="G66" s="1287"/>
      <c r="H66" s="1257" t="s">
        <v>748</v>
      </c>
      <c r="I66" s="1287"/>
      <c r="J66" s="1257" t="s">
        <v>756</v>
      </c>
      <c r="K66" s="1287"/>
      <c r="L66" s="1287"/>
      <c r="M66" s="1257" t="s">
        <v>370</v>
      </c>
      <c r="N66" s="1287"/>
      <c r="O66" s="1287"/>
      <c r="P66" s="1257"/>
      <c r="Q66" s="1287"/>
      <c r="R66" s="1257"/>
      <c r="S66" s="1287"/>
      <c r="T66" s="1258" t="s">
        <v>391</v>
      </c>
      <c r="U66" s="1287"/>
      <c r="V66" s="1287"/>
      <c r="W66" s="1287"/>
      <c r="X66" s="1287"/>
      <c r="Y66" s="1287"/>
      <c r="Z66" s="1287"/>
      <c r="AA66" s="1287"/>
      <c r="AB66" s="1257" t="s">
        <v>732</v>
      </c>
      <c r="AC66" s="1287"/>
      <c r="AD66" s="1287"/>
      <c r="AE66" s="1287"/>
      <c r="AF66" s="1287"/>
      <c r="AG66" s="1257" t="s">
        <v>733</v>
      </c>
      <c r="AH66" s="1287"/>
      <c r="AI66" s="1287"/>
      <c r="AJ66" s="1023" t="s">
        <v>417</v>
      </c>
      <c r="AK66" s="1259" t="s">
        <v>734</v>
      </c>
      <c r="AL66" s="1287"/>
      <c r="AM66" s="1287"/>
      <c r="AN66" s="1287"/>
      <c r="AO66" s="1287"/>
      <c r="AP66" s="1287"/>
      <c r="AQ66" s="1019">
        <v>0</v>
      </c>
      <c r="AR66" s="1060">
        <v>0</v>
      </c>
      <c r="AS66" s="1019">
        <v>0</v>
      </c>
      <c r="AT66" s="1019">
        <v>0</v>
      </c>
      <c r="AU66" s="1019">
        <v>0</v>
      </c>
      <c r="AV66" s="1060">
        <v>0</v>
      </c>
      <c r="AW66" s="1019">
        <v>0</v>
      </c>
      <c r="AX66" s="1060">
        <v>0</v>
      </c>
      <c r="AY66" s="1019">
        <v>0</v>
      </c>
      <c r="AZ66" s="1060">
        <v>0</v>
      </c>
      <c r="BA66" s="1019">
        <v>0</v>
      </c>
      <c r="BB66" s="1019">
        <v>0</v>
      </c>
      <c r="BC66" s="1019">
        <v>0</v>
      </c>
      <c r="BD66" s="1019">
        <v>0</v>
      </c>
      <c r="BG66" s="1064">
        <v>0</v>
      </c>
      <c r="BH66" s="1064">
        <v>0</v>
      </c>
      <c r="BI66" s="1064">
        <v>0</v>
      </c>
      <c r="BJ66" s="1064">
        <v>0</v>
      </c>
      <c r="BK66" s="1064">
        <v>0</v>
      </c>
      <c r="BL66" s="1064">
        <v>0</v>
      </c>
      <c r="BM66" s="1064">
        <v>0</v>
      </c>
      <c r="BN66" s="1064">
        <v>0</v>
      </c>
      <c r="BO66" s="1064">
        <v>0</v>
      </c>
      <c r="BP66" s="1064">
        <v>0</v>
      </c>
      <c r="BQ66" s="1064">
        <v>0</v>
      </c>
      <c r="BR66" s="1064">
        <v>0</v>
      </c>
      <c r="BS66" s="1064">
        <v>0</v>
      </c>
      <c r="BT66" s="1064">
        <v>0</v>
      </c>
    </row>
    <row r="67" spans="1:72" ht="23.1" customHeight="1" x14ac:dyDescent="0.2">
      <c r="A67" s="1012" t="str">
        <f t="shared" si="0"/>
        <v>A203509010</v>
      </c>
      <c r="B67" s="1257" t="s">
        <v>361</v>
      </c>
      <c r="C67" s="1287"/>
      <c r="D67" s="1257" t="s">
        <v>741</v>
      </c>
      <c r="E67" s="1287"/>
      <c r="F67" s="1257" t="s">
        <v>739</v>
      </c>
      <c r="G67" s="1287"/>
      <c r="H67" s="1257" t="s">
        <v>748</v>
      </c>
      <c r="I67" s="1287"/>
      <c r="J67" s="1257" t="s">
        <v>756</v>
      </c>
      <c r="K67" s="1287"/>
      <c r="L67" s="1287"/>
      <c r="M67" s="1257" t="s">
        <v>757</v>
      </c>
      <c r="N67" s="1287"/>
      <c r="O67" s="1287"/>
      <c r="P67" s="1257"/>
      <c r="Q67" s="1287"/>
      <c r="R67" s="1257"/>
      <c r="S67" s="1287"/>
      <c r="T67" s="1258" t="s">
        <v>392</v>
      </c>
      <c r="U67" s="1287"/>
      <c r="V67" s="1287"/>
      <c r="W67" s="1287"/>
      <c r="X67" s="1287"/>
      <c r="Y67" s="1287"/>
      <c r="Z67" s="1287"/>
      <c r="AA67" s="1287"/>
      <c r="AB67" s="1257" t="s">
        <v>732</v>
      </c>
      <c r="AC67" s="1287"/>
      <c r="AD67" s="1287"/>
      <c r="AE67" s="1287"/>
      <c r="AF67" s="1287"/>
      <c r="AG67" s="1257" t="s">
        <v>733</v>
      </c>
      <c r="AH67" s="1287"/>
      <c r="AI67" s="1287"/>
      <c r="AJ67" s="1023" t="s">
        <v>417</v>
      </c>
      <c r="AK67" s="1259" t="s">
        <v>734</v>
      </c>
      <c r="AL67" s="1287"/>
      <c r="AM67" s="1287"/>
      <c r="AN67" s="1287"/>
      <c r="AO67" s="1287"/>
      <c r="AP67" s="1287"/>
      <c r="AQ67" s="1019">
        <v>1500000</v>
      </c>
      <c r="AR67" s="1060">
        <v>0</v>
      </c>
      <c r="AS67" s="1019">
        <v>634080</v>
      </c>
      <c r="AT67" s="1019">
        <v>0</v>
      </c>
      <c r="AU67" s="1019">
        <v>0</v>
      </c>
      <c r="AV67" s="1060">
        <v>0</v>
      </c>
      <c r="AW67" s="1019">
        <v>0</v>
      </c>
      <c r="AX67" s="1060">
        <v>0</v>
      </c>
      <c r="AY67" s="1019">
        <v>0</v>
      </c>
      <c r="AZ67" s="1060">
        <v>0</v>
      </c>
      <c r="BA67" s="1019">
        <v>0</v>
      </c>
      <c r="BB67" s="1019">
        <v>0</v>
      </c>
      <c r="BC67" s="1019">
        <v>0</v>
      </c>
      <c r="BD67" s="1019">
        <v>0</v>
      </c>
      <c r="BG67" s="1064">
        <v>1500000</v>
      </c>
      <c r="BH67" s="1064">
        <v>0</v>
      </c>
      <c r="BI67" s="1064">
        <v>634080</v>
      </c>
      <c r="BJ67" s="1064">
        <v>0</v>
      </c>
      <c r="BK67" s="1064">
        <v>0</v>
      </c>
      <c r="BL67" s="1064">
        <v>0</v>
      </c>
      <c r="BM67" s="1064">
        <v>0</v>
      </c>
      <c r="BN67" s="1064">
        <v>0</v>
      </c>
      <c r="BO67" s="1064">
        <v>0</v>
      </c>
      <c r="BP67" s="1064">
        <v>0</v>
      </c>
      <c r="BQ67" s="1064">
        <v>0</v>
      </c>
      <c r="BR67" s="1064">
        <v>0</v>
      </c>
      <c r="BS67" s="1064">
        <v>0</v>
      </c>
      <c r="BT67" s="1064">
        <v>0</v>
      </c>
    </row>
    <row r="68" spans="1:72" ht="23.1" customHeight="1" x14ac:dyDescent="0.2">
      <c r="A68" s="1012" t="str">
        <f t="shared" si="0"/>
        <v>A2035110</v>
      </c>
      <c r="B68" s="1261" t="s">
        <v>361</v>
      </c>
      <c r="C68" s="1287"/>
      <c r="D68" s="1261" t="s">
        <v>741</v>
      </c>
      <c r="E68" s="1287"/>
      <c r="F68" s="1261" t="s">
        <v>739</v>
      </c>
      <c r="G68" s="1287"/>
      <c r="H68" s="1261" t="s">
        <v>748</v>
      </c>
      <c r="I68" s="1287"/>
      <c r="J68" s="1261" t="s">
        <v>758</v>
      </c>
      <c r="K68" s="1287"/>
      <c r="L68" s="1287"/>
      <c r="M68" s="1261"/>
      <c r="N68" s="1287"/>
      <c r="O68" s="1287"/>
      <c r="P68" s="1261"/>
      <c r="Q68" s="1287"/>
      <c r="R68" s="1261"/>
      <c r="S68" s="1287"/>
      <c r="T68" s="1260" t="s">
        <v>628</v>
      </c>
      <c r="U68" s="1287"/>
      <c r="V68" s="1287"/>
      <c r="W68" s="1287"/>
      <c r="X68" s="1287"/>
      <c r="Y68" s="1287"/>
      <c r="Z68" s="1287"/>
      <c r="AA68" s="1287"/>
      <c r="AB68" s="1261" t="s">
        <v>732</v>
      </c>
      <c r="AC68" s="1287"/>
      <c r="AD68" s="1287"/>
      <c r="AE68" s="1287"/>
      <c r="AF68" s="1287"/>
      <c r="AG68" s="1261" t="s">
        <v>733</v>
      </c>
      <c r="AH68" s="1287"/>
      <c r="AI68" s="1287"/>
      <c r="AJ68" s="1020" t="s">
        <v>417</v>
      </c>
      <c r="AK68" s="1262" t="s">
        <v>734</v>
      </c>
      <c r="AL68" s="1287"/>
      <c r="AM68" s="1287"/>
      <c r="AN68" s="1287"/>
      <c r="AO68" s="1287"/>
      <c r="AP68" s="1287"/>
      <c r="AQ68" s="1019">
        <v>0</v>
      </c>
      <c r="AR68" s="1060">
        <v>0</v>
      </c>
      <c r="AS68" s="1019">
        <v>0</v>
      </c>
      <c r="AT68" s="1019">
        <v>0</v>
      </c>
      <c r="AU68" s="1019">
        <v>0</v>
      </c>
      <c r="AV68" s="1060">
        <v>0</v>
      </c>
      <c r="AW68" s="1019">
        <v>0</v>
      </c>
      <c r="AX68" s="1060">
        <v>0</v>
      </c>
      <c r="AY68" s="1019">
        <v>0</v>
      </c>
      <c r="AZ68" s="1060">
        <v>0</v>
      </c>
      <c r="BA68" s="1019">
        <v>0</v>
      </c>
      <c r="BB68" s="1019">
        <v>0</v>
      </c>
      <c r="BC68" s="1019">
        <v>0</v>
      </c>
      <c r="BD68" s="1019">
        <v>0</v>
      </c>
      <c r="BG68" s="1064">
        <v>0</v>
      </c>
      <c r="BH68" s="1064">
        <v>0</v>
      </c>
      <c r="BI68" s="1064">
        <v>0</v>
      </c>
      <c r="BJ68" s="1064">
        <v>0</v>
      </c>
      <c r="BK68" s="1064">
        <v>0</v>
      </c>
      <c r="BL68" s="1064">
        <v>0</v>
      </c>
      <c r="BM68" s="1064">
        <v>0</v>
      </c>
      <c r="BN68" s="1064">
        <v>0</v>
      </c>
      <c r="BO68" s="1064">
        <v>0</v>
      </c>
      <c r="BP68" s="1064">
        <v>0</v>
      </c>
      <c r="BQ68" s="1064">
        <v>0</v>
      </c>
      <c r="BR68" s="1064">
        <v>0</v>
      </c>
      <c r="BS68" s="1064">
        <v>0</v>
      </c>
      <c r="BT68" s="1064">
        <v>0</v>
      </c>
    </row>
    <row r="69" spans="1:72" ht="23.1" customHeight="1" x14ac:dyDescent="0.2">
      <c r="A69" s="1012" t="str">
        <f t="shared" si="0"/>
        <v>A20351110</v>
      </c>
      <c r="B69" s="1257" t="s">
        <v>361</v>
      </c>
      <c r="C69" s="1287"/>
      <c r="D69" s="1257" t="s">
        <v>741</v>
      </c>
      <c r="E69" s="1287"/>
      <c r="F69" s="1257" t="s">
        <v>739</v>
      </c>
      <c r="G69" s="1287"/>
      <c r="H69" s="1257" t="s">
        <v>748</v>
      </c>
      <c r="I69" s="1287"/>
      <c r="J69" s="1257" t="s">
        <v>758</v>
      </c>
      <c r="K69" s="1287"/>
      <c r="L69" s="1287"/>
      <c r="M69" s="1257" t="s">
        <v>738</v>
      </c>
      <c r="N69" s="1287"/>
      <c r="O69" s="1287"/>
      <c r="P69" s="1257"/>
      <c r="Q69" s="1287"/>
      <c r="R69" s="1257"/>
      <c r="S69" s="1287"/>
      <c r="T69" s="1258" t="s">
        <v>393</v>
      </c>
      <c r="U69" s="1287"/>
      <c r="V69" s="1287"/>
      <c r="W69" s="1287"/>
      <c r="X69" s="1287"/>
      <c r="Y69" s="1287"/>
      <c r="Z69" s="1287"/>
      <c r="AA69" s="1287"/>
      <c r="AB69" s="1257" t="s">
        <v>732</v>
      </c>
      <c r="AC69" s="1287"/>
      <c r="AD69" s="1287"/>
      <c r="AE69" s="1287"/>
      <c r="AF69" s="1287"/>
      <c r="AG69" s="1257" t="s">
        <v>733</v>
      </c>
      <c r="AH69" s="1287"/>
      <c r="AI69" s="1287"/>
      <c r="AJ69" s="1023" t="s">
        <v>417</v>
      </c>
      <c r="AK69" s="1259" t="s">
        <v>734</v>
      </c>
      <c r="AL69" s="1287"/>
      <c r="AM69" s="1287"/>
      <c r="AN69" s="1287"/>
      <c r="AO69" s="1287"/>
      <c r="AP69" s="1287"/>
      <c r="AQ69" s="1019">
        <v>0</v>
      </c>
      <c r="AR69" s="1060">
        <v>0</v>
      </c>
      <c r="AS69" s="1019">
        <v>0</v>
      </c>
      <c r="AT69" s="1019">
        <v>0</v>
      </c>
      <c r="AU69" s="1019">
        <v>0</v>
      </c>
      <c r="AV69" s="1060">
        <v>0</v>
      </c>
      <c r="AW69" s="1019">
        <v>0</v>
      </c>
      <c r="AX69" s="1060">
        <v>0</v>
      </c>
      <c r="AY69" s="1019">
        <v>0</v>
      </c>
      <c r="AZ69" s="1060">
        <v>0</v>
      </c>
      <c r="BA69" s="1019">
        <v>0</v>
      </c>
      <c r="BB69" s="1019">
        <v>0</v>
      </c>
      <c r="BC69" s="1019">
        <v>0</v>
      </c>
      <c r="BD69" s="1019">
        <v>0</v>
      </c>
      <c r="BG69" s="1064">
        <v>0</v>
      </c>
      <c r="BH69" s="1064">
        <v>0</v>
      </c>
      <c r="BI69" s="1064">
        <v>0</v>
      </c>
      <c r="BJ69" s="1064">
        <v>0</v>
      </c>
      <c r="BK69" s="1064">
        <v>0</v>
      </c>
      <c r="BL69" s="1064">
        <v>0</v>
      </c>
      <c r="BM69" s="1064">
        <v>0</v>
      </c>
      <c r="BN69" s="1064">
        <v>0</v>
      </c>
      <c r="BO69" s="1064">
        <v>0</v>
      </c>
      <c r="BP69" s="1064">
        <v>0</v>
      </c>
      <c r="BQ69" s="1064">
        <v>0</v>
      </c>
      <c r="BR69" s="1064">
        <v>0</v>
      </c>
      <c r="BS69" s="1064">
        <v>0</v>
      </c>
      <c r="BT69" s="1064">
        <v>0</v>
      </c>
    </row>
    <row r="70" spans="1:72" ht="23.1" customHeight="1" x14ac:dyDescent="0.2">
      <c r="A70" s="1012" t="str">
        <f t="shared" si="0"/>
        <v>A20351210</v>
      </c>
      <c r="B70" s="1257" t="s">
        <v>361</v>
      </c>
      <c r="C70" s="1287"/>
      <c r="D70" s="1257" t="s">
        <v>741</v>
      </c>
      <c r="E70" s="1287"/>
      <c r="F70" s="1257" t="s">
        <v>739</v>
      </c>
      <c r="G70" s="1287"/>
      <c r="H70" s="1257" t="s">
        <v>748</v>
      </c>
      <c r="I70" s="1287"/>
      <c r="J70" s="1257" t="s">
        <v>758</v>
      </c>
      <c r="K70" s="1287"/>
      <c r="L70" s="1287"/>
      <c r="M70" s="1257" t="s">
        <v>741</v>
      </c>
      <c r="N70" s="1287"/>
      <c r="O70" s="1287"/>
      <c r="P70" s="1257"/>
      <c r="Q70" s="1287"/>
      <c r="R70" s="1257"/>
      <c r="S70" s="1287"/>
      <c r="T70" s="1258" t="s">
        <v>394</v>
      </c>
      <c r="U70" s="1287"/>
      <c r="V70" s="1287"/>
      <c r="W70" s="1287"/>
      <c r="X70" s="1287"/>
      <c r="Y70" s="1287"/>
      <c r="Z70" s="1287"/>
      <c r="AA70" s="1287"/>
      <c r="AB70" s="1257" t="s">
        <v>732</v>
      </c>
      <c r="AC70" s="1287"/>
      <c r="AD70" s="1287"/>
      <c r="AE70" s="1287"/>
      <c r="AF70" s="1287"/>
      <c r="AG70" s="1257" t="s">
        <v>733</v>
      </c>
      <c r="AH70" s="1287"/>
      <c r="AI70" s="1287"/>
      <c r="AJ70" s="1023" t="s">
        <v>417</v>
      </c>
      <c r="AK70" s="1259" t="s">
        <v>734</v>
      </c>
      <c r="AL70" s="1287"/>
      <c r="AM70" s="1287"/>
      <c r="AN70" s="1287"/>
      <c r="AO70" s="1287"/>
      <c r="AP70" s="1287"/>
      <c r="AQ70" s="1019">
        <v>0</v>
      </c>
      <c r="AR70" s="1060">
        <v>0</v>
      </c>
      <c r="AS70" s="1019">
        <v>0</v>
      </c>
      <c r="AT70" s="1019">
        <v>0</v>
      </c>
      <c r="AU70" s="1019">
        <v>0</v>
      </c>
      <c r="AV70" s="1060">
        <v>0</v>
      </c>
      <c r="AW70" s="1019">
        <v>0</v>
      </c>
      <c r="AX70" s="1060">
        <v>0</v>
      </c>
      <c r="AY70" s="1019">
        <v>0</v>
      </c>
      <c r="AZ70" s="1060">
        <v>0</v>
      </c>
      <c r="BA70" s="1019">
        <v>0</v>
      </c>
      <c r="BB70" s="1019">
        <v>0</v>
      </c>
      <c r="BC70" s="1019">
        <v>0</v>
      </c>
      <c r="BD70" s="1019">
        <v>0</v>
      </c>
      <c r="BG70" s="1064">
        <v>0</v>
      </c>
      <c r="BH70" s="1064">
        <v>0</v>
      </c>
      <c r="BI70" s="1064">
        <v>0</v>
      </c>
      <c r="BJ70" s="1064">
        <v>0</v>
      </c>
      <c r="BK70" s="1064">
        <v>0</v>
      </c>
      <c r="BL70" s="1064">
        <v>0</v>
      </c>
      <c r="BM70" s="1064">
        <v>0</v>
      </c>
      <c r="BN70" s="1064">
        <v>0</v>
      </c>
      <c r="BO70" s="1064">
        <v>0</v>
      </c>
      <c r="BP70" s="1064">
        <v>0</v>
      </c>
      <c r="BQ70" s="1064">
        <v>0</v>
      </c>
      <c r="BR70" s="1064">
        <v>0</v>
      </c>
      <c r="BS70" s="1064">
        <v>0</v>
      </c>
      <c r="BT70" s="1064">
        <v>0</v>
      </c>
    </row>
    <row r="71" spans="1:72" ht="23.1" customHeight="1" x14ac:dyDescent="0.2">
      <c r="A71" s="1012" t="str">
        <f t="shared" si="0"/>
        <v>A20410</v>
      </c>
      <c r="B71" s="1257" t="s">
        <v>361</v>
      </c>
      <c r="C71" s="1287"/>
      <c r="D71" s="1257" t="s">
        <v>741</v>
      </c>
      <c r="E71" s="1287"/>
      <c r="F71" s="1257" t="s">
        <v>739</v>
      </c>
      <c r="G71" s="1287"/>
      <c r="H71" s="1257" t="s">
        <v>742</v>
      </c>
      <c r="I71" s="1287"/>
      <c r="J71" s="1257"/>
      <c r="K71" s="1287"/>
      <c r="L71" s="1287"/>
      <c r="M71" s="1257"/>
      <c r="N71" s="1287"/>
      <c r="O71" s="1287"/>
      <c r="P71" s="1257"/>
      <c r="Q71" s="1287"/>
      <c r="R71" s="1257"/>
      <c r="S71" s="1287"/>
      <c r="T71" s="1258" t="s">
        <v>630</v>
      </c>
      <c r="U71" s="1287"/>
      <c r="V71" s="1287"/>
      <c r="W71" s="1287"/>
      <c r="X71" s="1287"/>
      <c r="Y71" s="1287"/>
      <c r="Z71" s="1287"/>
      <c r="AA71" s="1287"/>
      <c r="AB71" s="1257" t="s">
        <v>732</v>
      </c>
      <c r="AC71" s="1287"/>
      <c r="AD71" s="1287"/>
      <c r="AE71" s="1287"/>
      <c r="AF71" s="1287"/>
      <c r="AG71" s="1257" t="s">
        <v>733</v>
      </c>
      <c r="AH71" s="1287"/>
      <c r="AI71" s="1287"/>
      <c r="AJ71" s="1023" t="s">
        <v>417</v>
      </c>
      <c r="AK71" s="1259" t="s">
        <v>734</v>
      </c>
      <c r="AL71" s="1287"/>
      <c r="AM71" s="1287"/>
      <c r="AN71" s="1287"/>
      <c r="AO71" s="1287"/>
      <c r="AP71" s="1287"/>
      <c r="AQ71" s="1019">
        <v>14893793192</v>
      </c>
      <c r="AR71" s="1060">
        <v>651819471.39999998</v>
      </c>
      <c r="AS71" s="1019">
        <v>235052715.52000001</v>
      </c>
      <c r="AT71" s="1019">
        <v>40295692</v>
      </c>
      <c r="AU71" s="1019">
        <v>0</v>
      </c>
      <c r="AV71" s="1060">
        <v>619885995.54999995</v>
      </c>
      <c r="AW71" s="1019">
        <v>31933475.850000001</v>
      </c>
      <c r="AX71" s="1060">
        <v>999010507</v>
      </c>
      <c r="AY71" s="1019">
        <v>379124511.44999999</v>
      </c>
      <c r="AZ71" s="1060">
        <v>968614572</v>
      </c>
      <c r="BA71" s="1019">
        <v>30395935</v>
      </c>
      <c r="BB71" s="1019">
        <v>962091797</v>
      </c>
      <c r="BC71" s="1019">
        <v>6522775</v>
      </c>
      <c r="BD71" s="1019">
        <v>8500</v>
      </c>
      <c r="BG71" s="1064">
        <v>14893793192</v>
      </c>
      <c r="BH71" s="1064">
        <v>651819471.39999998</v>
      </c>
      <c r="BI71" s="1064">
        <v>235052715.52000001</v>
      </c>
      <c r="BJ71" s="1064">
        <v>40295692</v>
      </c>
      <c r="BK71" s="1064">
        <v>0</v>
      </c>
      <c r="BL71" s="1064">
        <v>619885995.54999995</v>
      </c>
      <c r="BM71" s="1064">
        <v>31933475.850000001</v>
      </c>
      <c r="BN71" s="1064">
        <v>999010507</v>
      </c>
      <c r="BO71" s="1064">
        <v>379124511.44999999</v>
      </c>
      <c r="BP71" s="1064">
        <v>968614572</v>
      </c>
      <c r="BQ71" s="1064">
        <v>30395935</v>
      </c>
      <c r="BR71" s="1064">
        <v>962091797</v>
      </c>
      <c r="BS71" s="1064">
        <v>6522775</v>
      </c>
      <c r="BT71" s="1064">
        <v>8500</v>
      </c>
    </row>
    <row r="72" spans="1:72" ht="23.1" customHeight="1" x14ac:dyDescent="0.2">
      <c r="A72" s="1012" t="str">
        <f t="shared" si="0"/>
        <v>A204110</v>
      </c>
      <c r="B72" s="1261" t="s">
        <v>361</v>
      </c>
      <c r="C72" s="1287"/>
      <c r="D72" s="1261" t="s">
        <v>741</v>
      </c>
      <c r="E72" s="1287"/>
      <c r="F72" s="1261" t="s">
        <v>739</v>
      </c>
      <c r="G72" s="1287"/>
      <c r="H72" s="1261" t="s">
        <v>742</v>
      </c>
      <c r="I72" s="1287"/>
      <c r="J72" s="1261" t="s">
        <v>738</v>
      </c>
      <c r="K72" s="1287"/>
      <c r="L72" s="1287"/>
      <c r="M72" s="1261"/>
      <c r="N72" s="1287"/>
      <c r="O72" s="1287"/>
      <c r="P72" s="1261"/>
      <c r="Q72" s="1287"/>
      <c r="R72" s="1261"/>
      <c r="S72" s="1287"/>
      <c r="T72" s="1260" t="s">
        <v>633</v>
      </c>
      <c r="U72" s="1287"/>
      <c r="V72" s="1287"/>
      <c r="W72" s="1287"/>
      <c r="X72" s="1287"/>
      <c r="Y72" s="1287"/>
      <c r="Z72" s="1287"/>
      <c r="AA72" s="1287"/>
      <c r="AB72" s="1261" t="s">
        <v>732</v>
      </c>
      <c r="AC72" s="1287"/>
      <c r="AD72" s="1287"/>
      <c r="AE72" s="1287"/>
      <c r="AF72" s="1287"/>
      <c r="AG72" s="1261" t="s">
        <v>733</v>
      </c>
      <c r="AH72" s="1287"/>
      <c r="AI72" s="1287"/>
      <c r="AJ72" s="1020" t="s">
        <v>417</v>
      </c>
      <c r="AK72" s="1262" t="s">
        <v>734</v>
      </c>
      <c r="AL72" s="1287"/>
      <c r="AM72" s="1287"/>
      <c r="AN72" s="1287"/>
      <c r="AO72" s="1287"/>
      <c r="AP72" s="1287"/>
      <c r="AQ72" s="1019">
        <v>1214345111</v>
      </c>
      <c r="AR72" s="1060">
        <v>397700698.39999998</v>
      </c>
      <c r="AS72" s="1019">
        <v>32808063.600000001</v>
      </c>
      <c r="AT72" s="1019">
        <v>0</v>
      </c>
      <c r="AU72" s="1019">
        <v>0</v>
      </c>
      <c r="AV72" s="1060">
        <v>0</v>
      </c>
      <c r="AW72" s="1019">
        <v>397700698.39999998</v>
      </c>
      <c r="AX72" s="1060">
        <v>0</v>
      </c>
      <c r="AY72" s="1019">
        <v>0</v>
      </c>
      <c r="AZ72" s="1060">
        <v>0</v>
      </c>
      <c r="BA72" s="1019">
        <v>0</v>
      </c>
      <c r="BB72" s="1019">
        <v>0</v>
      </c>
      <c r="BC72" s="1019">
        <v>0</v>
      </c>
      <c r="BD72" s="1019">
        <v>0</v>
      </c>
      <c r="BG72" s="1064">
        <v>1214345111</v>
      </c>
      <c r="BH72" s="1064">
        <v>397700698.39999998</v>
      </c>
      <c r="BI72" s="1064">
        <v>32808063.600000001</v>
      </c>
      <c r="BJ72" s="1064">
        <v>0</v>
      </c>
      <c r="BK72" s="1064">
        <v>0</v>
      </c>
      <c r="BL72" s="1064">
        <v>0</v>
      </c>
      <c r="BM72" s="1064">
        <v>397700698.39999998</v>
      </c>
      <c r="BN72" s="1064">
        <v>0</v>
      </c>
      <c r="BO72" s="1064">
        <v>0</v>
      </c>
      <c r="BP72" s="1064">
        <v>0</v>
      </c>
      <c r="BQ72" s="1064">
        <v>0</v>
      </c>
      <c r="BR72" s="1064">
        <v>0</v>
      </c>
      <c r="BS72" s="1064">
        <v>0</v>
      </c>
      <c r="BT72" s="1064">
        <v>0</v>
      </c>
    </row>
    <row r="73" spans="1:72" ht="23.1" customHeight="1" x14ac:dyDescent="0.2">
      <c r="A73" s="1012" t="str">
        <f t="shared" si="0"/>
        <v>A2041310</v>
      </c>
      <c r="B73" s="1257" t="s">
        <v>361</v>
      </c>
      <c r="C73" s="1287"/>
      <c r="D73" s="1257" t="s">
        <v>741</v>
      </c>
      <c r="E73" s="1287"/>
      <c r="F73" s="1257" t="s">
        <v>739</v>
      </c>
      <c r="G73" s="1287"/>
      <c r="H73" s="1257" t="s">
        <v>742</v>
      </c>
      <c r="I73" s="1287"/>
      <c r="J73" s="1257" t="s">
        <v>738</v>
      </c>
      <c r="K73" s="1287"/>
      <c r="L73" s="1287"/>
      <c r="M73" s="1257" t="s">
        <v>748</v>
      </c>
      <c r="N73" s="1287"/>
      <c r="O73" s="1287"/>
      <c r="P73" s="1257"/>
      <c r="Q73" s="1287"/>
      <c r="R73" s="1257"/>
      <c r="S73" s="1287"/>
      <c r="T73" s="1258" t="s">
        <v>575</v>
      </c>
      <c r="U73" s="1287"/>
      <c r="V73" s="1287"/>
      <c r="W73" s="1287"/>
      <c r="X73" s="1287"/>
      <c r="Y73" s="1287"/>
      <c r="Z73" s="1287"/>
      <c r="AA73" s="1287"/>
      <c r="AB73" s="1257" t="s">
        <v>732</v>
      </c>
      <c r="AC73" s="1287"/>
      <c r="AD73" s="1287"/>
      <c r="AE73" s="1287"/>
      <c r="AF73" s="1287"/>
      <c r="AG73" s="1257" t="s">
        <v>733</v>
      </c>
      <c r="AH73" s="1287"/>
      <c r="AI73" s="1287"/>
      <c r="AJ73" s="1023" t="s">
        <v>417</v>
      </c>
      <c r="AK73" s="1259" t="s">
        <v>734</v>
      </c>
      <c r="AL73" s="1287"/>
      <c r="AM73" s="1287"/>
      <c r="AN73" s="1287"/>
      <c r="AO73" s="1287"/>
      <c r="AP73" s="1287"/>
      <c r="AQ73" s="1019">
        <v>30000000</v>
      </c>
      <c r="AR73" s="1060">
        <v>0</v>
      </c>
      <c r="AS73" s="1019">
        <v>29379150</v>
      </c>
      <c r="AT73" s="1019">
        <v>0</v>
      </c>
      <c r="AU73" s="1019">
        <v>0</v>
      </c>
      <c r="AV73" s="1060">
        <v>0</v>
      </c>
      <c r="AW73" s="1019">
        <v>0</v>
      </c>
      <c r="AX73" s="1060">
        <v>0</v>
      </c>
      <c r="AY73" s="1019">
        <v>0</v>
      </c>
      <c r="AZ73" s="1060">
        <v>0</v>
      </c>
      <c r="BA73" s="1019">
        <v>0</v>
      </c>
      <c r="BB73" s="1019">
        <v>0</v>
      </c>
      <c r="BC73" s="1019">
        <v>0</v>
      </c>
      <c r="BD73" s="1019">
        <v>0</v>
      </c>
      <c r="BG73" s="1064">
        <v>30000000</v>
      </c>
      <c r="BH73" s="1064">
        <v>0</v>
      </c>
      <c r="BI73" s="1064">
        <v>29379150</v>
      </c>
      <c r="BJ73" s="1064">
        <v>0</v>
      </c>
      <c r="BK73" s="1064">
        <v>0</v>
      </c>
      <c r="BL73" s="1064">
        <v>0</v>
      </c>
      <c r="BM73" s="1064">
        <v>0</v>
      </c>
      <c r="BN73" s="1064">
        <v>0</v>
      </c>
      <c r="BO73" s="1064">
        <v>0</v>
      </c>
      <c r="BP73" s="1064">
        <v>0</v>
      </c>
      <c r="BQ73" s="1064">
        <v>0</v>
      </c>
      <c r="BR73" s="1064">
        <v>0</v>
      </c>
      <c r="BS73" s="1064">
        <v>0</v>
      </c>
      <c r="BT73" s="1064">
        <v>0</v>
      </c>
    </row>
    <row r="74" spans="1:72" ht="23.1" customHeight="1" x14ac:dyDescent="0.2">
      <c r="A74" s="1012" t="str">
        <f t="shared" si="0"/>
        <v>A2041410</v>
      </c>
      <c r="B74" s="1257" t="s">
        <v>361</v>
      </c>
      <c r="C74" s="1287"/>
      <c r="D74" s="1257" t="s">
        <v>741</v>
      </c>
      <c r="E74" s="1287"/>
      <c r="F74" s="1257" t="s">
        <v>739</v>
      </c>
      <c r="G74" s="1287"/>
      <c r="H74" s="1257" t="s">
        <v>742</v>
      </c>
      <c r="I74" s="1287"/>
      <c r="J74" s="1257" t="s">
        <v>738</v>
      </c>
      <c r="K74" s="1287"/>
      <c r="L74" s="1287"/>
      <c r="M74" s="1257" t="s">
        <v>742</v>
      </c>
      <c r="N74" s="1287"/>
      <c r="O74" s="1287"/>
      <c r="P74" s="1257"/>
      <c r="Q74" s="1287"/>
      <c r="R74" s="1257"/>
      <c r="S74" s="1287"/>
      <c r="T74" s="1258" t="s">
        <v>395</v>
      </c>
      <c r="U74" s="1287"/>
      <c r="V74" s="1287"/>
      <c r="W74" s="1287"/>
      <c r="X74" s="1287"/>
      <c r="Y74" s="1287"/>
      <c r="Z74" s="1287"/>
      <c r="AA74" s="1287"/>
      <c r="AB74" s="1257" t="s">
        <v>732</v>
      </c>
      <c r="AC74" s="1287"/>
      <c r="AD74" s="1287"/>
      <c r="AE74" s="1287"/>
      <c r="AF74" s="1287"/>
      <c r="AG74" s="1257" t="s">
        <v>733</v>
      </c>
      <c r="AH74" s="1287"/>
      <c r="AI74" s="1287"/>
      <c r="AJ74" s="1023" t="s">
        <v>417</v>
      </c>
      <c r="AK74" s="1259" t="s">
        <v>734</v>
      </c>
      <c r="AL74" s="1287"/>
      <c r="AM74" s="1287"/>
      <c r="AN74" s="1287"/>
      <c r="AO74" s="1287"/>
      <c r="AP74" s="1287"/>
      <c r="AQ74" s="1019">
        <v>1500000</v>
      </c>
      <c r="AR74" s="1060">
        <v>0</v>
      </c>
      <c r="AS74" s="1019">
        <v>1000000</v>
      </c>
      <c r="AT74" s="1019">
        <v>0</v>
      </c>
      <c r="AU74" s="1019">
        <v>0</v>
      </c>
      <c r="AV74" s="1060">
        <v>0</v>
      </c>
      <c r="AW74" s="1019">
        <v>0</v>
      </c>
      <c r="AX74" s="1060">
        <v>0</v>
      </c>
      <c r="AY74" s="1019">
        <v>0</v>
      </c>
      <c r="AZ74" s="1060">
        <v>0</v>
      </c>
      <c r="BA74" s="1019">
        <v>0</v>
      </c>
      <c r="BB74" s="1019">
        <v>0</v>
      </c>
      <c r="BC74" s="1019">
        <v>0</v>
      </c>
      <c r="BD74" s="1019">
        <v>0</v>
      </c>
      <c r="BG74" s="1064">
        <v>1500000</v>
      </c>
      <c r="BH74" s="1064">
        <v>0</v>
      </c>
      <c r="BI74" s="1064">
        <v>1000000</v>
      </c>
      <c r="BJ74" s="1064">
        <v>0</v>
      </c>
      <c r="BK74" s="1064">
        <v>0</v>
      </c>
      <c r="BL74" s="1064">
        <v>0</v>
      </c>
      <c r="BM74" s="1064">
        <v>0</v>
      </c>
      <c r="BN74" s="1064">
        <v>0</v>
      </c>
      <c r="BO74" s="1064">
        <v>0</v>
      </c>
      <c r="BP74" s="1064">
        <v>0</v>
      </c>
      <c r="BQ74" s="1064">
        <v>0</v>
      </c>
      <c r="BR74" s="1064">
        <v>0</v>
      </c>
      <c r="BS74" s="1064">
        <v>0</v>
      </c>
      <c r="BT74" s="1064">
        <v>0</v>
      </c>
    </row>
    <row r="75" spans="1:72" ht="23.1" customHeight="1" x14ac:dyDescent="0.2">
      <c r="A75" s="1012" t="str">
        <f t="shared" si="0"/>
        <v>A2041610</v>
      </c>
      <c r="B75" s="1257" t="s">
        <v>361</v>
      </c>
      <c r="C75" s="1287"/>
      <c r="D75" s="1257" t="s">
        <v>741</v>
      </c>
      <c r="E75" s="1287"/>
      <c r="F75" s="1257" t="s">
        <v>739</v>
      </c>
      <c r="G75" s="1287"/>
      <c r="H75" s="1257" t="s">
        <v>742</v>
      </c>
      <c r="I75" s="1287"/>
      <c r="J75" s="1257" t="s">
        <v>738</v>
      </c>
      <c r="K75" s="1287"/>
      <c r="L75" s="1287"/>
      <c r="M75" s="1257" t="s">
        <v>753</v>
      </c>
      <c r="N75" s="1287"/>
      <c r="O75" s="1287"/>
      <c r="P75" s="1257"/>
      <c r="Q75" s="1287"/>
      <c r="R75" s="1257"/>
      <c r="S75" s="1287"/>
      <c r="T75" s="1258" t="s">
        <v>396</v>
      </c>
      <c r="U75" s="1287"/>
      <c r="V75" s="1287"/>
      <c r="W75" s="1287"/>
      <c r="X75" s="1287"/>
      <c r="Y75" s="1287"/>
      <c r="Z75" s="1287"/>
      <c r="AA75" s="1287"/>
      <c r="AB75" s="1257" t="s">
        <v>732</v>
      </c>
      <c r="AC75" s="1287"/>
      <c r="AD75" s="1287"/>
      <c r="AE75" s="1287"/>
      <c r="AF75" s="1287"/>
      <c r="AG75" s="1257" t="s">
        <v>733</v>
      </c>
      <c r="AH75" s="1287"/>
      <c r="AI75" s="1287"/>
      <c r="AJ75" s="1023" t="s">
        <v>417</v>
      </c>
      <c r="AK75" s="1259" t="s">
        <v>734</v>
      </c>
      <c r="AL75" s="1287"/>
      <c r="AM75" s="1287"/>
      <c r="AN75" s="1287"/>
      <c r="AO75" s="1287"/>
      <c r="AP75" s="1287"/>
      <c r="AQ75" s="1019">
        <v>407625668</v>
      </c>
      <c r="AR75" s="1060">
        <v>0</v>
      </c>
      <c r="AS75" s="1019">
        <v>617134</v>
      </c>
      <c r="AT75" s="1019">
        <v>0</v>
      </c>
      <c r="AU75" s="1019">
        <v>0</v>
      </c>
      <c r="AV75" s="1060">
        <v>0</v>
      </c>
      <c r="AW75" s="1019">
        <v>0</v>
      </c>
      <c r="AX75" s="1060">
        <v>0</v>
      </c>
      <c r="AY75" s="1019">
        <v>0</v>
      </c>
      <c r="AZ75" s="1060">
        <v>0</v>
      </c>
      <c r="BA75" s="1019">
        <v>0</v>
      </c>
      <c r="BB75" s="1019">
        <v>0</v>
      </c>
      <c r="BC75" s="1019">
        <v>0</v>
      </c>
      <c r="BD75" s="1019">
        <v>0</v>
      </c>
      <c r="BG75" s="1064">
        <v>407625668</v>
      </c>
      <c r="BH75" s="1064">
        <v>0</v>
      </c>
      <c r="BI75" s="1064">
        <v>617134</v>
      </c>
      <c r="BJ75" s="1064">
        <v>0</v>
      </c>
      <c r="BK75" s="1064">
        <v>0</v>
      </c>
      <c r="BL75" s="1064">
        <v>0</v>
      </c>
      <c r="BM75" s="1064">
        <v>0</v>
      </c>
      <c r="BN75" s="1064">
        <v>0</v>
      </c>
      <c r="BO75" s="1064">
        <v>0</v>
      </c>
      <c r="BP75" s="1064">
        <v>0</v>
      </c>
      <c r="BQ75" s="1064">
        <v>0</v>
      </c>
      <c r="BR75" s="1064">
        <v>0</v>
      </c>
      <c r="BS75" s="1064">
        <v>0</v>
      </c>
      <c r="BT75" s="1064">
        <v>0</v>
      </c>
    </row>
    <row r="76" spans="1:72" ht="23.1" customHeight="1" x14ac:dyDescent="0.2">
      <c r="A76" s="1012" t="str">
        <f t="shared" si="0"/>
        <v>A2041810</v>
      </c>
      <c r="B76" s="1257" t="s">
        <v>361</v>
      </c>
      <c r="C76" s="1287"/>
      <c r="D76" s="1257" t="s">
        <v>741</v>
      </c>
      <c r="E76" s="1287"/>
      <c r="F76" s="1257" t="s">
        <v>739</v>
      </c>
      <c r="G76" s="1287"/>
      <c r="H76" s="1257" t="s">
        <v>742</v>
      </c>
      <c r="I76" s="1287"/>
      <c r="J76" s="1257" t="s">
        <v>738</v>
      </c>
      <c r="K76" s="1287"/>
      <c r="L76" s="1287"/>
      <c r="M76" s="1257" t="s">
        <v>755</v>
      </c>
      <c r="N76" s="1287"/>
      <c r="O76" s="1287"/>
      <c r="P76" s="1257"/>
      <c r="Q76" s="1287"/>
      <c r="R76" s="1257"/>
      <c r="S76" s="1287"/>
      <c r="T76" s="1258" t="s">
        <v>397</v>
      </c>
      <c r="U76" s="1287"/>
      <c r="V76" s="1287"/>
      <c r="W76" s="1287"/>
      <c r="X76" s="1287"/>
      <c r="Y76" s="1287"/>
      <c r="Z76" s="1287"/>
      <c r="AA76" s="1287"/>
      <c r="AB76" s="1257" t="s">
        <v>732</v>
      </c>
      <c r="AC76" s="1287"/>
      <c r="AD76" s="1287"/>
      <c r="AE76" s="1287"/>
      <c r="AF76" s="1287"/>
      <c r="AG76" s="1257" t="s">
        <v>733</v>
      </c>
      <c r="AH76" s="1287"/>
      <c r="AI76" s="1287"/>
      <c r="AJ76" s="1023" t="s">
        <v>417</v>
      </c>
      <c r="AK76" s="1259" t="s">
        <v>734</v>
      </c>
      <c r="AL76" s="1287"/>
      <c r="AM76" s="1287"/>
      <c r="AN76" s="1287"/>
      <c r="AO76" s="1287"/>
      <c r="AP76" s="1287"/>
      <c r="AQ76" s="1019">
        <v>511719443</v>
      </c>
      <c r="AR76" s="1060">
        <v>397700698.39999998</v>
      </c>
      <c r="AS76" s="1019">
        <v>0.6</v>
      </c>
      <c r="AT76" s="1019">
        <v>0</v>
      </c>
      <c r="AU76" s="1019">
        <v>0</v>
      </c>
      <c r="AV76" s="1060">
        <v>0</v>
      </c>
      <c r="AW76" s="1019">
        <v>397700698.39999998</v>
      </c>
      <c r="AX76" s="1060">
        <v>0</v>
      </c>
      <c r="AY76" s="1019">
        <v>0</v>
      </c>
      <c r="AZ76" s="1060">
        <v>0</v>
      </c>
      <c r="BA76" s="1019">
        <v>0</v>
      </c>
      <c r="BB76" s="1019">
        <v>0</v>
      </c>
      <c r="BC76" s="1019">
        <v>0</v>
      </c>
      <c r="BD76" s="1019">
        <v>0</v>
      </c>
      <c r="BG76" s="1064">
        <v>511719443</v>
      </c>
      <c r="BH76" s="1064">
        <v>397700698.39999998</v>
      </c>
      <c r="BI76" s="1064">
        <v>0.6</v>
      </c>
      <c r="BJ76" s="1064">
        <v>0</v>
      </c>
      <c r="BK76" s="1064">
        <v>0</v>
      </c>
      <c r="BL76" s="1064">
        <v>0</v>
      </c>
      <c r="BM76" s="1064">
        <v>397700698.39999998</v>
      </c>
      <c r="BN76" s="1064">
        <v>0</v>
      </c>
      <c r="BO76" s="1064">
        <v>0</v>
      </c>
      <c r="BP76" s="1064">
        <v>0</v>
      </c>
      <c r="BQ76" s="1064">
        <v>0</v>
      </c>
      <c r="BR76" s="1064">
        <v>0</v>
      </c>
      <c r="BS76" s="1064">
        <v>0</v>
      </c>
      <c r="BT76" s="1064">
        <v>0</v>
      </c>
    </row>
    <row r="77" spans="1:72" ht="23.1" customHeight="1" x14ac:dyDescent="0.2">
      <c r="A77" s="1012" t="str">
        <f t="shared" si="0"/>
        <v>A2041910</v>
      </c>
      <c r="B77" s="1257" t="s">
        <v>361</v>
      </c>
      <c r="C77" s="1287"/>
      <c r="D77" s="1257" t="s">
        <v>741</v>
      </c>
      <c r="E77" s="1287"/>
      <c r="F77" s="1257" t="s">
        <v>739</v>
      </c>
      <c r="G77" s="1287"/>
      <c r="H77" s="1257" t="s">
        <v>742</v>
      </c>
      <c r="I77" s="1287"/>
      <c r="J77" s="1257" t="s">
        <v>738</v>
      </c>
      <c r="K77" s="1287"/>
      <c r="L77" s="1287"/>
      <c r="M77" s="1257" t="s">
        <v>747</v>
      </c>
      <c r="N77" s="1287"/>
      <c r="O77" s="1287"/>
      <c r="P77" s="1257"/>
      <c r="Q77" s="1287"/>
      <c r="R77" s="1257"/>
      <c r="S77" s="1287"/>
      <c r="T77" s="1258" t="s">
        <v>398</v>
      </c>
      <c r="U77" s="1287"/>
      <c r="V77" s="1287"/>
      <c r="W77" s="1287"/>
      <c r="X77" s="1287"/>
      <c r="Y77" s="1287"/>
      <c r="Z77" s="1287"/>
      <c r="AA77" s="1287"/>
      <c r="AB77" s="1257" t="s">
        <v>732</v>
      </c>
      <c r="AC77" s="1287"/>
      <c r="AD77" s="1287"/>
      <c r="AE77" s="1287"/>
      <c r="AF77" s="1287"/>
      <c r="AG77" s="1257" t="s">
        <v>733</v>
      </c>
      <c r="AH77" s="1287"/>
      <c r="AI77" s="1287"/>
      <c r="AJ77" s="1023" t="s">
        <v>417</v>
      </c>
      <c r="AK77" s="1259" t="s">
        <v>734</v>
      </c>
      <c r="AL77" s="1287"/>
      <c r="AM77" s="1287"/>
      <c r="AN77" s="1287"/>
      <c r="AO77" s="1287"/>
      <c r="AP77" s="1287"/>
      <c r="AQ77" s="1019">
        <v>1000000</v>
      </c>
      <c r="AR77" s="1060">
        <v>0</v>
      </c>
      <c r="AS77" s="1019">
        <v>500000</v>
      </c>
      <c r="AT77" s="1019">
        <v>0</v>
      </c>
      <c r="AU77" s="1019">
        <v>0</v>
      </c>
      <c r="AV77" s="1060">
        <v>0</v>
      </c>
      <c r="AW77" s="1019">
        <v>0</v>
      </c>
      <c r="AX77" s="1060">
        <v>0</v>
      </c>
      <c r="AY77" s="1019">
        <v>0</v>
      </c>
      <c r="AZ77" s="1060">
        <v>0</v>
      </c>
      <c r="BA77" s="1019">
        <v>0</v>
      </c>
      <c r="BB77" s="1019">
        <v>0</v>
      </c>
      <c r="BC77" s="1019">
        <v>0</v>
      </c>
      <c r="BD77" s="1019">
        <v>0</v>
      </c>
      <c r="BG77" s="1064">
        <v>1000000</v>
      </c>
      <c r="BH77" s="1064">
        <v>0</v>
      </c>
      <c r="BI77" s="1064">
        <v>500000</v>
      </c>
      <c r="BJ77" s="1064">
        <v>0</v>
      </c>
      <c r="BK77" s="1064">
        <v>0</v>
      </c>
      <c r="BL77" s="1064">
        <v>0</v>
      </c>
      <c r="BM77" s="1064">
        <v>0</v>
      </c>
      <c r="BN77" s="1064">
        <v>0</v>
      </c>
      <c r="BO77" s="1064">
        <v>0</v>
      </c>
      <c r="BP77" s="1064">
        <v>0</v>
      </c>
      <c r="BQ77" s="1064">
        <v>0</v>
      </c>
      <c r="BR77" s="1064">
        <v>0</v>
      </c>
      <c r="BS77" s="1064">
        <v>0</v>
      </c>
      <c r="BT77" s="1064">
        <v>0</v>
      </c>
    </row>
    <row r="78" spans="1:72" ht="23.1" customHeight="1" x14ac:dyDescent="0.2">
      <c r="A78" s="1012" t="str">
        <f t="shared" si="0"/>
        <v>A20411610</v>
      </c>
      <c r="B78" s="1257" t="s">
        <v>361</v>
      </c>
      <c r="C78" s="1287"/>
      <c r="D78" s="1257" t="s">
        <v>741</v>
      </c>
      <c r="E78" s="1287"/>
      <c r="F78" s="1257" t="s">
        <v>739</v>
      </c>
      <c r="G78" s="1287"/>
      <c r="H78" s="1257" t="s">
        <v>742</v>
      </c>
      <c r="I78" s="1287"/>
      <c r="J78" s="1257" t="s">
        <v>738</v>
      </c>
      <c r="K78" s="1287"/>
      <c r="L78" s="1287"/>
      <c r="M78" s="1257" t="s">
        <v>370</v>
      </c>
      <c r="N78" s="1287"/>
      <c r="O78" s="1287"/>
      <c r="P78" s="1257"/>
      <c r="Q78" s="1287"/>
      <c r="R78" s="1257"/>
      <c r="S78" s="1287"/>
      <c r="T78" s="1258" t="s">
        <v>399</v>
      </c>
      <c r="U78" s="1287"/>
      <c r="V78" s="1287"/>
      <c r="W78" s="1287"/>
      <c r="X78" s="1287"/>
      <c r="Y78" s="1287"/>
      <c r="Z78" s="1287"/>
      <c r="AA78" s="1287"/>
      <c r="AB78" s="1257" t="s">
        <v>732</v>
      </c>
      <c r="AC78" s="1287"/>
      <c r="AD78" s="1287"/>
      <c r="AE78" s="1287"/>
      <c r="AF78" s="1287"/>
      <c r="AG78" s="1257" t="s">
        <v>733</v>
      </c>
      <c r="AH78" s="1287"/>
      <c r="AI78" s="1287"/>
      <c r="AJ78" s="1023" t="s">
        <v>417</v>
      </c>
      <c r="AK78" s="1259" t="s">
        <v>734</v>
      </c>
      <c r="AL78" s="1287"/>
      <c r="AM78" s="1287"/>
      <c r="AN78" s="1287"/>
      <c r="AO78" s="1287"/>
      <c r="AP78" s="1287"/>
      <c r="AQ78" s="1019">
        <v>0</v>
      </c>
      <c r="AR78" s="1060">
        <v>0</v>
      </c>
      <c r="AS78" s="1019">
        <v>0</v>
      </c>
      <c r="AT78" s="1019">
        <v>0</v>
      </c>
      <c r="AU78" s="1019">
        <v>0</v>
      </c>
      <c r="AV78" s="1060">
        <v>0</v>
      </c>
      <c r="AW78" s="1019">
        <v>0</v>
      </c>
      <c r="AX78" s="1060">
        <v>0</v>
      </c>
      <c r="AY78" s="1019">
        <v>0</v>
      </c>
      <c r="AZ78" s="1060">
        <v>0</v>
      </c>
      <c r="BA78" s="1019">
        <v>0</v>
      </c>
      <c r="BB78" s="1019">
        <v>0</v>
      </c>
      <c r="BC78" s="1019">
        <v>0</v>
      </c>
      <c r="BD78" s="1019">
        <v>0</v>
      </c>
      <c r="BG78" s="1064">
        <v>0</v>
      </c>
      <c r="BH78" s="1064">
        <v>0</v>
      </c>
      <c r="BI78" s="1064">
        <v>0</v>
      </c>
      <c r="BJ78" s="1064">
        <v>0</v>
      </c>
      <c r="BK78" s="1064">
        <v>0</v>
      </c>
      <c r="BL78" s="1064">
        <v>0</v>
      </c>
      <c r="BM78" s="1064">
        <v>0</v>
      </c>
      <c r="BN78" s="1064">
        <v>0</v>
      </c>
      <c r="BO78" s="1064">
        <v>0</v>
      </c>
      <c r="BP78" s="1064">
        <v>0</v>
      </c>
      <c r="BQ78" s="1064">
        <v>0</v>
      </c>
      <c r="BR78" s="1064">
        <v>0</v>
      </c>
      <c r="BS78" s="1064">
        <v>0</v>
      </c>
      <c r="BT78" s="1064">
        <v>0</v>
      </c>
    </row>
    <row r="79" spans="1:72" ht="23.1" customHeight="1" x14ac:dyDescent="0.2">
      <c r="A79" s="1012" t="str">
        <f t="shared" si="0"/>
        <v>A20412510</v>
      </c>
      <c r="B79" s="1257" t="s">
        <v>361</v>
      </c>
      <c r="C79" s="1287"/>
      <c r="D79" s="1257" t="s">
        <v>741</v>
      </c>
      <c r="E79" s="1287"/>
      <c r="F79" s="1257" t="s">
        <v>739</v>
      </c>
      <c r="G79" s="1287"/>
      <c r="H79" s="1257" t="s">
        <v>742</v>
      </c>
      <c r="I79" s="1287"/>
      <c r="J79" s="1257" t="s">
        <v>738</v>
      </c>
      <c r="K79" s="1287"/>
      <c r="L79" s="1287"/>
      <c r="M79" s="1257" t="s">
        <v>759</v>
      </c>
      <c r="N79" s="1287"/>
      <c r="O79" s="1287"/>
      <c r="P79" s="1257"/>
      <c r="Q79" s="1287"/>
      <c r="R79" s="1257"/>
      <c r="S79" s="1287"/>
      <c r="T79" s="1258" t="s">
        <v>400</v>
      </c>
      <c r="U79" s="1287"/>
      <c r="V79" s="1287"/>
      <c r="W79" s="1287"/>
      <c r="X79" s="1287"/>
      <c r="Y79" s="1287"/>
      <c r="Z79" s="1287"/>
      <c r="AA79" s="1287"/>
      <c r="AB79" s="1257" t="s">
        <v>732</v>
      </c>
      <c r="AC79" s="1287"/>
      <c r="AD79" s="1287"/>
      <c r="AE79" s="1287"/>
      <c r="AF79" s="1287"/>
      <c r="AG79" s="1257" t="s">
        <v>733</v>
      </c>
      <c r="AH79" s="1287"/>
      <c r="AI79" s="1287"/>
      <c r="AJ79" s="1023" t="s">
        <v>417</v>
      </c>
      <c r="AK79" s="1259" t="s">
        <v>734</v>
      </c>
      <c r="AL79" s="1287"/>
      <c r="AM79" s="1287"/>
      <c r="AN79" s="1287"/>
      <c r="AO79" s="1287"/>
      <c r="AP79" s="1287"/>
      <c r="AQ79" s="1019">
        <v>262500000</v>
      </c>
      <c r="AR79" s="1060">
        <v>0</v>
      </c>
      <c r="AS79" s="1019">
        <v>1311779</v>
      </c>
      <c r="AT79" s="1019">
        <v>0</v>
      </c>
      <c r="AU79" s="1019">
        <v>0</v>
      </c>
      <c r="AV79" s="1060">
        <v>0</v>
      </c>
      <c r="AW79" s="1019">
        <v>0</v>
      </c>
      <c r="AX79" s="1060">
        <v>0</v>
      </c>
      <c r="AY79" s="1019">
        <v>0</v>
      </c>
      <c r="AZ79" s="1060">
        <v>0</v>
      </c>
      <c r="BA79" s="1019">
        <v>0</v>
      </c>
      <c r="BB79" s="1019">
        <v>0</v>
      </c>
      <c r="BC79" s="1019">
        <v>0</v>
      </c>
      <c r="BD79" s="1019">
        <v>0</v>
      </c>
      <c r="BG79" s="1064">
        <v>262500000</v>
      </c>
      <c r="BH79" s="1064">
        <v>0</v>
      </c>
      <c r="BI79" s="1064">
        <v>1311779</v>
      </c>
      <c r="BJ79" s="1064">
        <v>0</v>
      </c>
      <c r="BK79" s="1064">
        <v>0</v>
      </c>
      <c r="BL79" s="1064">
        <v>0</v>
      </c>
      <c r="BM79" s="1064">
        <v>0</v>
      </c>
      <c r="BN79" s="1064">
        <v>0</v>
      </c>
      <c r="BO79" s="1064">
        <v>0</v>
      </c>
      <c r="BP79" s="1064">
        <v>0</v>
      </c>
      <c r="BQ79" s="1064">
        <v>0</v>
      </c>
      <c r="BR79" s="1064">
        <v>0</v>
      </c>
      <c r="BS79" s="1064">
        <v>0</v>
      </c>
      <c r="BT79" s="1064">
        <v>0</v>
      </c>
    </row>
    <row r="80" spans="1:72" ht="23.1" customHeight="1" x14ac:dyDescent="0.2">
      <c r="A80" s="1012" t="str">
        <f t="shared" si="0"/>
        <v>A204210</v>
      </c>
      <c r="B80" s="1261" t="s">
        <v>361</v>
      </c>
      <c r="C80" s="1287"/>
      <c r="D80" s="1261" t="s">
        <v>741</v>
      </c>
      <c r="E80" s="1287"/>
      <c r="F80" s="1261" t="s">
        <v>739</v>
      </c>
      <c r="G80" s="1287"/>
      <c r="H80" s="1261" t="s">
        <v>742</v>
      </c>
      <c r="I80" s="1287"/>
      <c r="J80" s="1261" t="s">
        <v>741</v>
      </c>
      <c r="K80" s="1287"/>
      <c r="L80" s="1287"/>
      <c r="M80" s="1261"/>
      <c r="N80" s="1287"/>
      <c r="O80" s="1287"/>
      <c r="P80" s="1261"/>
      <c r="Q80" s="1287"/>
      <c r="R80" s="1261"/>
      <c r="S80" s="1287"/>
      <c r="T80" s="1260" t="s">
        <v>635</v>
      </c>
      <c r="U80" s="1287"/>
      <c r="V80" s="1287"/>
      <c r="W80" s="1287"/>
      <c r="X80" s="1287"/>
      <c r="Y80" s="1287"/>
      <c r="Z80" s="1287"/>
      <c r="AA80" s="1287"/>
      <c r="AB80" s="1261" t="s">
        <v>732</v>
      </c>
      <c r="AC80" s="1287"/>
      <c r="AD80" s="1287"/>
      <c r="AE80" s="1287"/>
      <c r="AF80" s="1287"/>
      <c r="AG80" s="1261" t="s">
        <v>733</v>
      </c>
      <c r="AH80" s="1287"/>
      <c r="AI80" s="1287"/>
      <c r="AJ80" s="1020" t="s">
        <v>417</v>
      </c>
      <c r="AK80" s="1262" t="s">
        <v>734</v>
      </c>
      <c r="AL80" s="1287"/>
      <c r="AM80" s="1287"/>
      <c r="AN80" s="1287"/>
      <c r="AO80" s="1287"/>
      <c r="AP80" s="1287"/>
      <c r="AQ80" s="1019">
        <v>40937304</v>
      </c>
      <c r="AR80" s="1060">
        <v>25526867</v>
      </c>
      <c r="AS80" s="1019">
        <v>7116393</v>
      </c>
      <c r="AT80" s="1019">
        <v>0</v>
      </c>
      <c r="AU80" s="1019">
        <v>0</v>
      </c>
      <c r="AV80" s="1060">
        <v>0</v>
      </c>
      <c r="AW80" s="1019">
        <v>25526867</v>
      </c>
      <c r="AX80" s="1060">
        <v>0</v>
      </c>
      <c r="AY80" s="1019">
        <v>0</v>
      </c>
      <c r="AZ80" s="1060">
        <v>0</v>
      </c>
      <c r="BA80" s="1019">
        <v>0</v>
      </c>
      <c r="BB80" s="1019">
        <v>0</v>
      </c>
      <c r="BC80" s="1019">
        <v>0</v>
      </c>
      <c r="BD80" s="1019">
        <v>0</v>
      </c>
      <c r="BG80" s="1064">
        <v>40937304</v>
      </c>
      <c r="BH80" s="1064">
        <v>25526867</v>
      </c>
      <c r="BI80" s="1064">
        <v>7116393</v>
      </c>
      <c r="BJ80" s="1064">
        <v>0</v>
      </c>
      <c r="BK80" s="1064">
        <v>0</v>
      </c>
      <c r="BL80" s="1064">
        <v>0</v>
      </c>
      <c r="BM80" s="1064">
        <v>25526867</v>
      </c>
      <c r="BN80" s="1064">
        <v>0</v>
      </c>
      <c r="BO80" s="1064">
        <v>0</v>
      </c>
      <c r="BP80" s="1064">
        <v>0</v>
      </c>
      <c r="BQ80" s="1064">
        <v>0</v>
      </c>
      <c r="BR80" s="1064">
        <v>0</v>
      </c>
      <c r="BS80" s="1064">
        <v>0</v>
      </c>
      <c r="BT80" s="1064">
        <v>0</v>
      </c>
    </row>
    <row r="81" spans="1:72" ht="23.1" customHeight="1" x14ac:dyDescent="0.2">
      <c r="A81" s="1012" t="str">
        <f t="shared" si="0"/>
        <v>A2042110</v>
      </c>
      <c r="B81" s="1257" t="s">
        <v>361</v>
      </c>
      <c r="C81" s="1287"/>
      <c r="D81" s="1257" t="s">
        <v>741</v>
      </c>
      <c r="E81" s="1287"/>
      <c r="F81" s="1257" t="s">
        <v>739</v>
      </c>
      <c r="G81" s="1287"/>
      <c r="H81" s="1257" t="s">
        <v>742</v>
      </c>
      <c r="I81" s="1287"/>
      <c r="J81" s="1257" t="s">
        <v>741</v>
      </c>
      <c r="K81" s="1287"/>
      <c r="L81" s="1287"/>
      <c r="M81" s="1257" t="s">
        <v>738</v>
      </c>
      <c r="N81" s="1287"/>
      <c r="O81" s="1287"/>
      <c r="P81" s="1257"/>
      <c r="Q81" s="1287"/>
      <c r="R81" s="1257"/>
      <c r="S81" s="1287"/>
      <c r="T81" s="1258" t="s">
        <v>401</v>
      </c>
      <c r="U81" s="1287"/>
      <c r="V81" s="1287"/>
      <c r="W81" s="1287"/>
      <c r="X81" s="1287"/>
      <c r="Y81" s="1287"/>
      <c r="Z81" s="1287"/>
      <c r="AA81" s="1287"/>
      <c r="AB81" s="1257" t="s">
        <v>732</v>
      </c>
      <c r="AC81" s="1287"/>
      <c r="AD81" s="1287"/>
      <c r="AE81" s="1287"/>
      <c r="AF81" s="1287"/>
      <c r="AG81" s="1257" t="s">
        <v>733</v>
      </c>
      <c r="AH81" s="1287"/>
      <c r="AI81" s="1287"/>
      <c r="AJ81" s="1023" t="s">
        <v>417</v>
      </c>
      <c r="AK81" s="1259" t="s">
        <v>734</v>
      </c>
      <c r="AL81" s="1287"/>
      <c r="AM81" s="1287"/>
      <c r="AN81" s="1287"/>
      <c r="AO81" s="1287"/>
      <c r="AP81" s="1287"/>
      <c r="AQ81" s="1019">
        <v>11780557</v>
      </c>
      <c r="AR81" s="1060">
        <v>0</v>
      </c>
      <c r="AS81" s="1019">
        <v>5116393</v>
      </c>
      <c r="AT81" s="1019">
        <v>0</v>
      </c>
      <c r="AU81" s="1019">
        <v>0</v>
      </c>
      <c r="AV81" s="1060">
        <v>0</v>
      </c>
      <c r="AW81" s="1019">
        <v>0</v>
      </c>
      <c r="AX81" s="1060">
        <v>0</v>
      </c>
      <c r="AY81" s="1019">
        <v>0</v>
      </c>
      <c r="AZ81" s="1060">
        <v>0</v>
      </c>
      <c r="BA81" s="1019">
        <v>0</v>
      </c>
      <c r="BB81" s="1019">
        <v>0</v>
      </c>
      <c r="BC81" s="1019">
        <v>0</v>
      </c>
      <c r="BD81" s="1019">
        <v>0</v>
      </c>
      <c r="BG81" s="1064">
        <v>11780557</v>
      </c>
      <c r="BH81" s="1064">
        <v>0</v>
      </c>
      <c r="BI81" s="1064">
        <v>5116393</v>
      </c>
      <c r="BJ81" s="1064">
        <v>0</v>
      </c>
      <c r="BK81" s="1064">
        <v>0</v>
      </c>
      <c r="BL81" s="1064">
        <v>0</v>
      </c>
      <c r="BM81" s="1064">
        <v>0</v>
      </c>
      <c r="BN81" s="1064">
        <v>0</v>
      </c>
      <c r="BO81" s="1064">
        <v>0</v>
      </c>
      <c r="BP81" s="1064">
        <v>0</v>
      </c>
      <c r="BQ81" s="1064">
        <v>0</v>
      </c>
      <c r="BR81" s="1064">
        <v>0</v>
      </c>
      <c r="BS81" s="1064">
        <v>0</v>
      </c>
      <c r="BT81" s="1064">
        <v>0</v>
      </c>
    </row>
    <row r="82" spans="1:72" ht="23.1" customHeight="1" x14ac:dyDescent="0.2">
      <c r="A82" s="1012" t="str">
        <f t="shared" si="0"/>
        <v>A2042210</v>
      </c>
      <c r="B82" s="1257" t="s">
        <v>361</v>
      </c>
      <c r="C82" s="1287"/>
      <c r="D82" s="1257" t="s">
        <v>741</v>
      </c>
      <c r="E82" s="1287"/>
      <c r="F82" s="1257" t="s">
        <v>739</v>
      </c>
      <c r="G82" s="1287"/>
      <c r="H82" s="1257" t="s">
        <v>742</v>
      </c>
      <c r="I82" s="1287"/>
      <c r="J82" s="1257" t="s">
        <v>741</v>
      </c>
      <c r="K82" s="1287"/>
      <c r="L82" s="1287"/>
      <c r="M82" s="1257" t="s">
        <v>741</v>
      </c>
      <c r="N82" s="1287"/>
      <c r="O82" s="1287"/>
      <c r="P82" s="1257"/>
      <c r="Q82" s="1287"/>
      <c r="R82" s="1257"/>
      <c r="S82" s="1287"/>
      <c r="T82" s="1258" t="s">
        <v>402</v>
      </c>
      <c r="U82" s="1287"/>
      <c r="V82" s="1287"/>
      <c r="W82" s="1287"/>
      <c r="X82" s="1287"/>
      <c r="Y82" s="1287"/>
      <c r="Z82" s="1287"/>
      <c r="AA82" s="1287"/>
      <c r="AB82" s="1257" t="s">
        <v>732</v>
      </c>
      <c r="AC82" s="1287"/>
      <c r="AD82" s="1287"/>
      <c r="AE82" s="1287"/>
      <c r="AF82" s="1287"/>
      <c r="AG82" s="1257" t="s">
        <v>733</v>
      </c>
      <c r="AH82" s="1287"/>
      <c r="AI82" s="1287"/>
      <c r="AJ82" s="1023" t="s">
        <v>417</v>
      </c>
      <c r="AK82" s="1259" t="s">
        <v>734</v>
      </c>
      <c r="AL82" s="1287"/>
      <c r="AM82" s="1287"/>
      <c r="AN82" s="1287"/>
      <c r="AO82" s="1287"/>
      <c r="AP82" s="1287"/>
      <c r="AQ82" s="1019">
        <v>29156747</v>
      </c>
      <c r="AR82" s="1060">
        <v>25526867</v>
      </c>
      <c r="AS82" s="1019">
        <v>2000000</v>
      </c>
      <c r="AT82" s="1019">
        <v>0</v>
      </c>
      <c r="AU82" s="1019">
        <v>0</v>
      </c>
      <c r="AV82" s="1060">
        <v>0</v>
      </c>
      <c r="AW82" s="1019">
        <v>25526867</v>
      </c>
      <c r="AX82" s="1060">
        <v>0</v>
      </c>
      <c r="AY82" s="1019">
        <v>0</v>
      </c>
      <c r="AZ82" s="1060">
        <v>0</v>
      </c>
      <c r="BA82" s="1019">
        <v>0</v>
      </c>
      <c r="BB82" s="1019">
        <v>0</v>
      </c>
      <c r="BC82" s="1019">
        <v>0</v>
      </c>
      <c r="BD82" s="1019">
        <v>0</v>
      </c>
      <c r="BG82" s="1064">
        <v>29156747</v>
      </c>
      <c r="BH82" s="1064">
        <v>25526867</v>
      </c>
      <c r="BI82" s="1064">
        <v>2000000</v>
      </c>
      <c r="BJ82" s="1064">
        <v>0</v>
      </c>
      <c r="BK82" s="1064">
        <v>0</v>
      </c>
      <c r="BL82" s="1064">
        <v>0</v>
      </c>
      <c r="BM82" s="1064">
        <v>25526867</v>
      </c>
      <c r="BN82" s="1064">
        <v>0</v>
      </c>
      <c r="BO82" s="1064">
        <v>0</v>
      </c>
      <c r="BP82" s="1064">
        <v>0</v>
      </c>
      <c r="BQ82" s="1064">
        <v>0</v>
      </c>
      <c r="BR82" s="1064">
        <v>0</v>
      </c>
      <c r="BS82" s="1064">
        <v>0</v>
      </c>
      <c r="BT82" s="1064">
        <v>0</v>
      </c>
    </row>
    <row r="83" spans="1:72" ht="23.1" customHeight="1" x14ac:dyDescent="0.2">
      <c r="A83" s="1012" t="str">
        <f t="shared" si="0"/>
        <v>A204410</v>
      </c>
      <c r="B83" s="1261" t="s">
        <v>361</v>
      </c>
      <c r="C83" s="1287"/>
      <c r="D83" s="1261" t="s">
        <v>741</v>
      </c>
      <c r="E83" s="1287"/>
      <c r="F83" s="1261" t="s">
        <v>739</v>
      </c>
      <c r="G83" s="1287"/>
      <c r="H83" s="1261" t="s">
        <v>742</v>
      </c>
      <c r="I83" s="1287"/>
      <c r="J83" s="1261" t="s">
        <v>742</v>
      </c>
      <c r="K83" s="1287"/>
      <c r="L83" s="1287"/>
      <c r="M83" s="1261"/>
      <c r="N83" s="1287"/>
      <c r="O83" s="1287"/>
      <c r="P83" s="1261"/>
      <c r="Q83" s="1287"/>
      <c r="R83" s="1261"/>
      <c r="S83" s="1287"/>
      <c r="T83" s="1260" t="s">
        <v>637</v>
      </c>
      <c r="U83" s="1287"/>
      <c r="V83" s="1287"/>
      <c r="W83" s="1287"/>
      <c r="X83" s="1287"/>
      <c r="Y83" s="1287"/>
      <c r="Z83" s="1287"/>
      <c r="AA83" s="1287"/>
      <c r="AB83" s="1261" t="s">
        <v>732</v>
      </c>
      <c r="AC83" s="1287"/>
      <c r="AD83" s="1287"/>
      <c r="AE83" s="1287"/>
      <c r="AF83" s="1287"/>
      <c r="AG83" s="1261" t="s">
        <v>733</v>
      </c>
      <c r="AH83" s="1287"/>
      <c r="AI83" s="1287"/>
      <c r="AJ83" s="1020" t="s">
        <v>417</v>
      </c>
      <c r="AK83" s="1262" t="s">
        <v>734</v>
      </c>
      <c r="AL83" s="1287"/>
      <c r="AM83" s="1287"/>
      <c r="AN83" s="1287"/>
      <c r="AO83" s="1287"/>
      <c r="AP83" s="1287"/>
      <c r="AQ83" s="1019">
        <v>1119609341</v>
      </c>
      <c r="AR83" s="1060">
        <v>6126180</v>
      </c>
      <c r="AS83" s="1019">
        <v>10400856</v>
      </c>
      <c r="AT83" s="1019">
        <v>0</v>
      </c>
      <c r="AU83" s="1019">
        <v>0</v>
      </c>
      <c r="AV83" s="1060">
        <v>27488000</v>
      </c>
      <c r="AW83" s="1019">
        <v>21361820</v>
      </c>
      <c r="AX83" s="1060">
        <v>39870347</v>
      </c>
      <c r="AY83" s="1019">
        <v>12382347</v>
      </c>
      <c r="AZ83" s="1060">
        <v>39870347</v>
      </c>
      <c r="BA83" s="1019">
        <v>0</v>
      </c>
      <c r="BB83" s="1019">
        <v>39870347</v>
      </c>
      <c r="BC83" s="1019">
        <v>0</v>
      </c>
      <c r="BD83" s="1019">
        <v>0</v>
      </c>
      <c r="BG83" s="1064">
        <v>1119609341</v>
      </c>
      <c r="BH83" s="1064">
        <v>6126180</v>
      </c>
      <c r="BI83" s="1064">
        <v>10400856</v>
      </c>
      <c r="BJ83" s="1064">
        <v>0</v>
      </c>
      <c r="BK83" s="1064">
        <v>0</v>
      </c>
      <c r="BL83" s="1064">
        <v>27488000</v>
      </c>
      <c r="BM83" s="1064">
        <v>21361820</v>
      </c>
      <c r="BN83" s="1064">
        <v>39870347</v>
      </c>
      <c r="BO83" s="1064">
        <v>12382347</v>
      </c>
      <c r="BP83" s="1064">
        <v>39870347</v>
      </c>
      <c r="BQ83" s="1064">
        <v>0</v>
      </c>
      <c r="BR83" s="1064">
        <v>39870347</v>
      </c>
      <c r="BS83" s="1064">
        <v>0</v>
      </c>
      <c r="BT83" s="1064">
        <v>0</v>
      </c>
    </row>
    <row r="84" spans="1:72" ht="23.1" customHeight="1" x14ac:dyDescent="0.2">
      <c r="A84" s="1012" t="str">
        <f t="shared" si="0"/>
        <v>A2044110</v>
      </c>
      <c r="B84" s="1257" t="s">
        <v>361</v>
      </c>
      <c r="C84" s="1287"/>
      <c r="D84" s="1257" t="s">
        <v>741</v>
      </c>
      <c r="E84" s="1287"/>
      <c r="F84" s="1257" t="s">
        <v>739</v>
      </c>
      <c r="G84" s="1287"/>
      <c r="H84" s="1257" t="s">
        <v>742</v>
      </c>
      <c r="I84" s="1287"/>
      <c r="J84" s="1257" t="s">
        <v>742</v>
      </c>
      <c r="K84" s="1287"/>
      <c r="L84" s="1287"/>
      <c r="M84" s="1257" t="s">
        <v>738</v>
      </c>
      <c r="N84" s="1287"/>
      <c r="O84" s="1287"/>
      <c r="P84" s="1257"/>
      <c r="Q84" s="1287"/>
      <c r="R84" s="1257"/>
      <c r="S84" s="1287"/>
      <c r="T84" s="1258" t="s">
        <v>403</v>
      </c>
      <c r="U84" s="1287"/>
      <c r="V84" s="1287"/>
      <c r="W84" s="1287"/>
      <c r="X84" s="1287"/>
      <c r="Y84" s="1287"/>
      <c r="Z84" s="1287"/>
      <c r="AA84" s="1287"/>
      <c r="AB84" s="1257" t="s">
        <v>732</v>
      </c>
      <c r="AC84" s="1287"/>
      <c r="AD84" s="1287"/>
      <c r="AE84" s="1287"/>
      <c r="AF84" s="1287"/>
      <c r="AG84" s="1257" t="s">
        <v>733</v>
      </c>
      <c r="AH84" s="1287"/>
      <c r="AI84" s="1287"/>
      <c r="AJ84" s="1023" t="s">
        <v>417</v>
      </c>
      <c r="AK84" s="1259" t="s">
        <v>734</v>
      </c>
      <c r="AL84" s="1287"/>
      <c r="AM84" s="1287"/>
      <c r="AN84" s="1287"/>
      <c r="AO84" s="1287"/>
      <c r="AP84" s="1287"/>
      <c r="AQ84" s="1019">
        <v>400000000</v>
      </c>
      <c r="AR84" s="1060">
        <v>0</v>
      </c>
      <c r="AS84" s="1019">
        <v>1000000</v>
      </c>
      <c r="AT84" s="1019">
        <v>0</v>
      </c>
      <c r="AU84" s="1019">
        <v>0</v>
      </c>
      <c r="AV84" s="1060">
        <v>17500000</v>
      </c>
      <c r="AW84" s="1019">
        <v>17500000</v>
      </c>
      <c r="AX84" s="1060">
        <v>35981893</v>
      </c>
      <c r="AY84" s="1019">
        <v>18481893</v>
      </c>
      <c r="AZ84" s="1060">
        <v>35981893</v>
      </c>
      <c r="BA84" s="1019">
        <v>0</v>
      </c>
      <c r="BB84" s="1019">
        <v>35981893</v>
      </c>
      <c r="BC84" s="1019">
        <v>0</v>
      </c>
      <c r="BD84" s="1019">
        <v>0</v>
      </c>
      <c r="BG84" s="1064">
        <v>400000000</v>
      </c>
      <c r="BH84" s="1064">
        <v>0</v>
      </c>
      <c r="BI84" s="1064">
        <v>1000000</v>
      </c>
      <c r="BJ84" s="1064">
        <v>0</v>
      </c>
      <c r="BK84" s="1064">
        <v>0</v>
      </c>
      <c r="BL84" s="1064">
        <v>17500000</v>
      </c>
      <c r="BM84" s="1064">
        <v>17500000</v>
      </c>
      <c r="BN84" s="1064">
        <v>35981893</v>
      </c>
      <c r="BO84" s="1064">
        <v>18481893</v>
      </c>
      <c r="BP84" s="1064">
        <v>35981893</v>
      </c>
      <c r="BQ84" s="1064">
        <v>0</v>
      </c>
      <c r="BR84" s="1064">
        <v>35981893</v>
      </c>
      <c r="BS84" s="1064">
        <v>0</v>
      </c>
      <c r="BT84" s="1064">
        <v>0</v>
      </c>
    </row>
    <row r="85" spans="1:72" ht="23.1" customHeight="1" x14ac:dyDescent="0.2">
      <c r="A85" s="1012" t="str">
        <f t="shared" si="0"/>
        <v>A2044610</v>
      </c>
      <c r="B85" s="1257" t="s">
        <v>361</v>
      </c>
      <c r="C85" s="1287"/>
      <c r="D85" s="1257" t="s">
        <v>741</v>
      </c>
      <c r="E85" s="1287"/>
      <c r="F85" s="1257" t="s">
        <v>739</v>
      </c>
      <c r="G85" s="1287"/>
      <c r="H85" s="1257" t="s">
        <v>742</v>
      </c>
      <c r="I85" s="1287"/>
      <c r="J85" s="1257" t="s">
        <v>742</v>
      </c>
      <c r="K85" s="1287"/>
      <c r="L85" s="1287"/>
      <c r="M85" s="1257" t="s">
        <v>753</v>
      </c>
      <c r="N85" s="1287"/>
      <c r="O85" s="1287"/>
      <c r="P85" s="1257"/>
      <c r="Q85" s="1287"/>
      <c r="R85" s="1257"/>
      <c r="S85" s="1287"/>
      <c r="T85" s="1258" t="s">
        <v>404</v>
      </c>
      <c r="U85" s="1287"/>
      <c r="V85" s="1287"/>
      <c r="W85" s="1287"/>
      <c r="X85" s="1287"/>
      <c r="Y85" s="1287"/>
      <c r="Z85" s="1287"/>
      <c r="AA85" s="1287"/>
      <c r="AB85" s="1257" t="s">
        <v>732</v>
      </c>
      <c r="AC85" s="1287"/>
      <c r="AD85" s="1287"/>
      <c r="AE85" s="1287"/>
      <c r="AF85" s="1287"/>
      <c r="AG85" s="1257" t="s">
        <v>733</v>
      </c>
      <c r="AH85" s="1287"/>
      <c r="AI85" s="1287"/>
      <c r="AJ85" s="1023" t="s">
        <v>417</v>
      </c>
      <c r="AK85" s="1259" t="s">
        <v>734</v>
      </c>
      <c r="AL85" s="1287"/>
      <c r="AM85" s="1287"/>
      <c r="AN85" s="1287"/>
      <c r="AO85" s="1287"/>
      <c r="AP85" s="1287"/>
      <c r="AQ85" s="1019">
        <v>10000000</v>
      </c>
      <c r="AR85" s="1060">
        <v>0</v>
      </c>
      <c r="AS85" s="1019">
        <v>0</v>
      </c>
      <c r="AT85" s="1019">
        <v>0</v>
      </c>
      <c r="AU85" s="1019">
        <v>0</v>
      </c>
      <c r="AV85" s="1060">
        <v>9483000</v>
      </c>
      <c r="AW85" s="1019">
        <v>9483000</v>
      </c>
      <c r="AX85" s="1060">
        <v>0</v>
      </c>
      <c r="AY85" s="1019">
        <v>9483000</v>
      </c>
      <c r="AZ85" s="1060">
        <v>0</v>
      </c>
      <c r="BA85" s="1019">
        <v>0</v>
      </c>
      <c r="BB85" s="1019">
        <v>0</v>
      </c>
      <c r="BC85" s="1019">
        <v>0</v>
      </c>
      <c r="BD85" s="1019">
        <v>0</v>
      </c>
      <c r="BG85" s="1064">
        <v>10000000</v>
      </c>
      <c r="BH85" s="1064">
        <v>0</v>
      </c>
      <c r="BI85" s="1064">
        <v>0</v>
      </c>
      <c r="BJ85" s="1064">
        <v>0</v>
      </c>
      <c r="BK85" s="1064">
        <v>0</v>
      </c>
      <c r="BL85" s="1064">
        <v>9483000</v>
      </c>
      <c r="BM85" s="1064">
        <v>9483000</v>
      </c>
      <c r="BN85" s="1064">
        <v>0</v>
      </c>
      <c r="BO85" s="1064">
        <v>9483000</v>
      </c>
      <c r="BP85" s="1064">
        <v>0</v>
      </c>
      <c r="BQ85" s="1064">
        <v>0</v>
      </c>
      <c r="BR85" s="1064">
        <v>0</v>
      </c>
      <c r="BS85" s="1064">
        <v>0</v>
      </c>
      <c r="BT85" s="1064">
        <v>0</v>
      </c>
    </row>
    <row r="86" spans="1:72" ht="23.1" customHeight="1" x14ac:dyDescent="0.2">
      <c r="A86" s="1012" t="str">
        <f t="shared" si="0"/>
        <v>A2044910</v>
      </c>
      <c r="B86" s="1257" t="s">
        <v>361</v>
      </c>
      <c r="C86" s="1287"/>
      <c r="D86" s="1257" t="s">
        <v>741</v>
      </c>
      <c r="E86" s="1287"/>
      <c r="F86" s="1257" t="s">
        <v>739</v>
      </c>
      <c r="G86" s="1287"/>
      <c r="H86" s="1257" t="s">
        <v>742</v>
      </c>
      <c r="I86" s="1287"/>
      <c r="J86" s="1257" t="s">
        <v>742</v>
      </c>
      <c r="K86" s="1287"/>
      <c r="L86" s="1287"/>
      <c r="M86" s="1257" t="s">
        <v>747</v>
      </c>
      <c r="N86" s="1287"/>
      <c r="O86" s="1287"/>
      <c r="P86" s="1257"/>
      <c r="Q86" s="1287"/>
      <c r="R86" s="1257"/>
      <c r="S86" s="1287"/>
      <c r="T86" s="1258" t="s">
        <v>405</v>
      </c>
      <c r="U86" s="1287"/>
      <c r="V86" s="1287"/>
      <c r="W86" s="1287"/>
      <c r="X86" s="1287"/>
      <c r="Y86" s="1287"/>
      <c r="Z86" s="1287"/>
      <c r="AA86" s="1287"/>
      <c r="AB86" s="1257" t="s">
        <v>732</v>
      </c>
      <c r="AC86" s="1287"/>
      <c r="AD86" s="1287"/>
      <c r="AE86" s="1287"/>
      <c r="AF86" s="1287"/>
      <c r="AG86" s="1257" t="s">
        <v>733</v>
      </c>
      <c r="AH86" s="1287"/>
      <c r="AI86" s="1287"/>
      <c r="AJ86" s="1023" t="s">
        <v>417</v>
      </c>
      <c r="AK86" s="1259" t="s">
        <v>734</v>
      </c>
      <c r="AL86" s="1287"/>
      <c r="AM86" s="1287"/>
      <c r="AN86" s="1287"/>
      <c r="AO86" s="1287"/>
      <c r="AP86" s="1287"/>
      <c r="AQ86" s="1019">
        <v>30000000</v>
      </c>
      <c r="AR86" s="1060">
        <v>0</v>
      </c>
      <c r="AS86" s="1019">
        <v>2957608</v>
      </c>
      <c r="AT86" s="1019">
        <v>0</v>
      </c>
      <c r="AU86" s="1019">
        <v>0</v>
      </c>
      <c r="AV86" s="1060">
        <v>0</v>
      </c>
      <c r="AW86" s="1019">
        <v>0</v>
      </c>
      <c r="AX86" s="1060">
        <v>0</v>
      </c>
      <c r="AY86" s="1019">
        <v>0</v>
      </c>
      <c r="AZ86" s="1060">
        <v>0</v>
      </c>
      <c r="BA86" s="1019">
        <v>0</v>
      </c>
      <c r="BB86" s="1019">
        <v>0</v>
      </c>
      <c r="BC86" s="1019">
        <v>0</v>
      </c>
      <c r="BD86" s="1019">
        <v>0</v>
      </c>
      <c r="BG86" s="1064">
        <v>30000000</v>
      </c>
      <c r="BH86" s="1064">
        <v>0</v>
      </c>
      <c r="BI86" s="1064">
        <v>2957608</v>
      </c>
      <c r="BJ86" s="1064">
        <v>0</v>
      </c>
      <c r="BK86" s="1064">
        <v>0</v>
      </c>
      <c r="BL86" s="1064">
        <v>0</v>
      </c>
      <c r="BM86" s="1064">
        <v>0</v>
      </c>
      <c r="BN86" s="1064">
        <v>0</v>
      </c>
      <c r="BO86" s="1064">
        <v>0</v>
      </c>
      <c r="BP86" s="1064">
        <v>0</v>
      </c>
      <c r="BQ86" s="1064">
        <v>0</v>
      </c>
      <c r="BR86" s="1064">
        <v>0</v>
      </c>
      <c r="BS86" s="1064">
        <v>0</v>
      </c>
      <c r="BT86" s="1064">
        <v>0</v>
      </c>
    </row>
    <row r="87" spans="1:72" ht="23.1" customHeight="1" x14ac:dyDescent="0.2">
      <c r="A87" s="1012" t="str">
        <f t="shared" si="0"/>
        <v>A20441510</v>
      </c>
      <c r="B87" s="1257" t="s">
        <v>361</v>
      </c>
      <c r="C87" s="1287"/>
      <c r="D87" s="1257" t="s">
        <v>741</v>
      </c>
      <c r="E87" s="1287"/>
      <c r="F87" s="1257" t="s">
        <v>739</v>
      </c>
      <c r="G87" s="1287"/>
      <c r="H87" s="1257" t="s">
        <v>742</v>
      </c>
      <c r="I87" s="1287"/>
      <c r="J87" s="1257" t="s">
        <v>742</v>
      </c>
      <c r="K87" s="1287"/>
      <c r="L87" s="1287"/>
      <c r="M87" s="1257" t="s">
        <v>745</v>
      </c>
      <c r="N87" s="1287"/>
      <c r="O87" s="1287"/>
      <c r="P87" s="1257"/>
      <c r="Q87" s="1287"/>
      <c r="R87" s="1257"/>
      <c r="S87" s="1287"/>
      <c r="T87" s="1258" t="s">
        <v>406</v>
      </c>
      <c r="U87" s="1287"/>
      <c r="V87" s="1287"/>
      <c r="W87" s="1287"/>
      <c r="X87" s="1287"/>
      <c r="Y87" s="1287"/>
      <c r="Z87" s="1287"/>
      <c r="AA87" s="1287"/>
      <c r="AB87" s="1257" t="s">
        <v>732</v>
      </c>
      <c r="AC87" s="1287"/>
      <c r="AD87" s="1287"/>
      <c r="AE87" s="1287"/>
      <c r="AF87" s="1287"/>
      <c r="AG87" s="1257" t="s">
        <v>733</v>
      </c>
      <c r="AH87" s="1287"/>
      <c r="AI87" s="1287"/>
      <c r="AJ87" s="1023" t="s">
        <v>417</v>
      </c>
      <c r="AK87" s="1259" t="s">
        <v>734</v>
      </c>
      <c r="AL87" s="1287"/>
      <c r="AM87" s="1287"/>
      <c r="AN87" s="1287"/>
      <c r="AO87" s="1287"/>
      <c r="AP87" s="1287"/>
      <c r="AQ87" s="1019">
        <v>551000000</v>
      </c>
      <c r="AR87" s="1060">
        <v>320000</v>
      </c>
      <c r="AS87" s="1019">
        <v>1361534</v>
      </c>
      <c r="AT87" s="1019">
        <v>0</v>
      </c>
      <c r="AU87" s="1019">
        <v>0</v>
      </c>
      <c r="AV87" s="1060">
        <v>320000</v>
      </c>
      <c r="AW87" s="1019">
        <v>0</v>
      </c>
      <c r="AX87" s="1060">
        <v>320000</v>
      </c>
      <c r="AY87" s="1019">
        <v>0</v>
      </c>
      <c r="AZ87" s="1060">
        <v>320000</v>
      </c>
      <c r="BA87" s="1019">
        <v>0</v>
      </c>
      <c r="BB87" s="1019">
        <v>320000</v>
      </c>
      <c r="BC87" s="1019">
        <v>0</v>
      </c>
      <c r="BD87" s="1019">
        <v>0</v>
      </c>
      <c r="BG87" s="1064">
        <v>551000000</v>
      </c>
      <c r="BH87" s="1064">
        <v>320000</v>
      </c>
      <c r="BI87" s="1064">
        <v>1361534</v>
      </c>
      <c r="BJ87" s="1064">
        <v>0</v>
      </c>
      <c r="BK87" s="1064">
        <v>0</v>
      </c>
      <c r="BL87" s="1064">
        <v>320000</v>
      </c>
      <c r="BM87" s="1064">
        <v>0</v>
      </c>
      <c r="BN87" s="1064">
        <v>320000</v>
      </c>
      <c r="BO87" s="1064">
        <v>0</v>
      </c>
      <c r="BP87" s="1064">
        <v>320000</v>
      </c>
      <c r="BQ87" s="1064">
        <v>0</v>
      </c>
      <c r="BR87" s="1064">
        <v>320000</v>
      </c>
      <c r="BS87" s="1064">
        <v>0</v>
      </c>
      <c r="BT87" s="1064">
        <v>0</v>
      </c>
    </row>
    <row r="88" spans="1:72" ht="23.1" customHeight="1" x14ac:dyDescent="0.2">
      <c r="A88" s="1012" t="str">
        <f t="shared" si="0"/>
        <v>A20441710</v>
      </c>
      <c r="B88" s="1257" t="s">
        <v>361</v>
      </c>
      <c r="C88" s="1287"/>
      <c r="D88" s="1257" t="s">
        <v>741</v>
      </c>
      <c r="E88" s="1287"/>
      <c r="F88" s="1257" t="s">
        <v>739</v>
      </c>
      <c r="G88" s="1287"/>
      <c r="H88" s="1257" t="s">
        <v>742</v>
      </c>
      <c r="I88" s="1287"/>
      <c r="J88" s="1257" t="s">
        <v>742</v>
      </c>
      <c r="K88" s="1287"/>
      <c r="L88" s="1287"/>
      <c r="M88" s="1257" t="s">
        <v>760</v>
      </c>
      <c r="N88" s="1287"/>
      <c r="O88" s="1287"/>
      <c r="P88" s="1257"/>
      <c r="Q88" s="1287"/>
      <c r="R88" s="1257"/>
      <c r="S88" s="1287"/>
      <c r="T88" s="1258" t="s">
        <v>407</v>
      </c>
      <c r="U88" s="1287"/>
      <c r="V88" s="1287"/>
      <c r="W88" s="1287"/>
      <c r="X88" s="1287"/>
      <c r="Y88" s="1287"/>
      <c r="Z88" s="1287"/>
      <c r="AA88" s="1287"/>
      <c r="AB88" s="1257" t="s">
        <v>732</v>
      </c>
      <c r="AC88" s="1287"/>
      <c r="AD88" s="1287"/>
      <c r="AE88" s="1287"/>
      <c r="AF88" s="1287"/>
      <c r="AG88" s="1257" t="s">
        <v>733</v>
      </c>
      <c r="AH88" s="1287"/>
      <c r="AI88" s="1287"/>
      <c r="AJ88" s="1023" t="s">
        <v>417</v>
      </c>
      <c r="AK88" s="1259" t="s">
        <v>734</v>
      </c>
      <c r="AL88" s="1287"/>
      <c r="AM88" s="1287"/>
      <c r="AN88" s="1287"/>
      <c r="AO88" s="1287"/>
      <c r="AP88" s="1287"/>
      <c r="AQ88" s="1019">
        <v>44500000</v>
      </c>
      <c r="AR88" s="1060">
        <v>0</v>
      </c>
      <c r="AS88" s="1019">
        <v>1293342</v>
      </c>
      <c r="AT88" s="1019">
        <v>0</v>
      </c>
      <c r="AU88" s="1019">
        <v>0</v>
      </c>
      <c r="AV88" s="1060">
        <v>0</v>
      </c>
      <c r="AW88" s="1019">
        <v>0</v>
      </c>
      <c r="AX88" s="1060">
        <v>891006</v>
      </c>
      <c r="AY88" s="1019">
        <v>891006</v>
      </c>
      <c r="AZ88" s="1060">
        <v>891006</v>
      </c>
      <c r="BA88" s="1019">
        <v>0</v>
      </c>
      <c r="BB88" s="1019">
        <v>891006</v>
      </c>
      <c r="BC88" s="1019">
        <v>0</v>
      </c>
      <c r="BD88" s="1019">
        <v>0</v>
      </c>
      <c r="BG88" s="1064">
        <v>44500000</v>
      </c>
      <c r="BH88" s="1064">
        <v>0</v>
      </c>
      <c r="BI88" s="1064">
        <v>1293342</v>
      </c>
      <c r="BJ88" s="1064">
        <v>0</v>
      </c>
      <c r="BK88" s="1064">
        <v>0</v>
      </c>
      <c r="BL88" s="1064">
        <v>0</v>
      </c>
      <c r="BM88" s="1064">
        <v>0</v>
      </c>
      <c r="BN88" s="1064">
        <v>891006</v>
      </c>
      <c r="BO88" s="1064">
        <v>891006</v>
      </c>
      <c r="BP88" s="1064">
        <v>891006</v>
      </c>
      <c r="BQ88" s="1064">
        <v>0</v>
      </c>
      <c r="BR88" s="1064">
        <v>891006</v>
      </c>
      <c r="BS88" s="1064">
        <v>0</v>
      </c>
      <c r="BT88" s="1064">
        <v>0</v>
      </c>
    </row>
    <row r="89" spans="1:72" ht="23.1" customHeight="1" x14ac:dyDescent="0.2">
      <c r="A89" s="1012" t="str">
        <f t="shared" si="0"/>
        <v>A20441810</v>
      </c>
      <c r="B89" s="1257" t="s">
        <v>361</v>
      </c>
      <c r="C89" s="1287"/>
      <c r="D89" s="1257" t="s">
        <v>741</v>
      </c>
      <c r="E89" s="1287"/>
      <c r="F89" s="1257" t="s">
        <v>739</v>
      </c>
      <c r="G89" s="1287"/>
      <c r="H89" s="1257" t="s">
        <v>742</v>
      </c>
      <c r="I89" s="1287"/>
      <c r="J89" s="1257" t="s">
        <v>742</v>
      </c>
      <c r="K89" s="1287"/>
      <c r="L89" s="1287"/>
      <c r="M89" s="1257" t="s">
        <v>761</v>
      </c>
      <c r="N89" s="1287"/>
      <c r="O89" s="1287"/>
      <c r="P89" s="1257"/>
      <c r="Q89" s="1287"/>
      <c r="R89" s="1257"/>
      <c r="S89" s="1287"/>
      <c r="T89" s="1258" t="s">
        <v>408</v>
      </c>
      <c r="U89" s="1287"/>
      <c r="V89" s="1287"/>
      <c r="W89" s="1287"/>
      <c r="X89" s="1287"/>
      <c r="Y89" s="1287"/>
      <c r="Z89" s="1287"/>
      <c r="AA89" s="1287"/>
      <c r="AB89" s="1257" t="s">
        <v>732</v>
      </c>
      <c r="AC89" s="1287"/>
      <c r="AD89" s="1287"/>
      <c r="AE89" s="1287"/>
      <c r="AF89" s="1287"/>
      <c r="AG89" s="1257" t="s">
        <v>733</v>
      </c>
      <c r="AH89" s="1287"/>
      <c r="AI89" s="1287"/>
      <c r="AJ89" s="1023" t="s">
        <v>417</v>
      </c>
      <c r="AK89" s="1259" t="s">
        <v>734</v>
      </c>
      <c r="AL89" s="1287"/>
      <c r="AM89" s="1287"/>
      <c r="AN89" s="1287"/>
      <c r="AO89" s="1287"/>
      <c r="AP89" s="1287"/>
      <c r="AQ89" s="1019">
        <v>46000000</v>
      </c>
      <c r="AR89" s="1060">
        <v>0</v>
      </c>
      <c r="AS89" s="1019">
        <v>698521</v>
      </c>
      <c r="AT89" s="1019">
        <v>0</v>
      </c>
      <c r="AU89" s="1019">
        <v>0</v>
      </c>
      <c r="AV89" s="1060">
        <v>0</v>
      </c>
      <c r="AW89" s="1019">
        <v>0</v>
      </c>
      <c r="AX89" s="1060">
        <v>0</v>
      </c>
      <c r="AY89" s="1019">
        <v>0</v>
      </c>
      <c r="AZ89" s="1060">
        <v>0</v>
      </c>
      <c r="BA89" s="1019">
        <v>0</v>
      </c>
      <c r="BB89" s="1019">
        <v>0</v>
      </c>
      <c r="BC89" s="1019">
        <v>0</v>
      </c>
      <c r="BD89" s="1019">
        <v>0</v>
      </c>
      <c r="BG89" s="1064">
        <v>46000000</v>
      </c>
      <c r="BH89" s="1064">
        <v>0</v>
      </c>
      <c r="BI89" s="1064">
        <v>698521</v>
      </c>
      <c r="BJ89" s="1064">
        <v>0</v>
      </c>
      <c r="BK89" s="1064">
        <v>0</v>
      </c>
      <c r="BL89" s="1064">
        <v>0</v>
      </c>
      <c r="BM89" s="1064">
        <v>0</v>
      </c>
      <c r="BN89" s="1064">
        <v>0</v>
      </c>
      <c r="BO89" s="1064">
        <v>0</v>
      </c>
      <c r="BP89" s="1064">
        <v>0</v>
      </c>
      <c r="BQ89" s="1064">
        <v>0</v>
      </c>
      <c r="BR89" s="1064">
        <v>0</v>
      </c>
      <c r="BS89" s="1064">
        <v>0</v>
      </c>
      <c r="BT89" s="1064">
        <v>0</v>
      </c>
    </row>
    <row r="90" spans="1:72" ht="23.1" customHeight="1" x14ac:dyDescent="0.2">
      <c r="A90" s="1012" t="str">
        <f t="shared" si="0"/>
        <v>A20442010</v>
      </c>
      <c r="B90" s="1257" t="s">
        <v>361</v>
      </c>
      <c r="C90" s="1287"/>
      <c r="D90" s="1257" t="s">
        <v>741</v>
      </c>
      <c r="E90" s="1287"/>
      <c r="F90" s="1257" t="s">
        <v>739</v>
      </c>
      <c r="G90" s="1287"/>
      <c r="H90" s="1257" t="s">
        <v>742</v>
      </c>
      <c r="I90" s="1287"/>
      <c r="J90" s="1257" t="s">
        <v>742</v>
      </c>
      <c r="K90" s="1287"/>
      <c r="L90" s="1287"/>
      <c r="M90" s="1257" t="s">
        <v>762</v>
      </c>
      <c r="N90" s="1287"/>
      <c r="O90" s="1287"/>
      <c r="P90" s="1257"/>
      <c r="Q90" s="1287"/>
      <c r="R90" s="1257"/>
      <c r="S90" s="1287"/>
      <c r="T90" s="1258" t="s">
        <v>409</v>
      </c>
      <c r="U90" s="1287"/>
      <c r="V90" s="1287"/>
      <c r="W90" s="1287"/>
      <c r="X90" s="1287"/>
      <c r="Y90" s="1287"/>
      <c r="Z90" s="1287"/>
      <c r="AA90" s="1287"/>
      <c r="AB90" s="1257" t="s">
        <v>732</v>
      </c>
      <c r="AC90" s="1287"/>
      <c r="AD90" s="1287"/>
      <c r="AE90" s="1287"/>
      <c r="AF90" s="1287"/>
      <c r="AG90" s="1257" t="s">
        <v>733</v>
      </c>
      <c r="AH90" s="1287"/>
      <c r="AI90" s="1287"/>
      <c r="AJ90" s="1023" t="s">
        <v>417</v>
      </c>
      <c r="AK90" s="1259" t="s">
        <v>734</v>
      </c>
      <c r="AL90" s="1287"/>
      <c r="AM90" s="1287"/>
      <c r="AN90" s="1287"/>
      <c r="AO90" s="1287"/>
      <c r="AP90" s="1287"/>
      <c r="AQ90" s="1019">
        <v>7000000</v>
      </c>
      <c r="AR90" s="1060">
        <v>185000</v>
      </c>
      <c r="AS90" s="1019">
        <v>1959924</v>
      </c>
      <c r="AT90" s="1019">
        <v>0</v>
      </c>
      <c r="AU90" s="1019">
        <v>0</v>
      </c>
      <c r="AV90" s="1060">
        <v>185000</v>
      </c>
      <c r="AW90" s="1019">
        <v>0</v>
      </c>
      <c r="AX90" s="1060">
        <v>185000</v>
      </c>
      <c r="AY90" s="1019">
        <v>0</v>
      </c>
      <c r="AZ90" s="1060">
        <v>185000</v>
      </c>
      <c r="BA90" s="1019">
        <v>0</v>
      </c>
      <c r="BB90" s="1019">
        <v>185000</v>
      </c>
      <c r="BC90" s="1019">
        <v>0</v>
      </c>
      <c r="BD90" s="1019">
        <v>0</v>
      </c>
      <c r="BG90" s="1064">
        <v>7000000</v>
      </c>
      <c r="BH90" s="1064">
        <v>185000</v>
      </c>
      <c r="BI90" s="1064">
        <v>1959924</v>
      </c>
      <c r="BJ90" s="1064">
        <v>0</v>
      </c>
      <c r="BK90" s="1064">
        <v>0</v>
      </c>
      <c r="BL90" s="1064">
        <v>185000</v>
      </c>
      <c r="BM90" s="1064">
        <v>0</v>
      </c>
      <c r="BN90" s="1064">
        <v>185000</v>
      </c>
      <c r="BO90" s="1064">
        <v>0</v>
      </c>
      <c r="BP90" s="1064">
        <v>185000</v>
      </c>
      <c r="BQ90" s="1064">
        <v>0</v>
      </c>
      <c r="BR90" s="1064">
        <v>185000</v>
      </c>
      <c r="BS90" s="1064">
        <v>0</v>
      </c>
      <c r="BT90" s="1064">
        <v>0</v>
      </c>
    </row>
    <row r="91" spans="1:72" ht="23.1" customHeight="1" x14ac:dyDescent="0.2">
      <c r="A91" s="1012" t="str">
        <f t="shared" ref="A91:A154" si="1">+B91&amp;D91&amp;F91&amp;H91&amp;J91&amp;M91&amp;AJ91</f>
        <v>A20442110</v>
      </c>
      <c r="B91" s="1257" t="s">
        <v>361</v>
      </c>
      <c r="C91" s="1287"/>
      <c r="D91" s="1257" t="s">
        <v>741</v>
      </c>
      <c r="E91" s="1287"/>
      <c r="F91" s="1257" t="s">
        <v>739</v>
      </c>
      <c r="G91" s="1287"/>
      <c r="H91" s="1257" t="s">
        <v>742</v>
      </c>
      <c r="I91" s="1287"/>
      <c r="J91" s="1257" t="s">
        <v>742</v>
      </c>
      <c r="K91" s="1287"/>
      <c r="L91" s="1287"/>
      <c r="M91" s="1257" t="s">
        <v>763</v>
      </c>
      <c r="N91" s="1287"/>
      <c r="O91" s="1287"/>
      <c r="P91" s="1257"/>
      <c r="Q91" s="1287"/>
      <c r="R91" s="1257"/>
      <c r="S91" s="1287"/>
      <c r="T91" s="1258" t="s">
        <v>410</v>
      </c>
      <c r="U91" s="1287"/>
      <c r="V91" s="1287"/>
      <c r="W91" s="1287"/>
      <c r="X91" s="1287"/>
      <c r="Y91" s="1287"/>
      <c r="Z91" s="1287"/>
      <c r="AA91" s="1287"/>
      <c r="AB91" s="1257" t="s">
        <v>732</v>
      </c>
      <c r="AC91" s="1287"/>
      <c r="AD91" s="1287"/>
      <c r="AE91" s="1287"/>
      <c r="AF91" s="1287"/>
      <c r="AG91" s="1257" t="s">
        <v>733</v>
      </c>
      <c r="AH91" s="1287"/>
      <c r="AI91" s="1287"/>
      <c r="AJ91" s="1023" t="s">
        <v>417</v>
      </c>
      <c r="AK91" s="1259" t="s">
        <v>734</v>
      </c>
      <c r="AL91" s="1287"/>
      <c r="AM91" s="1287"/>
      <c r="AN91" s="1287"/>
      <c r="AO91" s="1287"/>
      <c r="AP91" s="1287"/>
      <c r="AQ91" s="1019">
        <v>1000000</v>
      </c>
      <c r="AR91" s="1060">
        <v>0</v>
      </c>
      <c r="AS91" s="1019">
        <v>700000</v>
      </c>
      <c r="AT91" s="1019">
        <v>0</v>
      </c>
      <c r="AU91" s="1019">
        <v>0</v>
      </c>
      <c r="AV91" s="1060">
        <v>0</v>
      </c>
      <c r="AW91" s="1019">
        <v>0</v>
      </c>
      <c r="AX91" s="1060">
        <v>0</v>
      </c>
      <c r="AY91" s="1019">
        <v>0</v>
      </c>
      <c r="AZ91" s="1060">
        <v>0</v>
      </c>
      <c r="BA91" s="1019">
        <v>0</v>
      </c>
      <c r="BB91" s="1019">
        <v>0</v>
      </c>
      <c r="BC91" s="1019">
        <v>0</v>
      </c>
      <c r="BD91" s="1019">
        <v>0</v>
      </c>
      <c r="BG91" s="1064">
        <v>1000000</v>
      </c>
      <c r="BH91" s="1064">
        <v>0</v>
      </c>
      <c r="BI91" s="1064">
        <v>700000</v>
      </c>
      <c r="BJ91" s="1064">
        <v>0</v>
      </c>
      <c r="BK91" s="1064">
        <v>0</v>
      </c>
      <c r="BL91" s="1064">
        <v>0</v>
      </c>
      <c r="BM91" s="1064">
        <v>0</v>
      </c>
      <c r="BN91" s="1064">
        <v>0</v>
      </c>
      <c r="BO91" s="1064">
        <v>0</v>
      </c>
      <c r="BP91" s="1064">
        <v>0</v>
      </c>
      <c r="BQ91" s="1064">
        <v>0</v>
      </c>
      <c r="BR91" s="1064">
        <v>0</v>
      </c>
      <c r="BS91" s="1064">
        <v>0</v>
      </c>
      <c r="BT91" s="1064">
        <v>0</v>
      </c>
    </row>
    <row r="92" spans="1:72" ht="23.1" customHeight="1" x14ac:dyDescent="0.2">
      <c r="A92" s="1012" t="str">
        <f t="shared" si="1"/>
        <v>A20442310</v>
      </c>
      <c r="B92" s="1257" t="s">
        <v>361</v>
      </c>
      <c r="C92" s="1287"/>
      <c r="D92" s="1257" t="s">
        <v>741</v>
      </c>
      <c r="E92" s="1287"/>
      <c r="F92" s="1257" t="s">
        <v>739</v>
      </c>
      <c r="G92" s="1287"/>
      <c r="H92" s="1257" t="s">
        <v>742</v>
      </c>
      <c r="I92" s="1287"/>
      <c r="J92" s="1257" t="s">
        <v>742</v>
      </c>
      <c r="K92" s="1287"/>
      <c r="L92" s="1287"/>
      <c r="M92" s="1257" t="s">
        <v>764</v>
      </c>
      <c r="N92" s="1287"/>
      <c r="O92" s="1287"/>
      <c r="P92" s="1257"/>
      <c r="Q92" s="1287"/>
      <c r="R92" s="1257"/>
      <c r="S92" s="1287"/>
      <c r="T92" s="1258" t="s">
        <v>411</v>
      </c>
      <c r="U92" s="1287"/>
      <c r="V92" s="1287"/>
      <c r="W92" s="1287"/>
      <c r="X92" s="1287"/>
      <c r="Y92" s="1287"/>
      <c r="Z92" s="1287"/>
      <c r="AA92" s="1287"/>
      <c r="AB92" s="1257" t="s">
        <v>732</v>
      </c>
      <c r="AC92" s="1287"/>
      <c r="AD92" s="1287"/>
      <c r="AE92" s="1287"/>
      <c r="AF92" s="1287"/>
      <c r="AG92" s="1257" t="s">
        <v>733</v>
      </c>
      <c r="AH92" s="1287"/>
      <c r="AI92" s="1287"/>
      <c r="AJ92" s="1023" t="s">
        <v>417</v>
      </c>
      <c r="AK92" s="1259" t="s">
        <v>734</v>
      </c>
      <c r="AL92" s="1287"/>
      <c r="AM92" s="1287"/>
      <c r="AN92" s="1287"/>
      <c r="AO92" s="1287"/>
      <c r="AP92" s="1287"/>
      <c r="AQ92" s="1019">
        <v>30109341</v>
      </c>
      <c r="AR92" s="1060">
        <v>5621180</v>
      </c>
      <c r="AS92" s="1019">
        <v>429927</v>
      </c>
      <c r="AT92" s="1019">
        <v>0</v>
      </c>
      <c r="AU92" s="1019">
        <v>0</v>
      </c>
      <c r="AV92" s="1060">
        <v>0</v>
      </c>
      <c r="AW92" s="1019">
        <v>5621180</v>
      </c>
      <c r="AX92" s="1060">
        <v>2492448</v>
      </c>
      <c r="AY92" s="1019">
        <v>2492448</v>
      </c>
      <c r="AZ92" s="1060">
        <v>2492448</v>
      </c>
      <c r="BA92" s="1019">
        <v>0</v>
      </c>
      <c r="BB92" s="1019">
        <v>2492448</v>
      </c>
      <c r="BC92" s="1019">
        <v>0</v>
      </c>
      <c r="BD92" s="1019">
        <v>0</v>
      </c>
      <c r="BG92" s="1064">
        <v>30109341</v>
      </c>
      <c r="BH92" s="1064">
        <v>5621180</v>
      </c>
      <c r="BI92" s="1064">
        <v>429927</v>
      </c>
      <c r="BJ92" s="1064">
        <v>0</v>
      </c>
      <c r="BK92" s="1064">
        <v>0</v>
      </c>
      <c r="BL92" s="1064">
        <v>0</v>
      </c>
      <c r="BM92" s="1064">
        <v>5621180</v>
      </c>
      <c r="BN92" s="1064">
        <v>2492448</v>
      </c>
      <c r="BO92" s="1064">
        <v>2492448</v>
      </c>
      <c r="BP92" s="1064">
        <v>2492448</v>
      </c>
      <c r="BQ92" s="1064">
        <v>0</v>
      </c>
      <c r="BR92" s="1064">
        <v>2492448</v>
      </c>
      <c r="BS92" s="1064">
        <v>0</v>
      </c>
      <c r="BT92" s="1064">
        <v>0</v>
      </c>
    </row>
    <row r="93" spans="1:72" ht="23.1" customHeight="1" x14ac:dyDescent="0.2">
      <c r="A93" s="1012" t="str">
        <f t="shared" si="1"/>
        <v>A204510</v>
      </c>
      <c r="B93" s="1261" t="s">
        <v>361</v>
      </c>
      <c r="C93" s="1287"/>
      <c r="D93" s="1261" t="s">
        <v>741</v>
      </c>
      <c r="E93" s="1287"/>
      <c r="F93" s="1261" t="s">
        <v>739</v>
      </c>
      <c r="G93" s="1287"/>
      <c r="H93" s="1261" t="s">
        <v>742</v>
      </c>
      <c r="I93" s="1287"/>
      <c r="J93" s="1261" t="s">
        <v>743</v>
      </c>
      <c r="K93" s="1287"/>
      <c r="L93" s="1287"/>
      <c r="M93" s="1261"/>
      <c r="N93" s="1287"/>
      <c r="O93" s="1287"/>
      <c r="P93" s="1261"/>
      <c r="Q93" s="1287"/>
      <c r="R93" s="1261"/>
      <c r="S93" s="1287"/>
      <c r="T93" s="1260" t="s">
        <v>640</v>
      </c>
      <c r="U93" s="1287"/>
      <c r="V93" s="1287"/>
      <c r="W93" s="1287"/>
      <c r="X93" s="1287"/>
      <c r="Y93" s="1287"/>
      <c r="Z93" s="1287"/>
      <c r="AA93" s="1287"/>
      <c r="AB93" s="1261" t="s">
        <v>732</v>
      </c>
      <c r="AC93" s="1287"/>
      <c r="AD93" s="1287"/>
      <c r="AE93" s="1287"/>
      <c r="AF93" s="1287"/>
      <c r="AG93" s="1261" t="s">
        <v>733</v>
      </c>
      <c r="AH93" s="1287"/>
      <c r="AI93" s="1287"/>
      <c r="AJ93" s="1020" t="s">
        <v>417</v>
      </c>
      <c r="AK93" s="1262" t="s">
        <v>734</v>
      </c>
      <c r="AL93" s="1287"/>
      <c r="AM93" s="1287"/>
      <c r="AN93" s="1287"/>
      <c r="AO93" s="1287"/>
      <c r="AP93" s="1287"/>
      <c r="AQ93" s="1019">
        <v>5804683387.96</v>
      </c>
      <c r="AR93" s="1060">
        <v>62123189</v>
      </c>
      <c r="AS93" s="1019">
        <v>42943618.880000003</v>
      </c>
      <c r="AT93" s="1019">
        <v>0</v>
      </c>
      <c r="AU93" s="1019">
        <v>0</v>
      </c>
      <c r="AV93" s="1060">
        <v>272654886.55000001</v>
      </c>
      <c r="AW93" s="1019">
        <v>210531697.55000001</v>
      </c>
      <c r="AX93" s="1060">
        <v>569217326</v>
      </c>
      <c r="AY93" s="1019">
        <v>296562439.44999999</v>
      </c>
      <c r="AZ93" s="1060">
        <v>571982428</v>
      </c>
      <c r="BA93" s="1019">
        <v>2765102</v>
      </c>
      <c r="BB93" s="1019">
        <v>571982428</v>
      </c>
      <c r="BC93" s="1019">
        <v>0</v>
      </c>
      <c r="BD93" s="1019">
        <v>0</v>
      </c>
      <c r="BG93" s="1064">
        <v>5804683387.96</v>
      </c>
      <c r="BH93" s="1064">
        <v>62123189</v>
      </c>
      <c r="BI93" s="1064">
        <v>42943618.880000003</v>
      </c>
      <c r="BJ93" s="1064">
        <v>0</v>
      </c>
      <c r="BK93" s="1064">
        <v>0</v>
      </c>
      <c r="BL93" s="1064">
        <v>272654886.55000001</v>
      </c>
      <c r="BM93" s="1064">
        <v>210531697.55000001</v>
      </c>
      <c r="BN93" s="1064">
        <v>569217326</v>
      </c>
      <c r="BO93" s="1064">
        <v>296562439.44999999</v>
      </c>
      <c r="BP93" s="1064">
        <v>571982428</v>
      </c>
      <c r="BQ93" s="1064">
        <v>2765102</v>
      </c>
      <c r="BR93" s="1064">
        <v>571982428</v>
      </c>
      <c r="BS93" s="1064">
        <v>0</v>
      </c>
      <c r="BT93" s="1064">
        <v>0</v>
      </c>
    </row>
    <row r="94" spans="1:72" ht="23.1" customHeight="1" x14ac:dyDescent="0.2">
      <c r="A94" s="1012" t="str">
        <f t="shared" si="1"/>
        <v>A2045110</v>
      </c>
      <c r="B94" s="1257" t="s">
        <v>361</v>
      </c>
      <c r="C94" s="1287"/>
      <c r="D94" s="1257" t="s">
        <v>741</v>
      </c>
      <c r="E94" s="1287"/>
      <c r="F94" s="1257" t="s">
        <v>739</v>
      </c>
      <c r="G94" s="1287"/>
      <c r="H94" s="1257" t="s">
        <v>742</v>
      </c>
      <c r="I94" s="1287"/>
      <c r="J94" s="1257" t="s">
        <v>743</v>
      </c>
      <c r="K94" s="1287"/>
      <c r="L94" s="1287"/>
      <c r="M94" s="1257" t="s">
        <v>738</v>
      </c>
      <c r="N94" s="1287"/>
      <c r="O94" s="1287"/>
      <c r="P94" s="1257"/>
      <c r="Q94" s="1287"/>
      <c r="R94" s="1257"/>
      <c r="S94" s="1287"/>
      <c r="T94" s="1258" t="s">
        <v>412</v>
      </c>
      <c r="U94" s="1287"/>
      <c r="V94" s="1287"/>
      <c r="W94" s="1287"/>
      <c r="X94" s="1287"/>
      <c r="Y94" s="1287"/>
      <c r="Z94" s="1287"/>
      <c r="AA94" s="1287"/>
      <c r="AB94" s="1257" t="s">
        <v>732</v>
      </c>
      <c r="AC94" s="1287"/>
      <c r="AD94" s="1287"/>
      <c r="AE94" s="1287"/>
      <c r="AF94" s="1287"/>
      <c r="AG94" s="1257" t="s">
        <v>733</v>
      </c>
      <c r="AH94" s="1287"/>
      <c r="AI94" s="1287"/>
      <c r="AJ94" s="1023" t="s">
        <v>417</v>
      </c>
      <c r="AK94" s="1259" t="s">
        <v>734</v>
      </c>
      <c r="AL94" s="1287"/>
      <c r="AM94" s="1287"/>
      <c r="AN94" s="1287"/>
      <c r="AO94" s="1287"/>
      <c r="AP94" s="1287"/>
      <c r="AQ94" s="1019">
        <v>1311685086</v>
      </c>
      <c r="AR94" s="1060">
        <v>59423189</v>
      </c>
      <c r="AS94" s="1019">
        <v>31270846.879999999</v>
      </c>
      <c r="AT94" s="1019">
        <v>0</v>
      </c>
      <c r="AU94" s="1019">
        <v>0</v>
      </c>
      <c r="AV94" s="1060">
        <v>0</v>
      </c>
      <c r="AW94" s="1019">
        <v>59423189</v>
      </c>
      <c r="AX94" s="1060">
        <v>25864664</v>
      </c>
      <c r="AY94" s="1019">
        <v>25864664</v>
      </c>
      <c r="AZ94" s="1060">
        <v>25864664</v>
      </c>
      <c r="BA94" s="1019">
        <v>0</v>
      </c>
      <c r="BB94" s="1019">
        <v>25864664</v>
      </c>
      <c r="BC94" s="1019">
        <v>0</v>
      </c>
      <c r="BD94" s="1019">
        <v>0</v>
      </c>
      <c r="BG94" s="1064">
        <v>1311685086</v>
      </c>
      <c r="BH94" s="1064">
        <v>59423189</v>
      </c>
      <c r="BI94" s="1064">
        <v>31270846.879999999</v>
      </c>
      <c r="BJ94" s="1064">
        <v>0</v>
      </c>
      <c r="BK94" s="1064">
        <v>0</v>
      </c>
      <c r="BL94" s="1064">
        <v>0</v>
      </c>
      <c r="BM94" s="1064">
        <v>59423189</v>
      </c>
      <c r="BN94" s="1064">
        <v>25864664</v>
      </c>
      <c r="BO94" s="1064">
        <v>25864664</v>
      </c>
      <c r="BP94" s="1064">
        <v>25864664</v>
      </c>
      <c r="BQ94" s="1064">
        <v>0</v>
      </c>
      <c r="BR94" s="1064">
        <v>25864664</v>
      </c>
      <c r="BS94" s="1064">
        <v>0</v>
      </c>
      <c r="BT94" s="1064">
        <v>0</v>
      </c>
    </row>
    <row r="95" spans="1:72" ht="23.1" customHeight="1" x14ac:dyDescent="0.2">
      <c r="A95" s="1012" t="str">
        <f t="shared" si="1"/>
        <v>A2045210</v>
      </c>
      <c r="B95" s="1257" t="s">
        <v>361</v>
      </c>
      <c r="C95" s="1287"/>
      <c r="D95" s="1257" t="s">
        <v>741</v>
      </c>
      <c r="E95" s="1287"/>
      <c r="F95" s="1257" t="s">
        <v>739</v>
      </c>
      <c r="G95" s="1287"/>
      <c r="H95" s="1257" t="s">
        <v>742</v>
      </c>
      <c r="I95" s="1287"/>
      <c r="J95" s="1257" t="s">
        <v>743</v>
      </c>
      <c r="K95" s="1287"/>
      <c r="L95" s="1287"/>
      <c r="M95" s="1257" t="s">
        <v>741</v>
      </c>
      <c r="N95" s="1287"/>
      <c r="O95" s="1287"/>
      <c r="P95" s="1257"/>
      <c r="Q95" s="1287"/>
      <c r="R95" s="1257"/>
      <c r="S95" s="1287"/>
      <c r="T95" s="1258" t="s">
        <v>413</v>
      </c>
      <c r="U95" s="1287"/>
      <c r="V95" s="1287"/>
      <c r="W95" s="1287"/>
      <c r="X95" s="1287"/>
      <c r="Y95" s="1287"/>
      <c r="Z95" s="1287"/>
      <c r="AA95" s="1287"/>
      <c r="AB95" s="1257" t="s">
        <v>732</v>
      </c>
      <c r="AC95" s="1287"/>
      <c r="AD95" s="1287"/>
      <c r="AE95" s="1287"/>
      <c r="AF95" s="1287"/>
      <c r="AG95" s="1257" t="s">
        <v>733</v>
      </c>
      <c r="AH95" s="1287"/>
      <c r="AI95" s="1287"/>
      <c r="AJ95" s="1023" t="s">
        <v>417</v>
      </c>
      <c r="AK95" s="1259" t="s">
        <v>734</v>
      </c>
      <c r="AL95" s="1287"/>
      <c r="AM95" s="1287"/>
      <c r="AN95" s="1287"/>
      <c r="AO95" s="1287"/>
      <c r="AP95" s="1287"/>
      <c r="AQ95" s="1019">
        <v>80232301</v>
      </c>
      <c r="AR95" s="1060">
        <v>0</v>
      </c>
      <c r="AS95" s="1019">
        <v>207758</v>
      </c>
      <c r="AT95" s="1019">
        <v>0</v>
      </c>
      <c r="AU95" s="1019">
        <v>0</v>
      </c>
      <c r="AV95" s="1060">
        <v>3235160</v>
      </c>
      <c r="AW95" s="1019">
        <v>3235160</v>
      </c>
      <c r="AX95" s="1060">
        <v>5935200</v>
      </c>
      <c r="AY95" s="1019">
        <v>2700040</v>
      </c>
      <c r="AZ95" s="1060">
        <v>6654400</v>
      </c>
      <c r="BA95" s="1019">
        <v>719200</v>
      </c>
      <c r="BB95" s="1019">
        <v>6654400</v>
      </c>
      <c r="BC95" s="1019">
        <v>0</v>
      </c>
      <c r="BD95" s="1019">
        <v>0</v>
      </c>
      <c r="BG95" s="1064">
        <v>80232301</v>
      </c>
      <c r="BH95" s="1064">
        <v>0</v>
      </c>
      <c r="BI95" s="1064">
        <v>207758</v>
      </c>
      <c r="BJ95" s="1064">
        <v>0</v>
      </c>
      <c r="BK95" s="1064">
        <v>0</v>
      </c>
      <c r="BL95" s="1064">
        <v>3235160</v>
      </c>
      <c r="BM95" s="1064">
        <v>3235160</v>
      </c>
      <c r="BN95" s="1064">
        <v>5935200</v>
      </c>
      <c r="BO95" s="1064">
        <v>2700040</v>
      </c>
      <c r="BP95" s="1064">
        <v>6654400</v>
      </c>
      <c r="BQ95" s="1064">
        <v>719200</v>
      </c>
      <c r="BR95" s="1064">
        <v>6654400</v>
      </c>
      <c r="BS95" s="1064">
        <v>0</v>
      </c>
      <c r="BT95" s="1064">
        <v>0</v>
      </c>
    </row>
    <row r="96" spans="1:72" ht="23.1" customHeight="1" x14ac:dyDescent="0.2">
      <c r="A96" s="1012" t="str">
        <f t="shared" si="1"/>
        <v>A2045510</v>
      </c>
      <c r="B96" s="1257" t="s">
        <v>361</v>
      </c>
      <c r="C96" s="1287"/>
      <c r="D96" s="1257" t="s">
        <v>741</v>
      </c>
      <c r="E96" s="1287"/>
      <c r="F96" s="1257" t="s">
        <v>739</v>
      </c>
      <c r="G96" s="1287"/>
      <c r="H96" s="1257" t="s">
        <v>742</v>
      </c>
      <c r="I96" s="1287"/>
      <c r="J96" s="1257" t="s">
        <v>743</v>
      </c>
      <c r="K96" s="1287"/>
      <c r="L96" s="1287"/>
      <c r="M96" s="1257" t="s">
        <v>743</v>
      </c>
      <c r="N96" s="1287"/>
      <c r="O96" s="1287"/>
      <c r="P96" s="1257"/>
      <c r="Q96" s="1287"/>
      <c r="R96" s="1257"/>
      <c r="S96" s="1287"/>
      <c r="T96" s="1258" t="s">
        <v>414</v>
      </c>
      <c r="U96" s="1287"/>
      <c r="V96" s="1287"/>
      <c r="W96" s="1287"/>
      <c r="X96" s="1287"/>
      <c r="Y96" s="1287"/>
      <c r="Z96" s="1287"/>
      <c r="AA96" s="1287"/>
      <c r="AB96" s="1257" t="s">
        <v>732</v>
      </c>
      <c r="AC96" s="1287"/>
      <c r="AD96" s="1287"/>
      <c r="AE96" s="1287"/>
      <c r="AF96" s="1287"/>
      <c r="AG96" s="1257" t="s">
        <v>733</v>
      </c>
      <c r="AH96" s="1287"/>
      <c r="AI96" s="1287"/>
      <c r="AJ96" s="1023" t="s">
        <v>417</v>
      </c>
      <c r="AK96" s="1259" t="s">
        <v>734</v>
      </c>
      <c r="AL96" s="1287"/>
      <c r="AM96" s="1287"/>
      <c r="AN96" s="1287"/>
      <c r="AO96" s="1287"/>
      <c r="AP96" s="1287"/>
      <c r="AQ96" s="1019">
        <v>162376243</v>
      </c>
      <c r="AR96" s="1060">
        <v>0</v>
      </c>
      <c r="AS96" s="1019">
        <v>0</v>
      </c>
      <c r="AT96" s="1019">
        <v>0</v>
      </c>
      <c r="AU96" s="1019">
        <v>0</v>
      </c>
      <c r="AV96" s="1060">
        <v>0</v>
      </c>
      <c r="AW96" s="1019">
        <v>0</v>
      </c>
      <c r="AX96" s="1060">
        <v>0</v>
      </c>
      <c r="AY96" s="1019">
        <v>0</v>
      </c>
      <c r="AZ96" s="1060">
        <v>0</v>
      </c>
      <c r="BA96" s="1019">
        <v>0</v>
      </c>
      <c r="BB96" s="1019">
        <v>0</v>
      </c>
      <c r="BC96" s="1019">
        <v>0</v>
      </c>
      <c r="BD96" s="1019">
        <v>0</v>
      </c>
      <c r="BG96" s="1064">
        <v>162376243</v>
      </c>
      <c r="BH96" s="1064">
        <v>0</v>
      </c>
      <c r="BI96" s="1064">
        <v>0</v>
      </c>
      <c r="BJ96" s="1064">
        <v>0</v>
      </c>
      <c r="BK96" s="1064">
        <v>0</v>
      </c>
      <c r="BL96" s="1064">
        <v>0</v>
      </c>
      <c r="BM96" s="1064">
        <v>0</v>
      </c>
      <c r="BN96" s="1064">
        <v>0</v>
      </c>
      <c r="BO96" s="1064">
        <v>0</v>
      </c>
      <c r="BP96" s="1064">
        <v>0</v>
      </c>
      <c r="BQ96" s="1064">
        <v>0</v>
      </c>
      <c r="BR96" s="1064">
        <v>0</v>
      </c>
      <c r="BS96" s="1064">
        <v>0</v>
      </c>
      <c r="BT96" s="1064">
        <v>0</v>
      </c>
    </row>
    <row r="97" spans="1:72" ht="23.1" customHeight="1" x14ac:dyDescent="0.2">
      <c r="A97" s="1012" t="str">
        <f t="shared" si="1"/>
        <v>A2045610</v>
      </c>
      <c r="B97" s="1257" t="s">
        <v>361</v>
      </c>
      <c r="C97" s="1287"/>
      <c r="D97" s="1257" t="s">
        <v>741</v>
      </c>
      <c r="E97" s="1287"/>
      <c r="F97" s="1257" t="s">
        <v>739</v>
      </c>
      <c r="G97" s="1287"/>
      <c r="H97" s="1257" t="s">
        <v>742</v>
      </c>
      <c r="I97" s="1287"/>
      <c r="J97" s="1257" t="s">
        <v>743</v>
      </c>
      <c r="K97" s="1287"/>
      <c r="L97" s="1287"/>
      <c r="M97" s="1257" t="s">
        <v>753</v>
      </c>
      <c r="N97" s="1287"/>
      <c r="O97" s="1287"/>
      <c r="P97" s="1257"/>
      <c r="Q97" s="1287"/>
      <c r="R97" s="1257"/>
      <c r="S97" s="1287"/>
      <c r="T97" s="1258" t="s">
        <v>415</v>
      </c>
      <c r="U97" s="1287"/>
      <c r="V97" s="1287"/>
      <c r="W97" s="1287"/>
      <c r="X97" s="1287"/>
      <c r="Y97" s="1287"/>
      <c r="Z97" s="1287"/>
      <c r="AA97" s="1287"/>
      <c r="AB97" s="1257" t="s">
        <v>732</v>
      </c>
      <c r="AC97" s="1287"/>
      <c r="AD97" s="1287"/>
      <c r="AE97" s="1287"/>
      <c r="AF97" s="1287"/>
      <c r="AG97" s="1257" t="s">
        <v>733</v>
      </c>
      <c r="AH97" s="1287"/>
      <c r="AI97" s="1287"/>
      <c r="AJ97" s="1023" t="s">
        <v>417</v>
      </c>
      <c r="AK97" s="1259" t="s">
        <v>734</v>
      </c>
      <c r="AL97" s="1287"/>
      <c r="AM97" s="1287"/>
      <c r="AN97" s="1287"/>
      <c r="AO97" s="1287"/>
      <c r="AP97" s="1287"/>
      <c r="AQ97" s="1019">
        <v>304000000</v>
      </c>
      <c r="AR97" s="1060">
        <v>2700000</v>
      </c>
      <c r="AS97" s="1019">
        <v>1992480</v>
      </c>
      <c r="AT97" s="1019">
        <v>0</v>
      </c>
      <c r="AU97" s="1019">
        <v>0</v>
      </c>
      <c r="AV97" s="1060">
        <v>8965088</v>
      </c>
      <c r="AW97" s="1019">
        <v>6265088</v>
      </c>
      <c r="AX97" s="1060">
        <v>0</v>
      </c>
      <c r="AY97" s="1019">
        <v>8965088</v>
      </c>
      <c r="AZ97" s="1060">
        <v>3597745</v>
      </c>
      <c r="BA97" s="1019">
        <v>3597745</v>
      </c>
      <c r="BB97" s="1019">
        <v>3597745</v>
      </c>
      <c r="BC97" s="1019">
        <v>0</v>
      </c>
      <c r="BD97" s="1019">
        <v>0</v>
      </c>
      <c r="BG97" s="1064">
        <v>304000000</v>
      </c>
      <c r="BH97" s="1064">
        <v>2700000</v>
      </c>
      <c r="BI97" s="1064">
        <v>1992480</v>
      </c>
      <c r="BJ97" s="1064">
        <v>0</v>
      </c>
      <c r="BK97" s="1064">
        <v>0</v>
      </c>
      <c r="BL97" s="1064">
        <v>8965088</v>
      </c>
      <c r="BM97" s="1064">
        <v>6265088</v>
      </c>
      <c r="BN97" s="1064">
        <v>0</v>
      </c>
      <c r="BO97" s="1064">
        <v>8965088</v>
      </c>
      <c r="BP97" s="1064">
        <v>3597745</v>
      </c>
      <c r="BQ97" s="1064">
        <v>3597745</v>
      </c>
      <c r="BR97" s="1064">
        <v>3597745</v>
      </c>
      <c r="BS97" s="1064">
        <v>0</v>
      </c>
      <c r="BT97" s="1064">
        <v>0</v>
      </c>
    </row>
    <row r="98" spans="1:72" ht="23.1" customHeight="1" x14ac:dyDescent="0.2">
      <c r="A98" s="1012" t="str">
        <f t="shared" si="1"/>
        <v>A2045810</v>
      </c>
      <c r="B98" s="1257" t="s">
        <v>361</v>
      </c>
      <c r="C98" s="1287"/>
      <c r="D98" s="1257" t="s">
        <v>741</v>
      </c>
      <c r="E98" s="1287"/>
      <c r="F98" s="1257" t="s">
        <v>739</v>
      </c>
      <c r="G98" s="1287"/>
      <c r="H98" s="1257" t="s">
        <v>742</v>
      </c>
      <c r="I98" s="1287"/>
      <c r="J98" s="1257" t="s">
        <v>743</v>
      </c>
      <c r="K98" s="1287"/>
      <c r="L98" s="1287"/>
      <c r="M98" s="1257" t="s">
        <v>755</v>
      </c>
      <c r="N98" s="1287"/>
      <c r="O98" s="1287"/>
      <c r="P98" s="1257"/>
      <c r="Q98" s="1287"/>
      <c r="R98" s="1257"/>
      <c r="S98" s="1287"/>
      <c r="T98" s="1258" t="s">
        <v>416</v>
      </c>
      <c r="U98" s="1287"/>
      <c r="V98" s="1287"/>
      <c r="W98" s="1287"/>
      <c r="X98" s="1287"/>
      <c r="Y98" s="1287"/>
      <c r="Z98" s="1287"/>
      <c r="AA98" s="1287"/>
      <c r="AB98" s="1257" t="s">
        <v>732</v>
      </c>
      <c r="AC98" s="1287"/>
      <c r="AD98" s="1287"/>
      <c r="AE98" s="1287"/>
      <c r="AF98" s="1287"/>
      <c r="AG98" s="1257" t="s">
        <v>733</v>
      </c>
      <c r="AH98" s="1287"/>
      <c r="AI98" s="1287"/>
      <c r="AJ98" s="1023" t="s">
        <v>417</v>
      </c>
      <c r="AK98" s="1259" t="s">
        <v>734</v>
      </c>
      <c r="AL98" s="1287"/>
      <c r="AM98" s="1287"/>
      <c r="AN98" s="1287"/>
      <c r="AO98" s="1287"/>
      <c r="AP98" s="1287"/>
      <c r="AQ98" s="1019">
        <v>1440594471.96</v>
      </c>
      <c r="AR98" s="1060">
        <v>0</v>
      </c>
      <c r="AS98" s="1019">
        <v>751210</v>
      </c>
      <c r="AT98" s="1019">
        <v>0</v>
      </c>
      <c r="AU98" s="1019">
        <v>0</v>
      </c>
      <c r="AV98" s="1060">
        <v>56540118.549999997</v>
      </c>
      <c r="AW98" s="1019">
        <v>56540118.549999997</v>
      </c>
      <c r="AX98" s="1060">
        <v>127815883</v>
      </c>
      <c r="AY98" s="1019">
        <v>71275764.450000003</v>
      </c>
      <c r="AZ98" s="1060">
        <v>127815883</v>
      </c>
      <c r="BA98" s="1019">
        <v>0</v>
      </c>
      <c r="BB98" s="1019">
        <v>127815883</v>
      </c>
      <c r="BC98" s="1019">
        <v>0</v>
      </c>
      <c r="BD98" s="1019">
        <v>0</v>
      </c>
      <c r="BG98" s="1064">
        <v>1440594471.96</v>
      </c>
      <c r="BH98" s="1064">
        <v>0</v>
      </c>
      <c r="BI98" s="1064">
        <v>751210</v>
      </c>
      <c r="BJ98" s="1064">
        <v>0</v>
      </c>
      <c r="BK98" s="1064">
        <v>0</v>
      </c>
      <c r="BL98" s="1064">
        <v>56540118.549999997</v>
      </c>
      <c r="BM98" s="1064">
        <v>56540118.549999997</v>
      </c>
      <c r="BN98" s="1064">
        <v>127815883</v>
      </c>
      <c r="BO98" s="1064">
        <v>71275764.450000003</v>
      </c>
      <c r="BP98" s="1064">
        <v>127815883</v>
      </c>
      <c r="BQ98" s="1064">
        <v>0</v>
      </c>
      <c r="BR98" s="1064">
        <v>127815883</v>
      </c>
      <c r="BS98" s="1064">
        <v>0</v>
      </c>
      <c r="BT98" s="1064">
        <v>0</v>
      </c>
    </row>
    <row r="99" spans="1:72" ht="23.1" customHeight="1" x14ac:dyDescent="0.2">
      <c r="A99" s="1012" t="str">
        <f t="shared" si="1"/>
        <v>A20451010</v>
      </c>
      <c r="B99" s="1257" t="s">
        <v>361</v>
      </c>
      <c r="C99" s="1287"/>
      <c r="D99" s="1257" t="s">
        <v>741</v>
      </c>
      <c r="E99" s="1287"/>
      <c r="F99" s="1257" t="s">
        <v>739</v>
      </c>
      <c r="G99" s="1287"/>
      <c r="H99" s="1257" t="s">
        <v>742</v>
      </c>
      <c r="I99" s="1287"/>
      <c r="J99" s="1257" t="s">
        <v>743</v>
      </c>
      <c r="K99" s="1287"/>
      <c r="L99" s="1287"/>
      <c r="M99" s="1257" t="s">
        <v>417</v>
      </c>
      <c r="N99" s="1287"/>
      <c r="O99" s="1287"/>
      <c r="P99" s="1257"/>
      <c r="Q99" s="1287"/>
      <c r="R99" s="1257"/>
      <c r="S99" s="1287"/>
      <c r="T99" s="1258" t="s">
        <v>418</v>
      </c>
      <c r="U99" s="1287"/>
      <c r="V99" s="1287"/>
      <c r="W99" s="1287"/>
      <c r="X99" s="1287"/>
      <c r="Y99" s="1287"/>
      <c r="Z99" s="1287"/>
      <c r="AA99" s="1287"/>
      <c r="AB99" s="1257" t="s">
        <v>732</v>
      </c>
      <c r="AC99" s="1287"/>
      <c r="AD99" s="1287"/>
      <c r="AE99" s="1287"/>
      <c r="AF99" s="1287"/>
      <c r="AG99" s="1257" t="s">
        <v>733</v>
      </c>
      <c r="AH99" s="1287"/>
      <c r="AI99" s="1287"/>
      <c r="AJ99" s="1023" t="s">
        <v>417</v>
      </c>
      <c r="AK99" s="1259" t="s">
        <v>734</v>
      </c>
      <c r="AL99" s="1287"/>
      <c r="AM99" s="1287"/>
      <c r="AN99" s="1287"/>
      <c r="AO99" s="1287"/>
      <c r="AP99" s="1287"/>
      <c r="AQ99" s="1019">
        <v>2503795286</v>
      </c>
      <c r="AR99" s="1060">
        <v>0</v>
      </c>
      <c r="AS99" s="1019">
        <v>7721324</v>
      </c>
      <c r="AT99" s="1019">
        <v>0</v>
      </c>
      <c r="AU99" s="1019">
        <v>0</v>
      </c>
      <c r="AV99" s="1060">
        <v>203914520</v>
      </c>
      <c r="AW99" s="1019">
        <v>203914520</v>
      </c>
      <c r="AX99" s="1060">
        <v>409601579</v>
      </c>
      <c r="AY99" s="1019">
        <v>205687059</v>
      </c>
      <c r="AZ99" s="1060">
        <v>408049736</v>
      </c>
      <c r="BA99" s="1019">
        <v>1551843</v>
      </c>
      <c r="BB99" s="1019">
        <v>408049736</v>
      </c>
      <c r="BC99" s="1019">
        <v>0</v>
      </c>
      <c r="BD99" s="1019">
        <v>0</v>
      </c>
      <c r="BG99" s="1064">
        <v>2503795286</v>
      </c>
      <c r="BH99" s="1064">
        <v>0</v>
      </c>
      <c r="BI99" s="1064">
        <v>7721324</v>
      </c>
      <c r="BJ99" s="1064">
        <v>0</v>
      </c>
      <c r="BK99" s="1064">
        <v>0</v>
      </c>
      <c r="BL99" s="1064">
        <v>203914520</v>
      </c>
      <c r="BM99" s="1064">
        <v>203914520</v>
      </c>
      <c r="BN99" s="1064">
        <v>409601579</v>
      </c>
      <c r="BO99" s="1064">
        <v>205687059</v>
      </c>
      <c r="BP99" s="1064">
        <v>408049736</v>
      </c>
      <c r="BQ99" s="1064">
        <v>1551843</v>
      </c>
      <c r="BR99" s="1064">
        <v>408049736</v>
      </c>
      <c r="BS99" s="1064">
        <v>0</v>
      </c>
      <c r="BT99" s="1064">
        <v>0</v>
      </c>
    </row>
    <row r="100" spans="1:72" ht="23.1" customHeight="1" x14ac:dyDescent="0.2">
      <c r="A100" s="1012" t="str">
        <f t="shared" si="1"/>
        <v>A20451210</v>
      </c>
      <c r="B100" s="1257" t="s">
        <v>361</v>
      </c>
      <c r="C100" s="1287"/>
      <c r="D100" s="1257" t="s">
        <v>741</v>
      </c>
      <c r="E100" s="1287"/>
      <c r="F100" s="1257" t="s">
        <v>739</v>
      </c>
      <c r="G100" s="1287"/>
      <c r="H100" s="1257" t="s">
        <v>742</v>
      </c>
      <c r="I100" s="1287"/>
      <c r="J100" s="1257" t="s">
        <v>743</v>
      </c>
      <c r="K100" s="1287"/>
      <c r="L100" s="1287"/>
      <c r="M100" s="1257" t="s">
        <v>751</v>
      </c>
      <c r="N100" s="1287"/>
      <c r="O100" s="1287"/>
      <c r="P100" s="1257"/>
      <c r="Q100" s="1287"/>
      <c r="R100" s="1257"/>
      <c r="S100" s="1287"/>
      <c r="T100" s="1258" t="s">
        <v>419</v>
      </c>
      <c r="U100" s="1287"/>
      <c r="V100" s="1287"/>
      <c r="W100" s="1287"/>
      <c r="X100" s="1287"/>
      <c r="Y100" s="1287"/>
      <c r="Z100" s="1287"/>
      <c r="AA100" s="1287"/>
      <c r="AB100" s="1257" t="s">
        <v>732</v>
      </c>
      <c r="AC100" s="1287"/>
      <c r="AD100" s="1287"/>
      <c r="AE100" s="1287"/>
      <c r="AF100" s="1287"/>
      <c r="AG100" s="1257" t="s">
        <v>733</v>
      </c>
      <c r="AH100" s="1287"/>
      <c r="AI100" s="1287"/>
      <c r="AJ100" s="1023" t="s">
        <v>417</v>
      </c>
      <c r="AK100" s="1259" t="s">
        <v>734</v>
      </c>
      <c r="AL100" s="1287"/>
      <c r="AM100" s="1287"/>
      <c r="AN100" s="1287"/>
      <c r="AO100" s="1287"/>
      <c r="AP100" s="1287"/>
      <c r="AQ100" s="1019">
        <v>2000000</v>
      </c>
      <c r="AR100" s="1060">
        <v>0</v>
      </c>
      <c r="AS100" s="1019">
        <v>1000000</v>
      </c>
      <c r="AT100" s="1019">
        <v>0</v>
      </c>
      <c r="AU100" s="1019">
        <v>0</v>
      </c>
      <c r="AV100" s="1060">
        <v>0</v>
      </c>
      <c r="AW100" s="1019">
        <v>0</v>
      </c>
      <c r="AX100" s="1060">
        <v>0</v>
      </c>
      <c r="AY100" s="1019">
        <v>0</v>
      </c>
      <c r="AZ100" s="1060">
        <v>0</v>
      </c>
      <c r="BA100" s="1019">
        <v>0</v>
      </c>
      <c r="BB100" s="1019">
        <v>0</v>
      </c>
      <c r="BC100" s="1019">
        <v>0</v>
      </c>
      <c r="BD100" s="1019">
        <v>0</v>
      </c>
      <c r="BG100" s="1064">
        <v>2000000</v>
      </c>
      <c r="BH100" s="1064">
        <v>0</v>
      </c>
      <c r="BI100" s="1064">
        <v>1000000</v>
      </c>
      <c r="BJ100" s="1064">
        <v>0</v>
      </c>
      <c r="BK100" s="1064">
        <v>0</v>
      </c>
      <c r="BL100" s="1064">
        <v>0</v>
      </c>
      <c r="BM100" s="1064">
        <v>0</v>
      </c>
      <c r="BN100" s="1064">
        <v>0</v>
      </c>
      <c r="BO100" s="1064">
        <v>0</v>
      </c>
      <c r="BP100" s="1064">
        <v>0</v>
      </c>
      <c r="BQ100" s="1064">
        <v>0</v>
      </c>
      <c r="BR100" s="1064">
        <v>0</v>
      </c>
      <c r="BS100" s="1064">
        <v>0</v>
      </c>
      <c r="BT100" s="1064">
        <v>0</v>
      </c>
    </row>
    <row r="101" spans="1:72" ht="23.1" customHeight="1" x14ac:dyDescent="0.2">
      <c r="A101" s="1012" t="str">
        <f t="shared" si="1"/>
        <v>A20451310</v>
      </c>
      <c r="B101" s="1257" t="s">
        <v>361</v>
      </c>
      <c r="C101" s="1287"/>
      <c r="D101" s="1257" t="s">
        <v>741</v>
      </c>
      <c r="E101" s="1287"/>
      <c r="F101" s="1257" t="s">
        <v>739</v>
      </c>
      <c r="G101" s="1287"/>
      <c r="H101" s="1257" t="s">
        <v>742</v>
      </c>
      <c r="I101" s="1287"/>
      <c r="J101" s="1257" t="s">
        <v>743</v>
      </c>
      <c r="K101" s="1287"/>
      <c r="L101" s="1287"/>
      <c r="M101" s="1257" t="s">
        <v>765</v>
      </c>
      <c r="N101" s="1287"/>
      <c r="O101" s="1287"/>
      <c r="P101" s="1257"/>
      <c r="Q101" s="1287"/>
      <c r="R101" s="1257"/>
      <c r="S101" s="1287"/>
      <c r="T101" s="1258" t="s">
        <v>420</v>
      </c>
      <c r="U101" s="1287"/>
      <c r="V101" s="1287"/>
      <c r="W101" s="1287"/>
      <c r="X101" s="1287"/>
      <c r="Y101" s="1287"/>
      <c r="Z101" s="1287"/>
      <c r="AA101" s="1287"/>
      <c r="AB101" s="1257" t="s">
        <v>732</v>
      </c>
      <c r="AC101" s="1287"/>
      <c r="AD101" s="1287"/>
      <c r="AE101" s="1287"/>
      <c r="AF101" s="1287"/>
      <c r="AG101" s="1257" t="s">
        <v>733</v>
      </c>
      <c r="AH101" s="1287"/>
      <c r="AI101" s="1287"/>
      <c r="AJ101" s="1023" t="s">
        <v>417</v>
      </c>
      <c r="AK101" s="1259" t="s">
        <v>734</v>
      </c>
      <c r="AL101" s="1287"/>
      <c r="AM101" s="1287"/>
      <c r="AN101" s="1287"/>
      <c r="AO101" s="1287"/>
      <c r="AP101" s="1287"/>
      <c r="AQ101" s="1019">
        <v>0</v>
      </c>
      <c r="AR101" s="1060">
        <v>0</v>
      </c>
      <c r="AS101" s="1019">
        <v>0</v>
      </c>
      <c r="AT101" s="1019">
        <v>0</v>
      </c>
      <c r="AU101" s="1019">
        <v>0</v>
      </c>
      <c r="AV101" s="1060">
        <v>0</v>
      </c>
      <c r="AW101" s="1019">
        <v>0</v>
      </c>
      <c r="AX101" s="1060">
        <v>0</v>
      </c>
      <c r="AY101" s="1019">
        <v>0</v>
      </c>
      <c r="AZ101" s="1060">
        <v>0</v>
      </c>
      <c r="BA101" s="1019">
        <v>0</v>
      </c>
      <c r="BB101" s="1019">
        <v>0</v>
      </c>
      <c r="BC101" s="1019">
        <v>0</v>
      </c>
      <c r="BD101" s="1019">
        <v>0</v>
      </c>
      <c r="BG101" s="1064">
        <v>0</v>
      </c>
      <c r="BH101" s="1064">
        <v>0</v>
      </c>
      <c r="BI101" s="1064">
        <v>0</v>
      </c>
      <c r="BJ101" s="1064">
        <v>0</v>
      </c>
      <c r="BK101" s="1064">
        <v>0</v>
      </c>
      <c r="BL101" s="1064">
        <v>0</v>
      </c>
      <c r="BM101" s="1064">
        <v>0</v>
      </c>
      <c r="BN101" s="1064">
        <v>0</v>
      </c>
      <c r="BO101" s="1064">
        <v>0</v>
      </c>
      <c r="BP101" s="1064">
        <v>0</v>
      </c>
      <c r="BQ101" s="1064">
        <v>0</v>
      </c>
      <c r="BR101" s="1064">
        <v>0</v>
      </c>
      <c r="BS101" s="1064">
        <v>0</v>
      </c>
      <c r="BT101" s="1064">
        <v>0</v>
      </c>
    </row>
    <row r="102" spans="1:72" ht="23.1" customHeight="1" x14ac:dyDescent="0.2">
      <c r="A102" s="1012" t="str">
        <f t="shared" si="1"/>
        <v>A204610</v>
      </c>
      <c r="B102" s="1261" t="s">
        <v>361</v>
      </c>
      <c r="C102" s="1287"/>
      <c r="D102" s="1261" t="s">
        <v>741</v>
      </c>
      <c r="E102" s="1287"/>
      <c r="F102" s="1261" t="s">
        <v>739</v>
      </c>
      <c r="G102" s="1287"/>
      <c r="H102" s="1261" t="s">
        <v>742</v>
      </c>
      <c r="I102" s="1287"/>
      <c r="J102" s="1261" t="s">
        <v>753</v>
      </c>
      <c r="K102" s="1287"/>
      <c r="L102" s="1287"/>
      <c r="M102" s="1261"/>
      <c r="N102" s="1287"/>
      <c r="O102" s="1287"/>
      <c r="P102" s="1261"/>
      <c r="Q102" s="1287"/>
      <c r="R102" s="1261"/>
      <c r="S102" s="1287"/>
      <c r="T102" s="1260" t="s">
        <v>766</v>
      </c>
      <c r="U102" s="1287"/>
      <c r="V102" s="1287"/>
      <c r="W102" s="1287"/>
      <c r="X102" s="1287"/>
      <c r="Y102" s="1287"/>
      <c r="Z102" s="1287"/>
      <c r="AA102" s="1287"/>
      <c r="AB102" s="1261" t="s">
        <v>732</v>
      </c>
      <c r="AC102" s="1287"/>
      <c r="AD102" s="1287"/>
      <c r="AE102" s="1287"/>
      <c r="AF102" s="1287"/>
      <c r="AG102" s="1261" t="s">
        <v>733</v>
      </c>
      <c r="AH102" s="1287"/>
      <c r="AI102" s="1287"/>
      <c r="AJ102" s="1020" t="s">
        <v>417</v>
      </c>
      <c r="AK102" s="1262" t="s">
        <v>734</v>
      </c>
      <c r="AL102" s="1287"/>
      <c r="AM102" s="1287"/>
      <c r="AN102" s="1287"/>
      <c r="AO102" s="1287"/>
      <c r="AP102" s="1287"/>
      <c r="AQ102" s="1019">
        <v>2379558591.04</v>
      </c>
      <c r="AR102" s="1060">
        <v>0</v>
      </c>
      <c r="AS102" s="1019">
        <v>9348203.0399999991</v>
      </c>
      <c r="AT102" s="1019">
        <v>0</v>
      </c>
      <c r="AU102" s="1019">
        <v>0</v>
      </c>
      <c r="AV102" s="1060">
        <v>0</v>
      </c>
      <c r="AW102" s="1019">
        <v>0</v>
      </c>
      <c r="AX102" s="1060">
        <v>94021157</v>
      </c>
      <c r="AY102" s="1019">
        <v>94021157</v>
      </c>
      <c r="AZ102" s="1060">
        <v>94021157</v>
      </c>
      <c r="BA102" s="1019">
        <v>0</v>
      </c>
      <c r="BB102" s="1019">
        <v>94021157</v>
      </c>
      <c r="BC102" s="1019">
        <v>0</v>
      </c>
      <c r="BD102" s="1019">
        <v>0</v>
      </c>
      <c r="BG102" s="1064">
        <v>2379558591.04</v>
      </c>
      <c r="BH102" s="1064">
        <v>0</v>
      </c>
      <c r="BI102" s="1064">
        <v>9348203.0399999991</v>
      </c>
      <c r="BJ102" s="1064">
        <v>0</v>
      </c>
      <c r="BK102" s="1064">
        <v>0</v>
      </c>
      <c r="BL102" s="1064">
        <v>0</v>
      </c>
      <c r="BM102" s="1064">
        <v>0</v>
      </c>
      <c r="BN102" s="1064">
        <v>94021157</v>
      </c>
      <c r="BO102" s="1064">
        <v>94021157</v>
      </c>
      <c r="BP102" s="1064">
        <v>94021157</v>
      </c>
      <c r="BQ102" s="1064">
        <v>0</v>
      </c>
      <c r="BR102" s="1064">
        <v>94021157</v>
      </c>
      <c r="BS102" s="1064">
        <v>0</v>
      </c>
      <c r="BT102" s="1064">
        <v>0</v>
      </c>
    </row>
    <row r="103" spans="1:72" ht="23.1" customHeight="1" x14ac:dyDescent="0.2">
      <c r="A103" s="1012" t="str">
        <f t="shared" si="1"/>
        <v>A2046210</v>
      </c>
      <c r="B103" s="1257" t="s">
        <v>361</v>
      </c>
      <c r="C103" s="1287"/>
      <c r="D103" s="1257" t="s">
        <v>741</v>
      </c>
      <c r="E103" s="1287"/>
      <c r="F103" s="1257" t="s">
        <v>739</v>
      </c>
      <c r="G103" s="1287"/>
      <c r="H103" s="1257" t="s">
        <v>742</v>
      </c>
      <c r="I103" s="1287"/>
      <c r="J103" s="1257" t="s">
        <v>753</v>
      </c>
      <c r="K103" s="1287"/>
      <c r="L103" s="1287"/>
      <c r="M103" s="1257" t="s">
        <v>741</v>
      </c>
      <c r="N103" s="1287"/>
      <c r="O103" s="1287"/>
      <c r="P103" s="1257"/>
      <c r="Q103" s="1287"/>
      <c r="R103" s="1257"/>
      <c r="S103" s="1287"/>
      <c r="T103" s="1258" t="s">
        <v>421</v>
      </c>
      <c r="U103" s="1287"/>
      <c r="V103" s="1287"/>
      <c r="W103" s="1287"/>
      <c r="X103" s="1287"/>
      <c r="Y103" s="1287"/>
      <c r="Z103" s="1287"/>
      <c r="AA103" s="1287"/>
      <c r="AB103" s="1257" t="s">
        <v>732</v>
      </c>
      <c r="AC103" s="1287"/>
      <c r="AD103" s="1287"/>
      <c r="AE103" s="1287"/>
      <c r="AF103" s="1287"/>
      <c r="AG103" s="1257" t="s">
        <v>733</v>
      </c>
      <c r="AH103" s="1287"/>
      <c r="AI103" s="1287"/>
      <c r="AJ103" s="1023" t="s">
        <v>417</v>
      </c>
      <c r="AK103" s="1259" t="s">
        <v>734</v>
      </c>
      <c r="AL103" s="1287"/>
      <c r="AM103" s="1287"/>
      <c r="AN103" s="1287"/>
      <c r="AO103" s="1287"/>
      <c r="AP103" s="1287"/>
      <c r="AQ103" s="1019">
        <v>1247737438.04</v>
      </c>
      <c r="AR103" s="1060">
        <v>0</v>
      </c>
      <c r="AS103" s="1019">
        <v>2148203.04</v>
      </c>
      <c r="AT103" s="1019">
        <v>0</v>
      </c>
      <c r="AU103" s="1019">
        <v>0</v>
      </c>
      <c r="AV103" s="1060">
        <v>0</v>
      </c>
      <c r="AW103" s="1019">
        <v>0</v>
      </c>
      <c r="AX103" s="1060">
        <v>94021157</v>
      </c>
      <c r="AY103" s="1019">
        <v>94021157</v>
      </c>
      <c r="AZ103" s="1060">
        <v>94021157</v>
      </c>
      <c r="BA103" s="1019">
        <v>0</v>
      </c>
      <c r="BB103" s="1019">
        <v>94021157</v>
      </c>
      <c r="BC103" s="1019">
        <v>0</v>
      </c>
      <c r="BD103" s="1019">
        <v>0</v>
      </c>
      <c r="BG103" s="1064">
        <v>1247737438.04</v>
      </c>
      <c r="BH103" s="1064">
        <v>0</v>
      </c>
      <c r="BI103" s="1064">
        <v>2148203.04</v>
      </c>
      <c r="BJ103" s="1064">
        <v>0</v>
      </c>
      <c r="BK103" s="1064">
        <v>0</v>
      </c>
      <c r="BL103" s="1064">
        <v>0</v>
      </c>
      <c r="BM103" s="1064">
        <v>0</v>
      </c>
      <c r="BN103" s="1064">
        <v>94021157</v>
      </c>
      <c r="BO103" s="1064">
        <v>94021157</v>
      </c>
      <c r="BP103" s="1064">
        <v>94021157</v>
      </c>
      <c r="BQ103" s="1064">
        <v>0</v>
      </c>
      <c r="BR103" s="1064">
        <v>94021157</v>
      </c>
      <c r="BS103" s="1064">
        <v>0</v>
      </c>
      <c r="BT103" s="1064">
        <v>0</v>
      </c>
    </row>
    <row r="104" spans="1:72" ht="23.1" customHeight="1" x14ac:dyDescent="0.2">
      <c r="A104" s="1012" t="str">
        <f t="shared" si="1"/>
        <v>A2046310</v>
      </c>
      <c r="B104" s="1257" t="s">
        <v>361</v>
      </c>
      <c r="C104" s="1287"/>
      <c r="D104" s="1257" t="s">
        <v>741</v>
      </c>
      <c r="E104" s="1287"/>
      <c r="F104" s="1257" t="s">
        <v>739</v>
      </c>
      <c r="G104" s="1287"/>
      <c r="H104" s="1257" t="s">
        <v>742</v>
      </c>
      <c r="I104" s="1287"/>
      <c r="J104" s="1257" t="s">
        <v>753</v>
      </c>
      <c r="K104" s="1287"/>
      <c r="L104" s="1287"/>
      <c r="M104" s="1257" t="s">
        <v>748</v>
      </c>
      <c r="N104" s="1287"/>
      <c r="O104" s="1287"/>
      <c r="P104" s="1257"/>
      <c r="Q104" s="1287"/>
      <c r="R104" s="1257"/>
      <c r="S104" s="1287"/>
      <c r="T104" s="1258" t="s">
        <v>422</v>
      </c>
      <c r="U104" s="1287"/>
      <c r="V104" s="1287"/>
      <c r="W104" s="1287"/>
      <c r="X104" s="1287"/>
      <c r="Y104" s="1287"/>
      <c r="Z104" s="1287"/>
      <c r="AA104" s="1287"/>
      <c r="AB104" s="1257" t="s">
        <v>732</v>
      </c>
      <c r="AC104" s="1287"/>
      <c r="AD104" s="1287"/>
      <c r="AE104" s="1287"/>
      <c r="AF104" s="1287"/>
      <c r="AG104" s="1257" t="s">
        <v>733</v>
      </c>
      <c r="AH104" s="1287"/>
      <c r="AI104" s="1287"/>
      <c r="AJ104" s="1023" t="s">
        <v>417</v>
      </c>
      <c r="AK104" s="1259" t="s">
        <v>734</v>
      </c>
      <c r="AL104" s="1287"/>
      <c r="AM104" s="1287"/>
      <c r="AN104" s="1287"/>
      <c r="AO104" s="1287"/>
      <c r="AP104" s="1287"/>
      <c r="AQ104" s="1019">
        <v>7500000</v>
      </c>
      <c r="AR104" s="1060">
        <v>0</v>
      </c>
      <c r="AS104" s="1019">
        <v>7200000</v>
      </c>
      <c r="AT104" s="1019">
        <v>0</v>
      </c>
      <c r="AU104" s="1019">
        <v>0</v>
      </c>
      <c r="AV104" s="1060">
        <v>0</v>
      </c>
      <c r="AW104" s="1019">
        <v>0</v>
      </c>
      <c r="AX104" s="1060">
        <v>0</v>
      </c>
      <c r="AY104" s="1019">
        <v>0</v>
      </c>
      <c r="AZ104" s="1060">
        <v>0</v>
      </c>
      <c r="BA104" s="1019">
        <v>0</v>
      </c>
      <c r="BB104" s="1019">
        <v>0</v>
      </c>
      <c r="BC104" s="1019">
        <v>0</v>
      </c>
      <c r="BD104" s="1019">
        <v>0</v>
      </c>
      <c r="BG104" s="1064">
        <v>7500000</v>
      </c>
      <c r="BH104" s="1064">
        <v>0</v>
      </c>
      <c r="BI104" s="1064">
        <v>7200000</v>
      </c>
      <c r="BJ104" s="1064">
        <v>0</v>
      </c>
      <c r="BK104" s="1064">
        <v>0</v>
      </c>
      <c r="BL104" s="1064">
        <v>0</v>
      </c>
      <c r="BM104" s="1064">
        <v>0</v>
      </c>
      <c r="BN104" s="1064">
        <v>0</v>
      </c>
      <c r="BO104" s="1064">
        <v>0</v>
      </c>
      <c r="BP104" s="1064">
        <v>0</v>
      </c>
      <c r="BQ104" s="1064">
        <v>0</v>
      </c>
      <c r="BR104" s="1064">
        <v>0</v>
      </c>
      <c r="BS104" s="1064">
        <v>0</v>
      </c>
      <c r="BT104" s="1064">
        <v>0</v>
      </c>
    </row>
    <row r="105" spans="1:72" ht="23.1" customHeight="1" x14ac:dyDescent="0.2">
      <c r="A105" s="1012" t="str">
        <f t="shared" si="1"/>
        <v>A2046510</v>
      </c>
      <c r="B105" s="1257" t="s">
        <v>361</v>
      </c>
      <c r="C105" s="1287"/>
      <c r="D105" s="1257" t="s">
        <v>741</v>
      </c>
      <c r="E105" s="1287"/>
      <c r="F105" s="1257" t="s">
        <v>739</v>
      </c>
      <c r="G105" s="1287"/>
      <c r="H105" s="1257" t="s">
        <v>742</v>
      </c>
      <c r="I105" s="1287"/>
      <c r="J105" s="1257" t="s">
        <v>753</v>
      </c>
      <c r="K105" s="1287"/>
      <c r="L105" s="1287"/>
      <c r="M105" s="1257" t="s">
        <v>743</v>
      </c>
      <c r="N105" s="1287"/>
      <c r="O105" s="1287"/>
      <c r="P105" s="1257"/>
      <c r="Q105" s="1287"/>
      <c r="R105" s="1257"/>
      <c r="S105" s="1287"/>
      <c r="T105" s="1258" t="s">
        <v>423</v>
      </c>
      <c r="U105" s="1287"/>
      <c r="V105" s="1287"/>
      <c r="W105" s="1287"/>
      <c r="X105" s="1287"/>
      <c r="Y105" s="1287"/>
      <c r="Z105" s="1287"/>
      <c r="AA105" s="1287"/>
      <c r="AB105" s="1257" t="s">
        <v>732</v>
      </c>
      <c r="AC105" s="1287"/>
      <c r="AD105" s="1287"/>
      <c r="AE105" s="1287"/>
      <c r="AF105" s="1287"/>
      <c r="AG105" s="1257" t="s">
        <v>733</v>
      </c>
      <c r="AH105" s="1287"/>
      <c r="AI105" s="1287"/>
      <c r="AJ105" s="1023" t="s">
        <v>417</v>
      </c>
      <c r="AK105" s="1259" t="s">
        <v>734</v>
      </c>
      <c r="AL105" s="1287"/>
      <c r="AM105" s="1287"/>
      <c r="AN105" s="1287"/>
      <c r="AO105" s="1287"/>
      <c r="AP105" s="1287"/>
      <c r="AQ105" s="1019">
        <v>1124321153</v>
      </c>
      <c r="AR105" s="1060">
        <v>0</v>
      </c>
      <c r="AS105" s="1019">
        <v>0</v>
      </c>
      <c r="AT105" s="1019">
        <v>0</v>
      </c>
      <c r="AU105" s="1019">
        <v>0</v>
      </c>
      <c r="AV105" s="1060">
        <v>0</v>
      </c>
      <c r="AW105" s="1019">
        <v>0</v>
      </c>
      <c r="AX105" s="1060">
        <v>0</v>
      </c>
      <c r="AY105" s="1019">
        <v>0</v>
      </c>
      <c r="AZ105" s="1060">
        <v>0</v>
      </c>
      <c r="BA105" s="1019">
        <v>0</v>
      </c>
      <c r="BB105" s="1019">
        <v>0</v>
      </c>
      <c r="BC105" s="1019">
        <v>0</v>
      </c>
      <c r="BD105" s="1019">
        <v>0</v>
      </c>
      <c r="BG105" s="1064">
        <v>1124321153</v>
      </c>
      <c r="BH105" s="1064">
        <v>0</v>
      </c>
      <c r="BI105" s="1064">
        <v>0</v>
      </c>
      <c r="BJ105" s="1064">
        <v>0</v>
      </c>
      <c r="BK105" s="1064">
        <v>0</v>
      </c>
      <c r="BL105" s="1064">
        <v>0</v>
      </c>
      <c r="BM105" s="1064">
        <v>0</v>
      </c>
      <c r="BN105" s="1064">
        <v>0</v>
      </c>
      <c r="BO105" s="1064">
        <v>0</v>
      </c>
      <c r="BP105" s="1064">
        <v>0</v>
      </c>
      <c r="BQ105" s="1064">
        <v>0</v>
      </c>
      <c r="BR105" s="1064">
        <v>0</v>
      </c>
      <c r="BS105" s="1064">
        <v>0</v>
      </c>
      <c r="BT105" s="1064">
        <v>0</v>
      </c>
    </row>
    <row r="106" spans="1:72" ht="23.1" customHeight="1" x14ac:dyDescent="0.2">
      <c r="A106" s="1012" t="str">
        <f t="shared" si="1"/>
        <v>A204710</v>
      </c>
      <c r="B106" s="1261" t="s">
        <v>361</v>
      </c>
      <c r="C106" s="1287"/>
      <c r="D106" s="1261" t="s">
        <v>741</v>
      </c>
      <c r="E106" s="1287"/>
      <c r="F106" s="1261" t="s">
        <v>739</v>
      </c>
      <c r="G106" s="1287"/>
      <c r="H106" s="1261" t="s">
        <v>742</v>
      </c>
      <c r="I106" s="1287"/>
      <c r="J106" s="1261" t="s">
        <v>754</v>
      </c>
      <c r="K106" s="1287"/>
      <c r="L106" s="1287"/>
      <c r="M106" s="1261"/>
      <c r="N106" s="1287"/>
      <c r="O106" s="1287"/>
      <c r="P106" s="1261"/>
      <c r="Q106" s="1287"/>
      <c r="R106" s="1261"/>
      <c r="S106" s="1287"/>
      <c r="T106" s="1260" t="s">
        <v>644</v>
      </c>
      <c r="U106" s="1287"/>
      <c r="V106" s="1287"/>
      <c r="W106" s="1287"/>
      <c r="X106" s="1287"/>
      <c r="Y106" s="1287"/>
      <c r="Z106" s="1287"/>
      <c r="AA106" s="1287"/>
      <c r="AB106" s="1261" t="s">
        <v>732</v>
      </c>
      <c r="AC106" s="1287"/>
      <c r="AD106" s="1287"/>
      <c r="AE106" s="1287"/>
      <c r="AF106" s="1287"/>
      <c r="AG106" s="1261" t="s">
        <v>733</v>
      </c>
      <c r="AH106" s="1287"/>
      <c r="AI106" s="1287"/>
      <c r="AJ106" s="1020" t="s">
        <v>417</v>
      </c>
      <c r="AK106" s="1262" t="s">
        <v>734</v>
      </c>
      <c r="AL106" s="1287"/>
      <c r="AM106" s="1287"/>
      <c r="AN106" s="1287"/>
      <c r="AO106" s="1287"/>
      <c r="AP106" s="1287"/>
      <c r="AQ106" s="1019">
        <v>25000000</v>
      </c>
      <c r="AR106" s="1060">
        <v>281500</v>
      </c>
      <c r="AS106" s="1019">
        <v>10417643</v>
      </c>
      <c r="AT106" s="1019">
        <v>0</v>
      </c>
      <c r="AU106" s="1019">
        <v>0</v>
      </c>
      <c r="AV106" s="1060">
        <v>4709500</v>
      </c>
      <c r="AW106" s="1019">
        <v>4428000</v>
      </c>
      <c r="AX106" s="1060">
        <v>281500</v>
      </c>
      <c r="AY106" s="1019">
        <v>4428000</v>
      </c>
      <c r="AZ106" s="1060">
        <v>281500</v>
      </c>
      <c r="BA106" s="1019">
        <v>0</v>
      </c>
      <c r="BB106" s="1019">
        <v>281500</v>
      </c>
      <c r="BC106" s="1019">
        <v>0</v>
      </c>
      <c r="BD106" s="1019">
        <v>0</v>
      </c>
      <c r="BG106" s="1064">
        <v>25000000</v>
      </c>
      <c r="BH106" s="1064">
        <v>281500</v>
      </c>
      <c r="BI106" s="1064">
        <v>10417643</v>
      </c>
      <c r="BJ106" s="1064">
        <v>0</v>
      </c>
      <c r="BK106" s="1064">
        <v>0</v>
      </c>
      <c r="BL106" s="1064">
        <v>4709500</v>
      </c>
      <c r="BM106" s="1064">
        <v>4428000</v>
      </c>
      <c r="BN106" s="1064">
        <v>281500</v>
      </c>
      <c r="BO106" s="1064">
        <v>4428000</v>
      </c>
      <c r="BP106" s="1064">
        <v>281500</v>
      </c>
      <c r="BQ106" s="1064">
        <v>0</v>
      </c>
      <c r="BR106" s="1064">
        <v>281500</v>
      </c>
      <c r="BS106" s="1064">
        <v>0</v>
      </c>
      <c r="BT106" s="1064">
        <v>0</v>
      </c>
    </row>
    <row r="107" spans="1:72" ht="23.1" customHeight="1" x14ac:dyDescent="0.2">
      <c r="A107" s="1012" t="str">
        <f t="shared" si="1"/>
        <v>A2047510</v>
      </c>
      <c r="B107" s="1257" t="s">
        <v>361</v>
      </c>
      <c r="C107" s="1287"/>
      <c r="D107" s="1257" t="s">
        <v>741</v>
      </c>
      <c r="E107" s="1287"/>
      <c r="F107" s="1257" t="s">
        <v>739</v>
      </c>
      <c r="G107" s="1287"/>
      <c r="H107" s="1257" t="s">
        <v>742</v>
      </c>
      <c r="I107" s="1287"/>
      <c r="J107" s="1257" t="s">
        <v>754</v>
      </c>
      <c r="K107" s="1287"/>
      <c r="L107" s="1287"/>
      <c r="M107" s="1257" t="s">
        <v>743</v>
      </c>
      <c r="N107" s="1287"/>
      <c r="O107" s="1287"/>
      <c r="P107" s="1257"/>
      <c r="Q107" s="1287"/>
      <c r="R107" s="1257"/>
      <c r="S107" s="1287"/>
      <c r="T107" s="1258" t="s">
        <v>424</v>
      </c>
      <c r="U107" s="1287"/>
      <c r="V107" s="1287"/>
      <c r="W107" s="1287"/>
      <c r="X107" s="1287"/>
      <c r="Y107" s="1287"/>
      <c r="Z107" s="1287"/>
      <c r="AA107" s="1287"/>
      <c r="AB107" s="1257" t="s">
        <v>732</v>
      </c>
      <c r="AC107" s="1287"/>
      <c r="AD107" s="1287"/>
      <c r="AE107" s="1287"/>
      <c r="AF107" s="1287"/>
      <c r="AG107" s="1257" t="s">
        <v>733</v>
      </c>
      <c r="AH107" s="1287"/>
      <c r="AI107" s="1287"/>
      <c r="AJ107" s="1023" t="s">
        <v>417</v>
      </c>
      <c r="AK107" s="1259" t="s">
        <v>734</v>
      </c>
      <c r="AL107" s="1287"/>
      <c r="AM107" s="1287"/>
      <c r="AN107" s="1287"/>
      <c r="AO107" s="1287"/>
      <c r="AP107" s="1287"/>
      <c r="AQ107" s="1019">
        <v>20000000</v>
      </c>
      <c r="AR107" s="1060">
        <v>0</v>
      </c>
      <c r="AS107" s="1019">
        <v>9800000</v>
      </c>
      <c r="AT107" s="1019">
        <v>0</v>
      </c>
      <c r="AU107" s="1019">
        <v>0</v>
      </c>
      <c r="AV107" s="1060">
        <v>4428000</v>
      </c>
      <c r="AW107" s="1019">
        <v>4428000</v>
      </c>
      <c r="AX107" s="1060">
        <v>0</v>
      </c>
      <c r="AY107" s="1019">
        <v>4428000</v>
      </c>
      <c r="AZ107" s="1060">
        <v>0</v>
      </c>
      <c r="BA107" s="1019">
        <v>0</v>
      </c>
      <c r="BB107" s="1019">
        <v>0</v>
      </c>
      <c r="BC107" s="1019">
        <v>0</v>
      </c>
      <c r="BD107" s="1019">
        <v>0</v>
      </c>
      <c r="BG107" s="1064">
        <v>20000000</v>
      </c>
      <c r="BH107" s="1064">
        <v>0</v>
      </c>
      <c r="BI107" s="1064">
        <v>9800000</v>
      </c>
      <c r="BJ107" s="1064">
        <v>0</v>
      </c>
      <c r="BK107" s="1064">
        <v>0</v>
      </c>
      <c r="BL107" s="1064">
        <v>4428000</v>
      </c>
      <c r="BM107" s="1064">
        <v>4428000</v>
      </c>
      <c r="BN107" s="1064">
        <v>0</v>
      </c>
      <c r="BO107" s="1064">
        <v>4428000</v>
      </c>
      <c r="BP107" s="1064">
        <v>0</v>
      </c>
      <c r="BQ107" s="1064">
        <v>0</v>
      </c>
      <c r="BR107" s="1064">
        <v>0</v>
      </c>
      <c r="BS107" s="1064">
        <v>0</v>
      </c>
      <c r="BT107" s="1064">
        <v>0</v>
      </c>
    </row>
    <row r="108" spans="1:72" ht="23.1" customHeight="1" x14ac:dyDescent="0.2">
      <c r="A108" s="1012" t="str">
        <f t="shared" si="1"/>
        <v>A2047610</v>
      </c>
      <c r="B108" s="1257" t="s">
        <v>361</v>
      </c>
      <c r="C108" s="1287"/>
      <c r="D108" s="1257" t="s">
        <v>741</v>
      </c>
      <c r="E108" s="1287"/>
      <c r="F108" s="1257" t="s">
        <v>739</v>
      </c>
      <c r="G108" s="1287"/>
      <c r="H108" s="1257" t="s">
        <v>742</v>
      </c>
      <c r="I108" s="1287"/>
      <c r="J108" s="1257" t="s">
        <v>754</v>
      </c>
      <c r="K108" s="1287"/>
      <c r="L108" s="1287"/>
      <c r="M108" s="1257" t="s">
        <v>753</v>
      </c>
      <c r="N108" s="1287"/>
      <c r="O108" s="1287"/>
      <c r="P108" s="1257"/>
      <c r="Q108" s="1287"/>
      <c r="R108" s="1257"/>
      <c r="S108" s="1287"/>
      <c r="T108" s="1258" t="s">
        <v>425</v>
      </c>
      <c r="U108" s="1287"/>
      <c r="V108" s="1287"/>
      <c r="W108" s="1287"/>
      <c r="X108" s="1287"/>
      <c r="Y108" s="1287"/>
      <c r="Z108" s="1287"/>
      <c r="AA108" s="1287"/>
      <c r="AB108" s="1257" t="s">
        <v>732</v>
      </c>
      <c r="AC108" s="1287"/>
      <c r="AD108" s="1287"/>
      <c r="AE108" s="1287"/>
      <c r="AF108" s="1287"/>
      <c r="AG108" s="1257" t="s">
        <v>733</v>
      </c>
      <c r="AH108" s="1287"/>
      <c r="AI108" s="1287"/>
      <c r="AJ108" s="1023" t="s">
        <v>417</v>
      </c>
      <c r="AK108" s="1259" t="s">
        <v>734</v>
      </c>
      <c r="AL108" s="1287"/>
      <c r="AM108" s="1287"/>
      <c r="AN108" s="1287"/>
      <c r="AO108" s="1287"/>
      <c r="AP108" s="1287"/>
      <c r="AQ108" s="1019">
        <v>5000000</v>
      </c>
      <c r="AR108" s="1060">
        <v>281500</v>
      </c>
      <c r="AS108" s="1019">
        <v>617643</v>
      </c>
      <c r="AT108" s="1019">
        <v>0</v>
      </c>
      <c r="AU108" s="1019">
        <v>0</v>
      </c>
      <c r="AV108" s="1060">
        <v>281500</v>
      </c>
      <c r="AW108" s="1019">
        <v>0</v>
      </c>
      <c r="AX108" s="1060">
        <v>281500</v>
      </c>
      <c r="AY108" s="1019">
        <v>0</v>
      </c>
      <c r="AZ108" s="1060">
        <v>281500</v>
      </c>
      <c r="BA108" s="1019">
        <v>0</v>
      </c>
      <c r="BB108" s="1019">
        <v>281500</v>
      </c>
      <c r="BC108" s="1019">
        <v>0</v>
      </c>
      <c r="BD108" s="1019">
        <v>0</v>
      </c>
      <c r="BG108" s="1064">
        <v>5000000</v>
      </c>
      <c r="BH108" s="1064">
        <v>281500</v>
      </c>
      <c r="BI108" s="1064">
        <v>617643</v>
      </c>
      <c r="BJ108" s="1064">
        <v>0</v>
      </c>
      <c r="BK108" s="1064">
        <v>0</v>
      </c>
      <c r="BL108" s="1064">
        <v>281500</v>
      </c>
      <c r="BM108" s="1064">
        <v>0</v>
      </c>
      <c r="BN108" s="1064">
        <v>281500</v>
      </c>
      <c r="BO108" s="1064">
        <v>0</v>
      </c>
      <c r="BP108" s="1064">
        <v>281500</v>
      </c>
      <c r="BQ108" s="1064">
        <v>0</v>
      </c>
      <c r="BR108" s="1064">
        <v>281500</v>
      </c>
      <c r="BS108" s="1064">
        <v>0</v>
      </c>
      <c r="BT108" s="1064">
        <v>0</v>
      </c>
    </row>
    <row r="109" spans="1:72" ht="23.1" customHeight="1" x14ac:dyDescent="0.2">
      <c r="A109" s="1012" t="str">
        <f t="shared" si="1"/>
        <v>A204810</v>
      </c>
      <c r="B109" s="1261" t="s">
        <v>361</v>
      </c>
      <c r="C109" s="1287"/>
      <c r="D109" s="1261" t="s">
        <v>741</v>
      </c>
      <c r="E109" s="1287"/>
      <c r="F109" s="1261" t="s">
        <v>739</v>
      </c>
      <c r="G109" s="1287"/>
      <c r="H109" s="1261" t="s">
        <v>742</v>
      </c>
      <c r="I109" s="1287"/>
      <c r="J109" s="1261" t="s">
        <v>755</v>
      </c>
      <c r="K109" s="1287"/>
      <c r="L109" s="1287"/>
      <c r="M109" s="1261"/>
      <c r="N109" s="1287"/>
      <c r="O109" s="1287"/>
      <c r="P109" s="1261"/>
      <c r="Q109" s="1287"/>
      <c r="R109" s="1261"/>
      <c r="S109" s="1287"/>
      <c r="T109" s="1260" t="s">
        <v>767</v>
      </c>
      <c r="U109" s="1287"/>
      <c r="V109" s="1287"/>
      <c r="W109" s="1287"/>
      <c r="X109" s="1287"/>
      <c r="Y109" s="1287"/>
      <c r="Z109" s="1287"/>
      <c r="AA109" s="1287"/>
      <c r="AB109" s="1261" t="s">
        <v>732</v>
      </c>
      <c r="AC109" s="1287"/>
      <c r="AD109" s="1287"/>
      <c r="AE109" s="1287"/>
      <c r="AF109" s="1287"/>
      <c r="AG109" s="1261" t="s">
        <v>733</v>
      </c>
      <c r="AH109" s="1287"/>
      <c r="AI109" s="1287"/>
      <c r="AJ109" s="1020" t="s">
        <v>417</v>
      </c>
      <c r="AK109" s="1262" t="s">
        <v>734</v>
      </c>
      <c r="AL109" s="1287"/>
      <c r="AM109" s="1287"/>
      <c r="AN109" s="1287"/>
      <c r="AO109" s="1287"/>
      <c r="AP109" s="1287"/>
      <c r="AQ109" s="1019">
        <v>1456300000</v>
      </c>
      <c r="AR109" s="1060">
        <v>0</v>
      </c>
      <c r="AS109" s="1019">
        <v>11000000</v>
      </c>
      <c r="AT109" s="1019">
        <v>0</v>
      </c>
      <c r="AU109" s="1019">
        <v>0</v>
      </c>
      <c r="AV109" s="1060">
        <v>139859158</v>
      </c>
      <c r="AW109" s="1019">
        <v>139859158</v>
      </c>
      <c r="AX109" s="1060">
        <v>149582817</v>
      </c>
      <c r="AY109" s="1019">
        <v>9723659</v>
      </c>
      <c r="AZ109" s="1060">
        <v>146169047</v>
      </c>
      <c r="BA109" s="1019">
        <v>3413770</v>
      </c>
      <c r="BB109" s="1019">
        <v>139646272</v>
      </c>
      <c r="BC109" s="1019">
        <v>6522775</v>
      </c>
      <c r="BD109" s="1019">
        <v>8500</v>
      </c>
      <c r="BG109" s="1064">
        <v>1456300000</v>
      </c>
      <c r="BH109" s="1064">
        <v>0</v>
      </c>
      <c r="BI109" s="1064">
        <v>11000000</v>
      </c>
      <c r="BJ109" s="1064">
        <v>0</v>
      </c>
      <c r="BK109" s="1064">
        <v>0</v>
      </c>
      <c r="BL109" s="1064">
        <v>139859158</v>
      </c>
      <c r="BM109" s="1064">
        <v>139859158</v>
      </c>
      <c r="BN109" s="1064">
        <v>149582817</v>
      </c>
      <c r="BO109" s="1064">
        <v>9723659</v>
      </c>
      <c r="BP109" s="1064">
        <v>146169047</v>
      </c>
      <c r="BQ109" s="1064">
        <v>3413770</v>
      </c>
      <c r="BR109" s="1064">
        <v>139646272</v>
      </c>
      <c r="BS109" s="1064">
        <v>6522775</v>
      </c>
      <c r="BT109" s="1064">
        <v>8500</v>
      </c>
    </row>
    <row r="110" spans="1:72" ht="23.1" customHeight="1" x14ac:dyDescent="0.2">
      <c r="A110" s="1012" t="str">
        <f t="shared" si="1"/>
        <v>A2048110</v>
      </c>
      <c r="B110" s="1257" t="s">
        <v>361</v>
      </c>
      <c r="C110" s="1287"/>
      <c r="D110" s="1257" t="s">
        <v>741</v>
      </c>
      <c r="E110" s="1287"/>
      <c r="F110" s="1257" t="s">
        <v>739</v>
      </c>
      <c r="G110" s="1287"/>
      <c r="H110" s="1257" t="s">
        <v>742</v>
      </c>
      <c r="I110" s="1287"/>
      <c r="J110" s="1257" t="s">
        <v>755</v>
      </c>
      <c r="K110" s="1287"/>
      <c r="L110" s="1287"/>
      <c r="M110" s="1257" t="s">
        <v>738</v>
      </c>
      <c r="N110" s="1287"/>
      <c r="O110" s="1287"/>
      <c r="P110" s="1257"/>
      <c r="Q110" s="1287"/>
      <c r="R110" s="1257"/>
      <c r="S110" s="1287"/>
      <c r="T110" s="1258" t="s">
        <v>426</v>
      </c>
      <c r="U110" s="1287"/>
      <c r="V110" s="1287"/>
      <c r="W110" s="1287"/>
      <c r="X110" s="1287"/>
      <c r="Y110" s="1287"/>
      <c r="Z110" s="1287"/>
      <c r="AA110" s="1287"/>
      <c r="AB110" s="1257" t="s">
        <v>732</v>
      </c>
      <c r="AC110" s="1287"/>
      <c r="AD110" s="1287"/>
      <c r="AE110" s="1287"/>
      <c r="AF110" s="1287"/>
      <c r="AG110" s="1257" t="s">
        <v>733</v>
      </c>
      <c r="AH110" s="1287"/>
      <c r="AI110" s="1287"/>
      <c r="AJ110" s="1023" t="s">
        <v>417</v>
      </c>
      <c r="AK110" s="1259" t="s">
        <v>734</v>
      </c>
      <c r="AL110" s="1287"/>
      <c r="AM110" s="1287"/>
      <c r="AN110" s="1287"/>
      <c r="AO110" s="1287"/>
      <c r="AP110" s="1287"/>
      <c r="AQ110" s="1019">
        <v>159000000</v>
      </c>
      <c r="AR110" s="1060">
        <v>0</v>
      </c>
      <c r="AS110" s="1019">
        <v>11000000</v>
      </c>
      <c r="AT110" s="1019">
        <v>0</v>
      </c>
      <c r="AU110" s="1019">
        <v>0</v>
      </c>
      <c r="AV110" s="1060">
        <v>30903370</v>
      </c>
      <c r="AW110" s="1019">
        <v>30903370</v>
      </c>
      <c r="AX110" s="1060">
        <v>37365780</v>
      </c>
      <c r="AY110" s="1019">
        <v>6462410</v>
      </c>
      <c r="AZ110" s="1060">
        <v>37365780</v>
      </c>
      <c r="BA110" s="1019">
        <v>0</v>
      </c>
      <c r="BB110" s="1019">
        <v>37296080</v>
      </c>
      <c r="BC110" s="1019">
        <v>69700</v>
      </c>
      <c r="BD110" s="1019">
        <v>0</v>
      </c>
      <c r="BG110" s="1064">
        <v>159000000</v>
      </c>
      <c r="BH110" s="1064">
        <v>0</v>
      </c>
      <c r="BI110" s="1064">
        <v>11000000</v>
      </c>
      <c r="BJ110" s="1064">
        <v>0</v>
      </c>
      <c r="BK110" s="1064">
        <v>0</v>
      </c>
      <c r="BL110" s="1064">
        <v>30903370</v>
      </c>
      <c r="BM110" s="1064">
        <v>30903370</v>
      </c>
      <c r="BN110" s="1064">
        <v>37365780</v>
      </c>
      <c r="BO110" s="1064">
        <v>6462410</v>
      </c>
      <c r="BP110" s="1064">
        <v>37365780</v>
      </c>
      <c r="BQ110" s="1064">
        <v>0</v>
      </c>
      <c r="BR110" s="1064">
        <v>37296080</v>
      </c>
      <c r="BS110" s="1064">
        <v>69700</v>
      </c>
      <c r="BT110" s="1064">
        <v>0</v>
      </c>
    </row>
    <row r="111" spans="1:72" ht="23.1" customHeight="1" x14ac:dyDescent="0.2">
      <c r="A111" s="1012" t="str">
        <f t="shared" si="1"/>
        <v>A2048210</v>
      </c>
      <c r="B111" s="1257" t="s">
        <v>361</v>
      </c>
      <c r="C111" s="1287"/>
      <c r="D111" s="1257" t="s">
        <v>741</v>
      </c>
      <c r="E111" s="1287"/>
      <c r="F111" s="1257" t="s">
        <v>739</v>
      </c>
      <c r="G111" s="1287"/>
      <c r="H111" s="1257" t="s">
        <v>742</v>
      </c>
      <c r="I111" s="1287"/>
      <c r="J111" s="1257" t="s">
        <v>755</v>
      </c>
      <c r="K111" s="1287"/>
      <c r="L111" s="1287"/>
      <c r="M111" s="1257" t="s">
        <v>741</v>
      </c>
      <c r="N111" s="1287"/>
      <c r="O111" s="1287"/>
      <c r="P111" s="1257"/>
      <c r="Q111" s="1287"/>
      <c r="R111" s="1257"/>
      <c r="S111" s="1287"/>
      <c r="T111" s="1258" t="s">
        <v>427</v>
      </c>
      <c r="U111" s="1287"/>
      <c r="V111" s="1287"/>
      <c r="W111" s="1287"/>
      <c r="X111" s="1287"/>
      <c r="Y111" s="1287"/>
      <c r="Z111" s="1287"/>
      <c r="AA111" s="1287"/>
      <c r="AB111" s="1257" t="s">
        <v>732</v>
      </c>
      <c r="AC111" s="1287"/>
      <c r="AD111" s="1287"/>
      <c r="AE111" s="1287"/>
      <c r="AF111" s="1287"/>
      <c r="AG111" s="1257" t="s">
        <v>733</v>
      </c>
      <c r="AH111" s="1287"/>
      <c r="AI111" s="1287"/>
      <c r="AJ111" s="1023" t="s">
        <v>417</v>
      </c>
      <c r="AK111" s="1259" t="s">
        <v>734</v>
      </c>
      <c r="AL111" s="1287"/>
      <c r="AM111" s="1287"/>
      <c r="AN111" s="1287"/>
      <c r="AO111" s="1287"/>
      <c r="AP111" s="1287"/>
      <c r="AQ111" s="1019">
        <v>848000000</v>
      </c>
      <c r="AR111" s="1060">
        <v>0</v>
      </c>
      <c r="AS111" s="1019">
        <v>0</v>
      </c>
      <c r="AT111" s="1019">
        <v>0</v>
      </c>
      <c r="AU111" s="1019">
        <v>0</v>
      </c>
      <c r="AV111" s="1060">
        <v>77398427</v>
      </c>
      <c r="AW111" s="1019">
        <v>77398427</v>
      </c>
      <c r="AX111" s="1060">
        <v>79845449</v>
      </c>
      <c r="AY111" s="1019">
        <v>2447022</v>
      </c>
      <c r="AZ111" s="1060">
        <v>77334949</v>
      </c>
      <c r="BA111" s="1019">
        <v>2510500</v>
      </c>
      <c r="BB111" s="1019">
        <v>70881874</v>
      </c>
      <c r="BC111" s="1019">
        <v>6453075</v>
      </c>
      <c r="BD111" s="1019">
        <v>0</v>
      </c>
      <c r="BG111" s="1064">
        <v>848000000</v>
      </c>
      <c r="BH111" s="1064">
        <v>0</v>
      </c>
      <c r="BI111" s="1064">
        <v>0</v>
      </c>
      <c r="BJ111" s="1064">
        <v>0</v>
      </c>
      <c r="BK111" s="1064">
        <v>0</v>
      </c>
      <c r="BL111" s="1064">
        <v>77398427</v>
      </c>
      <c r="BM111" s="1064">
        <v>77398427</v>
      </c>
      <c r="BN111" s="1064">
        <v>79845449</v>
      </c>
      <c r="BO111" s="1064">
        <v>2447022</v>
      </c>
      <c r="BP111" s="1064">
        <v>77334949</v>
      </c>
      <c r="BQ111" s="1064">
        <v>2510500</v>
      </c>
      <c r="BR111" s="1064">
        <v>70881874</v>
      </c>
      <c r="BS111" s="1064">
        <v>6453075</v>
      </c>
      <c r="BT111" s="1064">
        <v>0</v>
      </c>
    </row>
    <row r="112" spans="1:72" ht="23.1" customHeight="1" x14ac:dyDescent="0.2">
      <c r="A112" s="1012" t="str">
        <f t="shared" si="1"/>
        <v>A2048310</v>
      </c>
      <c r="B112" s="1257" t="s">
        <v>361</v>
      </c>
      <c r="C112" s="1287"/>
      <c r="D112" s="1257" t="s">
        <v>741</v>
      </c>
      <c r="E112" s="1287"/>
      <c r="F112" s="1257" t="s">
        <v>739</v>
      </c>
      <c r="G112" s="1287"/>
      <c r="H112" s="1257" t="s">
        <v>742</v>
      </c>
      <c r="I112" s="1287"/>
      <c r="J112" s="1257" t="s">
        <v>755</v>
      </c>
      <c r="K112" s="1287"/>
      <c r="L112" s="1287"/>
      <c r="M112" s="1257" t="s">
        <v>748</v>
      </c>
      <c r="N112" s="1287"/>
      <c r="O112" s="1287"/>
      <c r="P112" s="1257"/>
      <c r="Q112" s="1287"/>
      <c r="R112" s="1257"/>
      <c r="S112" s="1287"/>
      <c r="T112" s="1258" t="s">
        <v>428</v>
      </c>
      <c r="U112" s="1287"/>
      <c r="V112" s="1287"/>
      <c r="W112" s="1287"/>
      <c r="X112" s="1287"/>
      <c r="Y112" s="1287"/>
      <c r="Z112" s="1287"/>
      <c r="AA112" s="1287"/>
      <c r="AB112" s="1257" t="s">
        <v>732</v>
      </c>
      <c r="AC112" s="1287"/>
      <c r="AD112" s="1287"/>
      <c r="AE112" s="1287"/>
      <c r="AF112" s="1287"/>
      <c r="AG112" s="1257" t="s">
        <v>733</v>
      </c>
      <c r="AH112" s="1287"/>
      <c r="AI112" s="1287"/>
      <c r="AJ112" s="1023" t="s">
        <v>417</v>
      </c>
      <c r="AK112" s="1259" t="s">
        <v>734</v>
      </c>
      <c r="AL112" s="1287"/>
      <c r="AM112" s="1287"/>
      <c r="AN112" s="1287"/>
      <c r="AO112" s="1287"/>
      <c r="AP112" s="1287"/>
      <c r="AQ112" s="1019">
        <v>300000</v>
      </c>
      <c r="AR112" s="1060">
        <v>0</v>
      </c>
      <c r="AS112" s="1019">
        <v>0</v>
      </c>
      <c r="AT112" s="1019">
        <v>0</v>
      </c>
      <c r="AU112" s="1019">
        <v>0</v>
      </c>
      <c r="AV112" s="1060">
        <v>70412</v>
      </c>
      <c r="AW112" s="1019">
        <v>70412</v>
      </c>
      <c r="AX112" s="1060">
        <v>70412</v>
      </c>
      <c r="AY112" s="1019">
        <v>0</v>
      </c>
      <c r="AZ112" s="1060">
        <v>70412</v>
      </c>
      <c r="BA112" s="1019">
        <v>0</v>
      </c>
      <c r="BB112" s="1019">
        <v>70412</v>
      </c>
      <c r="BC112" s="1019">
        <v>0</v>
      </c>
      <c r="BD112" s="1019">
        <v>0</v>
      </c>
      <c r="BG112" s="1064">
        <v>300000</v>
      </c>
      <c r="BH112" s="1064">
        <v>0</v>
      </c>
      <c r="BI112" s="1064">
        <v>0</v>
      </c>
      <c r="BJ112" s="1064">
        <v>0</v>
      </c>
      <c r="BK112" s="1064">
        <v>0</v>
      </c>
      <c r="BL112" s="1064">
        <v>70412</v>
      </c>
      <c r="BM112" s="1064">
        <v>70412</v>
      </c>
      <c r="BN112" s="1064">
        <v>70412</v>
      </c>
      <c r="BO112" s="1064">
        <v>0</v>
      </c>
      <c r="BP112" s="1064">
        <v>70412</v>
      </c>
      <c r="BQ112" s="1064">
        <v>0</v>
      </c>
      <c r="BR112" s="1064">
        <v>70412</v>
      </c>
      <c r="BS112" s="1064">
        <v>0</v>
      </c>
      <c r="BT112" s="1064">
        <v>0</v>
      </c>
    </row>
    <row r="113" spans="1:72" ht="23.1" customHeight="1" x14ac:dyDescent="0.2">
      <c r="A113" s="1012" t="str">
        <f t="shared" si="1"/>
        <v>A2048510</v>
      </c>
      <c r="B113" s="1257" t="s">
        <v>361</v>
      </c>
      <c r="C113" s="1287"/>
      <c r="D113" s="1257" t="s">
        <v>741</v>
      </c>
      <c r="E113" s="1287"/>
      <c r="F113" s="1257" t="s">
        <v>739</v>
      </c>
      <c r="G113" s="1287"/>
      <c r="H113" s="1257" t="s">
        <v>742</v>
      </c>
      <c r="I113" s="1287"/>
      <c r="J113" s="1257" t="s">
        <v>755</v>
      </c>
      <c r="K113" s="1287"/>
      <c r="L113" s="1287"/>
      <c r="M113" s="1257" t="s">
        <v>743</v>
      </c>
      <c r="N113" s="1287"/>
      <c r="O113" s="1287"/>
      <c r="P113" s="1257"/>
      <c r="Q113" s="1287"/>
      <c r="R113" s="1257"/>
      <c r="S113" s="1287"/>
      <c r="T113" s="1258" t="s">
        <v>429</v>
      </c>
      <c r="U113" s="1287"/>
      <c r="V113" s="1287"/>
      <c r="W113" s="1287"/>
      <c r="X113" s="1287"/>
      <c r="Y113" s="1287"/>
      <c r="Z113" s="1287"/>
      <c r="AA113" s="1287"/>
      <c r="AB113" s="1257" t="s">
        <v>732</v>
      </c>
      <c r="AC113" s="1287"/>
      <c r="AD113" s="1287"/>
      <c r="AE113" s="1287"/>
      <c r="AF113" s="1287"/>
      <c r="AG113" s="1257" t="s">
        <v>733</v>
      </c>
      <c r="AH113" s="1287"/>
      <c r="AI113" s="1287"/>
      <c r="AJ113" s="1023" t="s">
        <v>417</v>
      </c>
      <c r="AK113" s="1259" t="s">
        <v>734</v>
      </c>
      <c r="AL113" s="1287"/>
      <c r="AM113" s="1287"/>
      <c r="AN113" s="1287"/>
      <c r="AO113" s="1287"/>
      <c r="AP113" s="1287"/>
      <c r="AQ113" s="1019">
        <v>179000000</v>
      </c>
      <c r="AR113" s="1060">
        <v>0</v>
      </c>
      <c r="AS113" s="1019">
        <v>0</v>
      </c>
      <c r="AT113" s="1019">
        <v>0</v>
      </c>
      <c r="AU113" s="1019">
        <v>0</v>
      </c>
      <c r="AV113" s="1060">
        <v>13551564</v>
      </c>
      <c r="AW113" s="1019">
        <v>13551564</v>
      </c>
      <c r="AX113" s="1060">
        <v>13775167</v>
      </c>
      <c r="AY113" s="1019">
        <v>223603</v>
      </c>
      <c r="AZ113" s="1060">
        <v>12871897</v>
      </c>
      <c r="BA113" s="1019">
        <v>903270</v>
      </c>
      <c r="BB113" s="1019">
        <v>12871897</v>
      </c>
      <c r="BC113" s="1019">
        <v>0</v>
      </c>
      <c r="BD113" s="1019">
        <v>8500</v>
      </c>
      <c r="BG113" s="1064">
        <v>179000000</v>
      </c>
      <c r="BH113" s="1064">
        <v>0</v>
      </c>
      <c r="BI113" s="1064">
        <v>0</v>
      </c>
      <c r="BJ113" s="1064">
        <v>0</v>
      </c>
      <c r="BK113" s="1064">
        <v>0</v>
      </c>
      <c r="BL113" s="1064">
        <v>13551564</v>
      </c>
      <c r="BM113" s="1064">
        <v>13551564</v>
      </c>
      <c r="BN113" s="1064">
        <v>13775167</v>
      </c>
      <c r="BO113" s="1064">
        <v>223603</v>
      </c>
      <c r="BP113" s="1064">
        <v>12871897</v>
      </c>
      <c r="BQ113" s="1064">
        <v>903270</v>
      </c>
      <c r="BR113" s="1064">
        <v>12871897</v>
      </c>
      <c r="BS113" s="1064">
        <v>0</v>
      </c>
      <c r="BT113" s="1064">
        <v>8500</v>
      </c>
    </row>
    <row r="114" spans="1:72" ht="23.1" customHeight="1" x14ac:dyDescent="0.2">
      <c r="A114" s="1012" t="str">
        <f t="shared" si="1"/>
        <v>A2048610</v>
      </c>
      <c r="B114" s="1257" t="s">
        <v>361</v>
      </c>
      <c r="C114" s="1287"/>
      <c r="D114" s="1257" t="s">
        <v>741</v>
      </c>
      <c r="E114" s="1287"/>
      <c r="F114" s="1257" t="s">
        <v>739</v>
      </c>
      <c r="G114" s="1287"/>
      <c r="H114" s="1257" t="s">
        <v>742</v>
      </c>
      <c r="I114" s="1287"/>
      <c r="J114" s="1257" t="s">
        <v>755</v>
      </c>
      <c r="K114" s="1287"/>
      <c r="L114" s="1287"/>
      <c r="M114" s="1257" t="s">
        <v>753</v>
      </c>
      <c r="N114" s="1287"/>
      <c r="O114" s="1287"/>
      <c r="P114" s="1257"/>
      <c r="Q114" s="1287"/>
      <c r="R114" s="1257"/>
      <c r="S114" s="1287"/>
      <c r="T114" s="1258" t="s">
        <v>430</v>
      </c>
      <c r="U114" s="1287"/>
      <c r="V114" s="1287"/>
      <c r="W114" s="1287"/>
      <c r="X114" s="1287"/>
      <c r="Y114" s="1287"/>
      <c r="Z114" s="1287"/>
      <c r="AA114" s="1287"/>
      <c r="AB114" s="1257" t="s">
        <v>732</v>
      </c>
      <c r="AC114" s="1287"/>
      <c r="AD114" s="1287"/>
      <c r="AE114" s="1287"/>
      <c r="AF114" s="1287"/>
      <c r="AG114" s="1257" t="s">
        <v>733</v>
      </c>
      <c r="AH114" s="1287"/>
      <c r="AI114" s="1287"/>
      <c r="AJ114" s="1023" t="s">
        <v>417</v>
      </c>
      <c r="AK114" s="1259" t="s">
        <v>734</v>
      </c>
      <c r="AL114" s="1287"/>
      <c r="AM114" s="1287"/>
      <c r="AN114" s="1287"/>
      <c r="AO114" s="1287"/>
      <c r="AP114" s="1287"/>
      <c r="AQ114" s="1019">
        <v>270000000</v>
      </c>
      <c r="AR114" s="1060">
        <v>0</v>
      </c>
      <c r="AS114" s="1019">
        <v>0</v>
      </c>
      <c r="AT114" s="1019">
        <v>0</v>
      </c>
      <c r="AU114" s="1019">
        <v>0</v>
      </c>
      <c r="AV114" s="1060">
        <v>17935385</v>
      </c>
      <c r="AW114" s="1019">
        <v>17935385</v>
      </c>
      <c r="AX114" s="1060">
        <v>18526009</v>
      </c>
      <c r="AY114" s="1019">
        <v>590624</v>
      </c>
      <c r="AZ114" s="1060">
        <v>18526009</v>
      </c>
      <c r="BA114" s="1019">
        <v>0</v>
      </c>
      <c r="BB114" s="1019">
        <v>18526009</v>
      </c>
      <c r="BC114" s="1019">
        <v>0</v>
      </c>
      <c r="BD114" s="1019">
        <v>0</v>
      </c>
      <c r="BG114" s="1064">
        <v>270000000</v>
      </c>
      <c r="BH114" s="1064">
        <v>0</v>
      </c>
      <c r="BI114" s="1064">
        <v>0</v>
      </c>
      <c r="BJ114" s="1064">
        <v>0</v>
      </c>
      <c r="BK114" s="1064">
        <v>0</v>
      </c>
      <c r="BL114" s="1064">
        <v>17935385</v>
      </c>
      <c r="BM114" s="1064">
        <v>17935385</v>
      </c>
      <c r="BN114" s="1064">
        <v>18526009</v>
      </c>
      <c r="BO114" s="1064">
        <v>590624</v>
      </c>
      <c r="BP114" s="1064">
        <v>18526009</v>
      </c>
      <c r="BQ114" s="1064">
        <v>0</v>
      </c>
      <c r="BR114" s="1064">
        <v>18526009</v>
      </c>
      <c r="BS114" s="1064">
        <v>0</v>
      </c>
      <c r="BT114" s="1064">
        <v>0</v>
      </c>
    </row>
    <row r="115" spans="1:72" ht="23.1" customHeight="1" x14ac:dyDescent="0.2">
      <c r="A115" s="1012" t="str">
        <f t="shared" si="1"/>
        <v>A204910</v>
      </c>
      <c r="B115" s="1261" t="s">
        <v>361</v>
      </c>
      <c r="C115" s="1287"/>
      <c r="D115" s="1261" t="s">
        <v>741</v>
      </c>
      <c r="E115" s="1287"/>
      <c r="F115" s="1261" t="s">
        <v>739</v>
      </c>
      <c r="G115" s="1287"/>
      <c r="H115" s="1261" t="s">
        <v>742</v>
      </c>
      <c r="I115" s="1287"/>
      <c r="J115" s="1261" t="s">
        <v>747</v>
      </c>
      <c r="K115" s="1287"/>
      <c r="L115" s="1287"/>
      <c r="M115" s="1261"/>
      <c r="N115" s="1287"/>
      <c r="O115" s="1287"/>
      <c r="P115" s="1261"/>
      <c r="Q115" s="1287"/>
      <c r="R115" s="1261"/>
      <c r="S115" s="1287"/>
      <c r="T115" s="1260" t="s">
        <v>648</v>
      </c>
      <c r="U115" s="1287"/>
      <c r="V115" s="1287"/>
      <c r="W115" s="1287"/>
      <c r="X115" s="1287"/>
      <c r="Y115" s="1287"/>
      <c r="Z115" s="1287"/>
      <c r="AA115" s="1287"/>
      <c r="AB115" s="1261" t="s">
        <v>732</v>
      </c>
      <c r="AC115" s="1287"/>
      <c r="AD115" s="1287"/>
      <c r="AE115" s="1287"/>
      <c r="AF115" s="1287"/>
      <c r="AG115" s="1261" t="s">
        <v>733</v>
      </c>
      <c r="AH115" s="1287"/>
      <c r="AI115" s="1287"/>
      <c r="AJ115" s="1020" t="s">
        <v>417</v>
      </c>
      <c r="AK115" s="1262" t="s">
        <v>734</v>
      </c>
      <c r="AL115" s="1287"/>
      <c r="AM115" s="1287"/>
      <c r="AN115" s="1287"/>
      <c r="AO115" s="1287"/>
      <c r="AP115" s="1287"/>
      <c r="AQ115" s="1019">
        <v>95000000</v>
      </c>
      <c r="AR115" s="1060">
        <v>0</v>
      </c>
      <c r="AS115" s="1019">
        <v>7233078</v>
      </c>
      <c r="AT115" s="1019">
        <v>0</v>
      </c>
      <c r="AU115" s="1019">
        <v>0</v>
      </c>
      <c r="AV115" s="1060">
        <v>0</v>
      </c>
      <c r="AW115" s="1019">
        <v>0</v>
      </c>
      <c r="AX115" s="1060">
        <v>0</v>
      </c>
      <c r="AY115" s="1019">
        <v>0</v>
      </c>
      <c r="AZ115" s="1060">
        <v>0</v>
      </c>
      <c r="BA115" s="1019">
        <v>0</v>
      </c>
      <c r="BB115" s="1019">
        <v>0</v>
      </c>
      <c r="BC115" s="1019">
        <v>0</v>
      </c>
      <c r="BD115" s="1019">
        <v>0</v>
      </c>
      <c r="BG115" s="1064">
        <v>95000000</v>
      </c>
      <c r="BH115" s="1064">
        <v>0</v>
      </c>
      <c r="BI115" s="1064">
        <v>7233078</v>
      </c>
      <c r="BJ115" s="1064">
        <v>0</v>
      </c>
      <c r="BK115" s="1064">
        <v>0</v>
      </c>
      <c r="BL115" s="1064">
        <v>0</v>
      </c>
      <c r="BM115" s="1064">
        <v>0</v>
      </c>
      <c r="BN115" s="1064">
        <v>0</v>
      </c>
      <c r="BO115" s="1064">
        <v>0</v>
      </c>
      <c r="BP115" s="1064">
        <v>0</v>
      </c>
      <c r="BQ115" s="1064">
        <v>0</v>
      </c>
      <c r="BR115" s="1064">
        <v>0</v>
      </c>
      <c r="BS115" s="1064">
        <v>0</v>
      </c>
      <c r="BT115" s="1064">
        <v>0</v>
      </c>
    </row>
    <row r="116" spans="1:72" ht="23.1" customHeight="1" x14ac:dyDescent="0.2">
      <c r="A116" s="1012" t="str">
        <f t="shared" si="1"/>
        <v>A2049110</v>
      </c>
      <c r="B116" s="1257" t="s">
        <v>361</v>
      </c>
      <c r="C116" s="1287"/>
      <c r="D116" s="1257" t="s">
        <v>741</v>
      </c>
      <c r="E116" s="1287"/>
      <c r="F116" s="1257" t="s">
        <v>739</v>
      </c>
      <c r="G116" s="1287"/>
      <c r="H116" s="1257" t="s">
        <v>742</v>
      </c>
      <c r="I116" s="1287"/>
      <c r="J116" s="1257" t="s">
        <v>747</v>
      </c>
      <c r="K116" s="1287"/>
      <c r="L116" s="1287"/>
      <c r="M116" s="1257" t="s">
        <v>738</v>
      </c>
      <c r="N116" s="1287"/>
      <c r="O116" s="1287"/>
      <c r="P116" s="1257"/>
      <c r="Q116" s="1287"/>
      <c r="R116" s="1257"/>
      <c r="S116" s="1287"/>
      <c r="T116" s="1258" t="s">
        <v>431</v>
      </c>
      <c r="U116" s="1287"/>
      <c r="V116" s="1287"/>
      <c r="W116" s="1287"/>
      <c r="X116" s="1287"/>
      <c r="Y116" s="1287"/>
      <c r="Z116" s="1287"/>
      <c r="AA116" s="1287"/>
      <c r="AB116" s="1257" t="s">
        <v>732</v>
      </c>
      <c r="AC116" s="1287"/>
      <c r="AD116" s="1287"/>
      <c r="AE116" s="1287"/>
      <c r="AF116" s="1287"/>
      <c r="AG116" s="1257" t="s">
        <v>733</v>
      </c>
      <c r="AH116" s="1287"/>
      <c r="AI116" s="1287"/>
      <c r="AJ116" s="1023" t="s">
        <v>417</v>
      </c>
      <c r="AK116" s="1259" t="s">
        <v>734</v>
      </c>
      <c r="AL116" s="1287"/>
      <c r="AM116" s="1287"/>
      <c r="AN116" s="1287"/>
      <c r="AO116" s="1287"/>
      <c r="AP116" s="1287"/>
      <c r="AQ116" s="1019">
        <v>50000000</v>
      </c>
      <c r="AR116" s="1060">
        <v>0</v>
      </c>
      <c r="AS116" s="1019">
        <v>4963492</v>
      </c>
      <c r="AT116" s="1019">
        <v>0</v>
      </c>
      <c r="AU116" s="1019">
        <v>0</v>
      </c>
      <c r="AV116" s="1060">
        <v>0</v>
      </c>
      <c r="AW116" s="1019">
        <v>0</v>
      </c>
      <c r="AX116" s="1060">
        <v>0</v>
      </c>
      <c r="AY116" s="1019">
        <v>0</v>
      </c>
      <c r="AZ116" s="1060">
        <v>0</v>
      </c>
      <c r="BA116" s="1019">
        <v>0</v>
      </c>
      <c r="BB116" s="1019">
        <v>0</v>
      </c>
      <c r="BC116" s="1019">
        <v>0</v>
      </c>
      <c r="BD116" s="1019">
        <v>0</v>
      </c>
      <c r="BG116" s="1064">
        <v>50000000</v>
      </c>
      <c r="BH116" s="1064">
        <v>0</v>
      </c>
      <c r="BI116" s="1064">
        <v>4963492</v>
      </c>
      <c r="BJ116" s="1064">
        <v>0</v>
      </c>
      <c r="BK116" s="1064">
        <v>0</v>
      </c>
      <c r="BL116" s="1064">
        <v>0</v>
      </c>
      <c r="BM116" s="1064">
        <v>0</v>
      </c>
      <c r="BN116" s="1064">
        <v>0</v>
      </c>
      <c r="BO116" s="1064">
        <v>0</v>
      </c>
      <c r="BP116" s="1064">
        <v>0</v>
      </c>
      <c r="BQ116" s="1064">
        <v>0</v>
      </c>
      <c r="BR116" s="1064">
        <v>0</v>
      </c>
      <c r="BS116" s="1064">
        <v>0</v>
      </c>
      <c r="BT116" s="1064">
        <v>0</v>
      </c>
    </row>
    <row r="117" spans="1:72" ht="23.1" customHeight="1" x14ac:dyDescent="0.2">
      <c r="A117" s="1012" t="str">
        <f t="shared" si="1"/>
        <v>A2049810</v>
      </c>
      <c r="B117" s="1257" t="s">
        <v>361</v>
      </c>
      <c r="C117" s="1287"/>
      <c r="D117" s="1257" t="s">
        <v>741</v>
      </c>
      <c r="E117" s="1287"/>
      <c r="F117" s="1257" t="s">
        <v>739</v>
      </c>
      <c r="G117" s="1287"/>
      <c r="H117" s="1257" t="s">
        <v>742</v>
      </c>
      <c r="I117" s="1287"/>
      <c r="J117" s="1257" t="s">
        <v>747</v>
      </c>
      <c r="K117" s="1287"/>
      <c r="L117" s="1287"/>
      <c r="M117" s="1257" t="s">
        <v>755</v>
      </c>
      <c r="N117" s="1287"/>
      <c r="O117" s="1287"/>
      <c r="P117" s="1257"/>
      <c r="Q117" s="1287"/>
      <c r="R117" s="1257"/>
      <c r="S117" s="1287"/>
      <c r="T117" s="1258" t="s">
        <v>432</v>
      </c>
      <c r="U117" s="1287"/>
      <c r="V117" s="1287"/>
      <c r="W117" s="1287"/>
      <c r="X117" s="1287"/>
      <c r="Y117" s="1287"/>
      <c r="Z117" s="1287"/>
      <c r="AA117" s="1287"/>
      <c r="AB117" s="1257" t="s">
        <v>732</v>
      </c>
      <c r="AC117" s="1287"/>
      <c r="AD117" s="1287"/>
      <c r="AE117" s="1287"/>
      <c r="AF117" s="1287"/>
      <c r="AG117" s="1257" t="s">
        <v>733</v>
      </c>
      <c r="AH117" s="1287"/>
      <c r="AI117" s="1287"/>
      <c r="AJ117" s="1023" t="s">
        <v>417</v>
      </c>
      <c r="AK117" s="1259" t="s">
        <v>734</v>
      </c>
      <c r="AL117" s="1287"/>
      <c r="AM117" s="1287"/>
      <c r="AN117" s="1287"/>
      <c r="AO117" s="1287"/>
      <c r="AP117" s="1287"/>
      <c r="AQ117" s="1019">
        <v>0</v>
      </c>
      <c r="AR117" s="1060">
        <v>0</v>
      </c>
      <c r="AS117" s="1019">
        <v>0</v>
      </c>
      <c r="AT117" s="1019">
        <v>0</v>
      </c>
      <c r="AU117" s="1019">
        <v>0</v>
      </c>
      <c r="AV117" s="1060">
        <v>0</v>
      </c>
      <c r="AW117" s="1019">
        <v>0</v>
      </c>
      <c r="AX117" s="1060">
        <v>0</v>
      </c>
      <c r="AY117" s="1019">
        <v>0</v>
      </c>
      <c r="AZ117" s="1060">
        <v>0</v>
      </c>
      <c r="BA117" s="1019">
        <v>0</v>
      </c>
      <c r="BB117" s="1019">
        <v>0</v>
      </c>
      <c r="BC117" s="1019">
        <v>0</v>
      </c>
      <c r="BD117" s="1019">
        <v>0</v>
      </c>
      <c r="BG117" s="1064">
        <v>0</v>
      </c>
      <c r="BH117" s="1064">
        <v>0</v>
      </c>
      <c r="BI117" s="1064">
        <v>0</v>
      </c>
      <c r="BJ117" s="1064">
        <v>0</v>
      </c>
      <c r="BK117" s="1064">
        <v>0</v>
      </c>
      <c r="BL117" s="1064">
        <v>0</v>
      </c>
      <c r="BM117" s="1064">
        <v>0</v>
      </c>
      <c r="BN117" s="1064">
        <v>0</v>
      </c>
      <c r="BO117" s="1064">
        <v>0</v>
      </c>
      <c r="BP117" s="1064">
        <v>0</v>
      </c>
      <c r="BQ117" s="1064">
        <v>0</v>
      </c>
      <c r="BR117" s="1064">
        <v>0</v>
      </c>
      <c r="BS117" s="1064">
        <v>0</v>
      </c>
      <c r="BT117" s="1064">
        <v>0</v>
      </c>
    </row>
    <row r="118" spans="1:72" ht="23.1" customHeight="1" x14ac:dyDescent="0.2">
      <c r="A118" s="1012" t="str">
        <f t="shared" si="1"/>
        <v>A20491110</v>
      </c>
      <c r="B118" s="1257" t="s">
        <v>361</v>
      </c>
      <c r="C118" s="1287"/>
      <c r="D118" s="1257" t="s">
        <v>741</v>
      </c>
      <c r="E118" s="1287"/>
      <c r="F118" s="1257" t="s">
        <v>739</v>
      </c>
      <c r="G118" s="1287"/>
      <c r="H118" s="1257" t="s">
        <v>742</v>
      </c>
      <c r="I118" s="1287"/>
      <c r="J118" s="1257" t="s">
        <v>747</v>
      </c>
      <c r="K118" s="1287"/>
      <c r="L118" s="1287"/>
      <c r="M118" s="1257" t="s">
        <v>433</v>
      </c>
      <c r="N118" s="1287"/>
      <c r="O118" s="1287"/>
      <c r="P118" s="1257"/>
      <c r="Q118" s="1287"/>
      <c r="R118" s="1257"/>
      <c r="S118" s="1287"/>
      <c r="T118" s="1258" t="s">
        <v>434</v>
      </c>
      <c r="U118" s="1287"/>
      <c r="V118" s="1287"/>
      <c r="W118" s="1287"/>
      <c r="X118" s="1287"/>
      <c r="Y118" s="1287"/>
      <c r="Z118" s="1287"/>
      <c r="AA118" s="1287"/>
      <c r="AB118" s="1257" t="s">
        <v>732</v>
      </c>
      <c r="AC118" s="1287"/>
      <c r="AD118" s="1287"/>
      <c r="AE118" s="1287"/>
      <c r="AF118" s="1287"/>
      <c r="AG118" s="1257" t="s">
        <v>733</v>
      </c>
      <c r="AH118" s="1287"/>
      <c r="AI118" s="1287"/>
      <c r="AJ118" s="1023" t="s">
        <v>417</v>
      </c>
      <c r="AK118" s="1259" t="s">
        <v>734</v>
      </c>
      <c r="AL118" s="1287"/>
      <c r="AM118" s="1287"/>
      <c r="AN118" s="1287"/>
      <c r="AO118" s="1287"/>
      <c r="AP118" s="1287"/>
      <c r="AQ118" s="1019">
        <v>45000000</v>
      </c>
      <c r="AR118" s="1060">
        <v>0</v>
      </c>
      <c r="AS118" s="1019">
        <v>2269586</v>
      </c>
      <c r="AT118" s="1019">
        <v>0</v>
      </c>
      <c r="AU118" s="1019">
        <v>0</v>
      </c>
      <c r="AV118" s="1060">
        <v>0</v>
      </c>
      <c r="AW118" s="1019">
        <v>0</v>
      </c>
      <c r="AX118" s="1060">
        <v>0</v>
      </c>
      <c r="AY118" s="1019">
        <v>0</v>
      </c>
      <c r="AZ118" s="1060">
        <v>0</v>
      </c>
      <c r="BA118" s="1019">
        <v>0</v>
      </c>
      <c r="BB118" s="1019">
        <v>0</v>
      </c>
      <c r="BC118" s="1019">
        <v>0</v>
      </c>
      <c r="BD118" s="1019">
        <v>0</v>
      </c>
      <c r="BG118" s="1064">
        <v>45000000</v>
      </c>
      <c r="BH118" s="1064">
        <v>0</v>
      </c>
      <c r="BI118" s="1064">
        <v>2269586</v>
      </c>
      <c r="BJ118" s="1064">
        <v>0</v>
      </c>
      <c r="BK118" s="1064">
        <v>0</v>
      </c>
      <c r="BL118" s="1064">
        <v>0</v>
      </c>
      <c r="BM118" s="1064">
        <v>0</v>
      </c>
      <c r="BN118" s="1064">
        <v>0</v>
      </c>
      <c r="BO118" s="1064">
        <v>0</v>
      </c>
      <c r="BP118" s="1064">
        <v>0</v>
      </c>
      <c r="BQ118" s="1064">
        <v>0</v>
      </c>
      <c r="BR118" s="1064">
        <v>0</v>
      </c>
      <c r="BS118" s="1064">
        <v>0</v>
      </c>
      <c r="BT118" s="1064">
        <v>0</v>
      </c>
    </row>
    <row r="119" spans="1:72" ht="23.1" customHeight="1" x14ac:dyDescent="0.2">
      <c r="A119" s="1012" t="str">
        <f t="shared" si="1"/>
        <v>A2041010</v>
      </c>
      <c r="B119" s="1261" t="s">
        <v>361</v>
      </c>
      <c r="C119" s="1287"/>
      <c r="D119" s="1261" t="s">
        <v>741</v>
      </c>
      <c r="E119" s="1287"/>
      <c r="F119" s="1261" t="s">
        <v>739</v>
      </c>
      <c r="G119" s="1287"/>
      <c r="H119" s="1261" t="s">
        <v>742</v>
      </c>
      <c r="I119" s="1287"/>
      <c r="J119" s="1261" t="s">
        <v>417</v>
      </c>
      <c r="K119" s="1287"/>
      <c r="L119" s="1287"/>
      <c r="M119" s="1261"/>
      <c r="N119" s="1287"/>
      <c r="O119" s="1287"/>
      <c r="P119" s="1261"/>
      <c r="Q119" s="1287"/>
      <c r="R119" s="1261"/>
      <c r="S119" s="1287"/>
      <c r="T119" s="1260" t="s">
        <v>650</v>
      </c>
      <c r="U119" s="1287"/>
      <c r="V119" s="1287"/>
      <c r="W119" s="1287"/>
      <c r="X119" s="1287"/>
      <c r="Y119" s="1287"/>
      <c r="Z119" s="1287"/>
      <c r="AA119" s="1287"/>
      <c r="AB119" s="1261" t="s">
        <v>732</v>
      </c>
      <c r="AC119" s="1287"/>
      <c r="AD119" s="1287"/>
      <c r="AE119" s="1287"/>
      <c r="AF119" s="1287"/>
      <c r="AG119" s="1261" t="s">
        <v>733</v>
      </c>
      <c r="AH119" s="1287"/>
      <c r="AI119" s="1287"/>
      <c r="AJ119" s="1020" t="s">
        <v>417</v>
      </c>
      <c r="AK119" s="1262" t="s">
        <v>734</v>
      </c>
      <c r="AL119" s="1287"/>
      <c r="AM119" s="1287"/>
      <c r="AN119" s="1287"/>
      <c r="AO119" s="1287"/>
      <c r="AP119" s="1287"/>
      <c r="AQ119" s="1019">
        <v>1168363765</v>
      </c>
      <c r="AR119" s="1060">
        <v>0</v>
      </c>
      <c r="AS119" s="1019">
        <v>33963337</v>
      </c>
      <c r="AT119" s="1019">
        <v>0</v>
      </c>
      <c r="AU119" s="1019">
        <v>0</v>
      </c>
      <c r="AV119" s="1060">
        <v>84779681</v>
      </c>
      <c r="AW119" s="1019">
        <v>84779681</v>
      </c>
      <c r="AX119" s="1060">
        <v>87214205</v>
      </c>
      <c r="AY119" s="1019">
        <v>2434524</v>
      </c>
      <c r="AZ119" s="1060">
        <v>80203472</v>
      </c>
      <c r="BA119" s="1019">
        <v>7010733</v>
      </c>
      <c r="BB119" s="1019">
        <v>80203472</v>
      </c>
      <c r="BC119" s="1019">
        <v>0</v>
      </c>
      <c r="BD119" s="1019">
        <v>0</v>
      </c>
      <c r="BG119" s="1064">
        <v>1168363765</v>
      </c>
      <c r="BH119" s="1064">
        <v>0</v>
      </c>
      <c r="BI119" s="1064">
        <v>33963337</v>
      </c>
      <c r="BJ119" s="1064">
        <v>0</v>
      </c>
      <c r="BK119" s="1064">
        <v>0</v>
      </c>
      <c r="BL119" s="1064">
        <v>84779681</v>
      </c>
      <c r="BM119" s="1064">
        <v>84779681</v>
      </c>
      <c r="BN119" s="1064">
        <v>87214205</v>
      </c>
      <c r="BO119" s="1064">
        <v>2434524</v>
      </c>
      <c r="BP119" s="1064">
        <v>80203472</v>
      </c>
      <c r="BQ119" s="1064">
        <v>7010733</v>
      </c>
      <c r="BR119" s="1064">
        <v>80203472</v>
      </c>
      <c r="BS119" s="1064">
        <v>0</v>
      </c>
      <c r="BT119" s="1064">
        <v>0</v>
      </c>
    </row>
    <row r="120" spans="1:72" ht="23.1" customHeight="1" x14ac:dyDescent="0.2">
      <c r="A120" s="1012" t="str">
        <f t="shared" si="1"/>
        <v>A20410210</v>
      </c>
      <c r="B120" s="1257" t="s">
        <v>361</v>
      </c>
      <c r="C120" s="1287"/>
      <c r="D120" s="1257" t="s">
        <v>741</v>
      </c>
      <c r="E120" s="1287"/>
      <c r="F120" s="1257" t="s">
        <v>739</v>
      </c>
      <c r="G120" s="1287"/>
      <c r="H120" s="1257" t="s">
        <v>742</v>
      </c>
      <c r="I120" s="1287"/>
      <c r="J120" s="1257" t="s">
        <v>417</v>
      </c>
      <c r="K120" s="1287"/>
      <c r="L120" s="1287"/>
      <c r="M120" s="1257" t="s">
        <v>741</v>
      </c>
      <c r="N120" s="1287"/>
      <c r="O120" s="1287"/>
      <c r="P120" s="1257"/>
      <c r="Q120" s="1287"/>
      <c r="R120" s="1257"/>
      <c r="S120" s="1287"/>
      <c r="T120" s="1258" t="s">
        <v>435</v>
      </c>
      <c r="U120" s="1287"/>
      <c r="V120" s="1287"/>
      <c r="W120" s="1287"/>
      <c r="X120" s="1287"/>
      <c r="Y120" s="1287"/>
      <c r="Z120" s="1287"/>
      <c r="AA120" s="1287"/>
      <c r="AB120" s="1257" t="s">
        <v>732</v>
      </c>
      <c r="AC120" s="1287"/>
      <c r="AD120" s="1287"/>
      <c r="AE120" s="1287"/>
      <c r="AF120" s="1287"/>
      <c r="AG120" s="1257" t="s">
        <v>733</v>
      </c>
      <c r="AH120" s="1287"/>
      <c r="AI120" s="1287"/>
      <c r="AJ120" s="1023" t="s">
        <v>417</v>
      </c>
      <c r="AK120" s="1259" t="s">
        <v>734</v>
      </c>
      <c r="AL120" s="1287"/>
      <c r="AM120" s="1287"/>
      <c r="AN120" s="1287"/>
      <c r="AO120" s="1287"/>
      <c r="AP120" s="1287"/>
      <c r="AQ120" s="1019">
        <v>1168363765</v>
      </c>
      <c r="AR120" s="1060">
        <v>0</v>
      </c>
      <c r="AS120" s="1019">
        <v>33963337</v>
      </c>
      <c r="AT120" s="1019">
        <v>0</v>
      </c>
      <c r="AU120" s="1019">
        <v>0</v>
      </c>
      <c r="AV120" s="1060">
        <v>84779681</v>
      </c>
      <c r="AW120" s="1019">
        <v>84779681</v>
      </c>
      <c r="AX120" s="1060">
        <v>87214205</v>
      </c>
      <c r="AY120" s="1019">
        <v>2434524</v>
      </c>
      <c r="AZ120" s="1060">
        <v>80203472</v>
      </c>
      <c r="BA120" s="1019">
        <v>7010733</v>
      </c>
      <c r="BB120" s="1019">
        <v>80203472</v>
      </c>
      <c r="BC120" s="1019">
        <v>0</v>
      </c>
      <c r="BD120" s="1019">
        <v>0</v>
      </c>
      <c r="BG120" s="1064">
        <v>1168363765</v>
      </c>
      <c r="BH120" s="1064">
        <v>0</v>
      </c>
      <c r="BI120" s="1064">
        <v>33963337</v>
      </c>
      <c r="BJ120" s="1064">
        <v>0</v>
      </c>
      <c r="BK120" s="1064">
        <v>0</v>
      </c>
      <c r="BL120" s="1064">
        <v>84779681</v>
      </c>
      <c r="BM120" s="1064">
        <v>84779681</v>
      </c>
      <c r="BN120" s="1064">
        <v>87214205</v>
      </c>
      <c r="BO120" s="1064">
        <v>2434524</v>
      </c>
      <c r="BP120" s="1064">
        <v>80203472</v>
      </c>
      <c r="BQ120" s="1064">
        <v>7010733</v>
      </c>
      <c r="BR120" s="1064">
        <v>80203472</v>
      </c>
      <c r="BS120" s="1064">
        <v>0</v>
      </c>
      <c r="BT120" s="1064">
        <v>0</v>
      </c>
    </row>
    <row r="121" spans="1:72" ht="23.1" customHeight="1" x14ac:dyDescent="0.2">
      <c r="A121" s="1012" t="str">
        <f t="shared" si="1"/>
        <v>A2041110</v>
      </c>
      <c r="B121" s="1261" t="s">
        <v>361</v>
      </c>
      <c r="C121" s="1287"/>
      <c r="D121" s="1261" t="s">
        <v>741</v>
      </c>
      <c r="E121" s="1287"/>
      <c r="F121" s="1261" t="s">
        <v>739</v>
      </c>
      <c r="G121" s="1287"/>
      <c r="H121" s="1261" t="s">
        <v>742</v>
      </c>
      <c r="I121" s="1287"/>
      <c r="J121" s="1261" t="s">
        <v>433</v>
      </c>
      <c r="K121" s="1287"/>
      <c r="L121" s="1287"/>
      <c r="M121" s="1261"/>
      <c r="N121" s="1287"/>
      <c r="O121" s="1287"/>
      <c r="P121" s="1261"/>
      <c r="Q121" s="1287"/>
      <c r="R121" s="1261"/>
      <c r="S121" s="1287"/>
      <c r="T121" s="1260" t="s">
        <v>651</v>
      </c>
      <c r="U121" s="1287"/>
      <c r="V121" s="1287"/>
      <c r="W121" s="1287"/>
      <c r="X121" s="1287"/>
      <c r="Y121" s="1287"/>
      <c r="Z121" s="1287"/>
      <c r="AA121" s="1287"/>
      <c r="AB121" s="1261" t="s">
        <v>732</v>
      </c>
      <c r="AC121" s="1287"/>
      <c r="AD121" s="1287"/>
      <c r="AE121" s="1287"/>
      <c r="AF121" s="1287"/>
      <c r="AG121" s="1261" t="s">
        <v>733</v>
      </c>
      <c r="AH121" s="1287"/>
      <c r="AI121" s="1287"/>
      <c r="AJ121" s="1020" t="s">
        <v>417</v>
      </c>
      <c r="AK121" s="1262" t="s">
        <v>734</v>
      </c>
      <c r="AL121" s="1287"/>
      <c r="AM121" s="1287"/>
      <c r="AN121" s="1287"/>
      <c r="AO121" s="1287"/>
      <c r="AP121" s="1287"/>
      <c r="AQ121" s="1019">
        <v>1250404308</v>
      </c>
      <c r="AR121" s="1060">
        <v>53861197</v>
      </c>
      <c r="AS121" s="1019">
        <v>13347783</v>
      </c>
      <c r="AT121" s="1019">
        <v>0</v>
      </c>
      <c r="AU121" s="1019">
        <v>0</v>
      </c>
      <c r="AV121" s="1060">
        <v>71798730</v>
      </c>
      <c r="AW121" s="1019">
        <v>17937533</v>
      </c>
      <c r="AX121" s="1060">
        <v>41915738</v>
      </c>
      <c r="AY121" s="1019">
        <v>29882992</v>
      </c>
      <c r="AZ121" s="1060">
        <v>36005621</v>
      </c>
      <c r="BA121" s="1019">
        <v>5910117</v>
      </c>
      <c r="BB121" s="1019">
        <v>36005621</v>
      </c>
      <c r="BC121" s="1019">
        <v>0</v>
      </c>
      <c r="BD121" s="1019">
        <v>0</v>
      </c>
      <c r="BG121" s="1064">
        <v>1250404308</v>
      </c>
      <c r="BH121" s="1064">
        <v>53861197</v>
      </c>
      <c r="BI121" s="1064">
        <v>13347783</v>
      </c>
      <c r="BJ121" s="1064">
        <v>0</v>
      </c>
      <c r="BK121" s="1064">
        <v>0</v>
      </c>
      <c r="BL121" s="1064">
        <v>71798730</v>
      </c>
      <c r="BM121" s="1064">
        <v>17937533</v>
      </c>
      <c r="BN121" s="1064">
        <v>41915738</v>
      </c>
      <c r="BO121" s="1064">
        <v>29882992</v>
      </c>
      <c r="BP121" s="1064">
        <v>36005621</v>
      </c>
      <c r="BQ121" s="1064">
        <v>5910117</v>
      </c>
      <c r="BR121" s="1064">
        <v>36005621</v>
      </c>
      <c r="BS121" s="1064">
        <v>0</v>
      </c>
      <c r="BT121" s="1064">
        <v>0</v>
      </c>
    </row>
    <row r="122" spans="1:72" ht="23.1" customHeight="1" x14ac:dyDescent="0.2">
      <c r="A122" s="1012" t="str">
        <f t="shared" si="1"/>
        <v>A20411110</v>
      </c>
      <c r="B122" s="1257" t="s">
        <v>361</v>
      </c>
      <c r="C122" s="1287"/>
      <c r="D122" s="1257" t="s">
        <v>741</v>
      </c>
      <c r="E122" s="1287"/>
      <c r="F122" s="1257" t="s">
        <v>739</v>
      </c>
      <c r="G122" s="1287"/>
      <c r="H122" s="1257" t="s">
        <v>742</v>
      </c>
      <c r="I122" s="1287"/>
      <c r="J122" s="1257" t="s">
        <v>433</v>
      </c>
      <c r="K122" s="1287"/>
      <c r="L122" s="1287"/>
      <c r="M122" s="1257" t="s">
        <v>738</v>
      </c>
      <c r="N122" s="1287"/>
      <c r="O122" s="1287"/>
      <c r="P122" s="1257"/>
      <c r="Q122" s="1287"/>
      <c r="R122" s="1257"/>
      <c r="S122" s="1287"/>
      <c r="T122" s="1258" t="s">
        <v>436</v>
      </c>
      <c r="U122" s="1287"/>
      <c r="V122" s="1287"/>
      <c r="W122" s="1287"/>
      <c r="X122" s="1287"/>
      <c r="Y122" s="1287"/>
      <c r="Z122" s="1287"/>
      <c r="AA122" s="1287"/>
      <c r="AB122" s="1257" t="s">
        <v>732</v>
      </c>
      <c r="AC122" s="1287"/>
      <c r="AD122" s="1287"/>
      <c r="AE122" s="1287"/>
      <c r="AF122" s="1287"/>
      <c r="AG122" s="1257" t="s">
        <v>733</v>
      </c>
      <c r="AH122" s="1287"/>
      <c r="AI122" s="1287"/>
      <c r="AJ122" s="1023" t="s">
        <v>417</v>
      </c>
      <c r="AK122" s="1259" t="s">
        <v>734</v>
      </c>
      <c r="AL122" s="1287"/>
      <c r="AM122" s="1287"/>
      <c r="AN122" s="1287"/>
      <c r="AO122" s="1287"/>
      <c r="AP122" s="1287"/>
      <c r="AQ122" s="1019">
        <v>95000000</v>
      </c>
      <c r="AR122" s="1060">
        <v>0</v>
      </c>
      <c r="AS122" s="1019">
        <v>3050000</v>
      </c>
      <c r="AT122" s="1019">
        <v>0</v>
      </c>
      <c r="AU122" s="1019">
        <v>0</v>
      </c>
      <c r="AV122" s="1060">
        <v>19323899</v>
      </c>
      <c r="AW122" s="1019">
        <v>19323899</v>
      </c>
      <c r="AX122" s="1060">
        <v>16127739</v>
      </c>
      <c r="AY122" s="1019">
        <v>3196160</v>
      </c>
      <c r="AZ122" s="1060">
        <v>16127739</v>
      </c>
      <c r="BA122" s="1019">
        <v>0</v>
      </c>
      <c r="BB122" s="1019">
        <v>16127739</v>
      </c>
      <c r="BC122" s="1019">
        <v>0</v>
      </c>
      <c r="BD122" s="1019">
        <v>0</v>
      </c>
      <c r="BG122" s="1064">
        <v>95000000</v>
      </c>
      <c r="BH122" s="1064">
        <v>0</v>
      </c>
      <c r="BI122" s="1064">
        <v>3050000</v>
      </c>
      <c r="BJ122" s="1064">
        <v>0</v>
      </c>
      <c r="BK122" s="1064">
        <v>0</v>
      </c>
      <c r="BL122" s="1064">
        <v>19323899</v>
      </c>
      <c r="BM122" s="1064">
        <v>19323899</v>
      </c>
      <c r="BN122" s="1064">
        <v>16127739</v>
      </c>
      <c r="BO122" s="1064">
        <v>3196160</v>
      </c>
      <c r="BP122" s="1064">
        <v>16127739</v>
      </c>
      <c r="BQ122" s="1064">
        <v>0</v>
      </c>
      <c r="BR122" s="1064">
        <v>16127739</v>
      </c>
      <c r="BS122" s="1064">
        <v>0</v>
      </c>
      <c r="BT122" s="1064">
        <v>0</v>
      </c>
    </row>
    <row r="123" spans="1:72" ht="23.1" customHeight="1" x14ac:dyDescent="0.2">
      <c r="A123" s="1012" t="str">
        <f t="shared" si="1"/>
        <v>A20411210</v>
      </c>
      <c r="B123" s="1257" t="s">
        <v>361</v>
      </c>
      <c r="C123" s="1287"/>
      <c r="D123" s="1257" t="s">
        <v>741</v>
      </c>
      <c r="E123" s="1287"/>
      <c r="F123" s="1257" t="s">
        <v>739</v>
      </c>
      <c r="G123" s="1287"/>
      <c r="H123" s="1257" t="s">
        <v>742</v>
      </c>
      <c r="I123" s="1287"/>
      <c r="J123" s="1257" t="s">
        <v>433</v>
      </c>
      <c r="K123" s="1287"/>
      <c r="L123" s="1287"/>
      <c r="M123" s="1257" t="s">
        <v>741</v>
      </c>
      <c r="N123" s="1287"/>
      <c r="O123" s="1287"/>
      <c r="P123" s="1257"/>
      <c r="Q123" s="1287"/>
      <c r="R123" s="1257"/>
      <c r="S123" s="1287"/>
      <c r="T123" s="1258" t="s">
        <v>437</v>
      </c>
      <c r="U123" s="1287"/>
      <c r="V123" s="1287"/>
      <c r="W123" s="1287"/>
      <c r="X123" s="1287"/>
      <c r="Y123" s="1287"/>
      <c r="Z123" s="1287"/>
      <c r="AA123" s="1287"/>
      <c r="AB123" s="1257" t="s">
        <v>732</v>
      </c>
      <c r="AC123" s="1287"/>
      <c r="AD123" s="1287"/>
      <c r="AE123" s="1287"/>
      <c r="AF123" s="1287"/>
      <c r="AG123" s="1257" t="s">
        <v>733</v>
      </c>
      <c r="AH123" s="1287"/>
      <c r="AI123" s="1287"/>
      <c r="AJ123" s="1023" t="s">
        <v>417</v>
      </c>
      <c r="AK123" s="1259" t="s">
        <v>734</v>
      </c>
      <c r="AL123" s="1287"/>
      <c r="AM123" s="1287"/>
      <c r="AN123" s="1287"/>
      <c r="AO123" s="1287"/>
      <c r="AP123" s="1287"/>
      <c r="AQ123" s="1019">
        <v>1155404308</v>
      </c>
      <c r="AR123" s="1060">
        <v>53861197</v>
      </c>
      <c r="AS123" s="1019">
        <v>10297783</v>
      </c>
      <c r="AT123" s="1019">
        <v>0</v>
      </c>
      <c r="AU123" s="1019">
        <v>0</v>
      </c>
      <c r="AV123" s="1060">
        <v>52474831</v>
      </c>
      <c r="AW123" s="1019">
        <v>1386366</v>
      </c>
      <c r="AX123" s="1060">
        <v>25787999</v>
      </c>
      <c r="AY123" s="1019">
        <v>26686832</v>
      </c>
      <c r="AZ123" s="1060">
        <v>19877882</v>
      </c>
      <c r="BA123" s="1019">
        <v>5910117</v>
      </c>
      <c r="BB123" s="1019">
        <v>19877882</v>
      </c>
      <c r="BC123" s="1019">
        <v>0</v>
      </c>
      <c r="BD123" s="1019">
        <v>0</v>
      </c>
      <c r="BG123" s="1064">
        <v>1155404308</v>
      </c>
      <c r="BH123" s="1064">
        <v>53861197</v>
      </c>
      <c r="BI123" s="1064">
        <v>10297783</v>
      </c>
      <c r="BJ123" s="1064">
        <v>0</v>
      </c>
      <c r="BK123" s="1064">
        <v>0</v>
      </c>
      <c r="BL123" s="1064">
        <v>52474831</v>
      </c>
      <c r="BM123" s="1064">
        <v>1386366</v>
      </c>
      <c r="BN123" s="1064">
        <v>25787999</v>
      </c>
      <c r="BO123" s="1064">
        <v>26686832</v>
      </c>
      <c r="BP123" s="1064">
        <v>19877882</v>
      </c>
      <c r="BQ123" s="1064">
        <v>5910117</v>
      </c>
      <c r="BR123" s="1064">
        <v>19877882</v>
      </c>
      <c r="BS123" s="1064">
        <v>0</v>
      </c>
      <c r="BT123" s="1064">
        <v>0</v>
      </c>
    </row>
    <row r="124" spans="1:72" ht="23.1" customHeight="1" x14ac:dyDescent="0.2">
      <c r="A124" s="1012" t="str">
        <f t="shared" si="1"/>
        <v>A2042110</v>
      </c>
      <c r="B124" s="1261" t="s">
        <v>361</v>
      </c>
      <c r="C124" s="1287"/>
      <c r="D124" s="1261" t="s">
        <v>741</v>
      </c>
      <c r="E124" s="1287"/>
      <c r="F124" s="1261" t="s">
        <v>739</v>
      </c>
      <c r="G124" s="1287"/>
      <c r="H124" s="1261" t="s">
        <v>742</v>
      </c>
      <c r="I124" s="1287"/>
      <c r="J124" s="1261" t="s">
        <v>763</v>
      </c>
      <c r="K124" s="1287"/>
      <c r="L124" s="1287"/>
      <c r="M124" s="1261"/>
      <c r="N124" s="1287"/>
      <c r="O124" s="1287"/>
      <c r="P124" s="1261"/>
      <c r="Q124" s="1287"/>
      <c r="R124" s="1261"/>
      <c r="S124" s="1287"/>
      <c r="T124" s="1260" t="s">
        <v>768</v>
      </c>
      <c r="U124" s="1287"/>
      <c r="V124" s="1287"/>
      <c r="W124" s="1287"/>
      <c r="X124" s="1287"/>
      <c r="Y124" s="1287"/>
      <c r="Z124" s="1287"/>
      <c r="AA124" s="1287"/>
      <c r="AB124" s="1261" t="s">
        <v>732</v>
      </c>
      <c r="AC124" s="1287"/>
      <c r="AD124" s="1287"/>
      <c r="AE124" s="1287"/>
      <c r="AF124" s="1287"/>
      <c r="AG124" s="1261" t="s">
        <v>733</v>
      </c>
      <c r="AH124" s="1287"/>
      <c r="AI124" s="1287"/>
      <c r="AJ124" s="1020" t="s">
        <v>417</v>
      </c>
      <c r="AK124" s="1262" t="s">
        <v>734</v>
      </c>
      <c r="AL124" s="1287"/>
      <c r="AM124" s="1287"/>
      <c r="AN124" s="1287"/>
      <c r="AO124" s="1287"/>
      <c r="AP124" s="1287"/>
      <c r="AQ124" s="1019">
        <v>153000000</v>
      </c>
      <c r="AR124" s="1060">
        <v>100284040</v>
      </c>
      <c r="AS124" s="1019">
        <v>29439460</v>
      </c>
      <c r="AT124" s="1019">
        <v>0</v>
      </c>
      <c r="AU124" s="1019">
        <v>0</v>
      </c>
      <c r="AV124" s="1060">
        <v>18584040</v>
      </c>
      <c r="AW124" s="1019">
        <v>81700000</v>
      </c>
      <c r="AX124" s="1060">
        <v>69000</v>
      </c>
      <c r="AY124" s="1019">
        <v>18515040</v>
      </c>
      <c r="AZ124" s="1060">
        <v>69000</v>
      </c>
      <c r="BA124" s="1019">
        <v>0</v>
      </c>
      <c r="BB124" s="1019">
        <v>69000</v>
      </c>
      <c r="BC124" s="1019">
        <v>0</v>
      </c>
      <c r="BD124" s="1019">
        <v>0</v>
      </c>
      <c r="BG124" s="1064">
        <v>153000000</v>
      </c>
      <c r="BH124" s="1064">
        <v>100284040</v>
      </c>
      <c r="BI124" s="1064">
        <v>29439460</v>
      </c>
      <c r="BJ124" s="1064">
        <v>0</v>
      </c>
      <c r="BK124" s="1064">
        <v>0</v>
      </c>
      <c r="BL124" s="1064">
        <v>18584040</v>
      </c>
      <c r="BM124" s="1064">
        <v>81700000</v>
      </c>
      <c r="BN124" s="1064">
        <v>69000</v>
      </c>
      <c r="BO124" s="1064">
        <v>18515040</v>
      </c>
      <c r="BP124" s="1064">
        <v>69000</v>
      </c>
      <c r="BQ124" s="1064">
        <v>0</v>
      </c>
      <c r="BR124" s="1064">
        <v>69000</v>
      </c>
      <c r="BS124" s="1064">
        <v>0</v>
      </c>
      <c r="BT124" s="1064">
        <v>0</v>
      </c>
    </row>
    <row r="125" spans="1:72" ht="23.1" customHeight="1" x14ac:dyDescent="0.2">
      <c r="A125" s="1012" t="str">
        <f t="shared" si="1"/>
        <v>A20421110</v>
      </c>
      <c r="B125" s="1257" t="s">
        <v>361</v>
      </c>
      <c r="C125" s="1287"/>
      <c r="D125" s="1257" t="s">
        <v>741</v>
      </c>
      <c r="E125" s="1287"/>
      <c r="F125" s="1257" t="s">
        <v>739</v>
      </c>
      <c r="G125" s="1287"/>
      <c r="H125" s="1257" t="s">
        <v>742</v>
      </c>
      <c r="I125" s="1287"/>
      <c r="J125" s="1257" t="s">
        <v>763</v>
      </c>
      <c r="K125" s="1287"/>
      <c r="L125" s="1287"/>
      <c r="M125" s="1257" t="s">
        <v>738</v>
      </c>
      <c r="N125" s="1287"/>
      <c r="O125" s="1287"/>
      <c r="P125" s="1257"/>
      <c r="Q125" s="1287"/>
      <c r="R125" s="1257"/>
      <c r="S125" s="1287"/>
      <c r="T125" s="1258" t="s">
        <v>438</v>
      </c>
      <c r="U125" s="1287"/>
      <c r="V125" s="1287"/>
      <c r="W125" s="1287"/>
      <c r="X125" s="1287"/>
      <c r="Y125" s="1287"/>
      <c r="Z125" s="1287"/>
      <c r="AA125" s="1287"/>
      <c r="AB125" s="1257" t="s">
        <v>732</v>
      </c>
      <c r="AC125" s="1287"/>
      <c r="AD125" s="1287"/>
      <c r="AE125" s="1287"/>
      <c r="AF125" s="1287"/>
      <c r="AG125" s="1257" t="s">
        <v>733</v>
      </c>
      <c r="AH125" s="1287"/>
      <c r="AI125" s="1287"/>
      <c r="AJ125" s="1023" t="s">
        <v>417</v>
      </c>
      <c r="AK125" s="1259" t="s">
        <v>734</v>
      </c>
      <c r="AL125" s="1287"/>
      <c r="AM125" s="1287"/>
      <c r="AN125" s="1287"/>
      <c r="AO125" s="1287"/>
      <c r="AP125" s="1287"/>
      <c r="AQ125" s="1019">
        <v>82400000</v>
      </c>
      <c r="AR125" s="1060">
        <v>81769000</v>
      </c>
      <c r="AS125" s="1019">
        <v>131000</v>
      </c>
      <c r="AT125" s="1019">
        <v>0</v>
      </c>
      <c r="AU125" s="1019">
        <v>0</v>
      </c>
      <c r="AV125" s="1060">
        <v>69000</v>
      </c>
      <c r="AW125" s="1019">
        <v>81700000</v>
      </c>
      <c r="AX125" s="1060">
        <v>69000</v>
      </c>
      <c r="AY125" s="1019">
        <v>0</v>
      </c>
      <c r="AZ125" s="1060">
        <v>69000</v>
      </c>
      <c r="BA125" s="1019">
        <v>0</v>
      </c>
      <c r="BB125" s="1019">
        <v>69000</v>
      </c>
      <c r="BC125" s="1019">
        <v>0</v>
      </c>
      <c r="BD125" s="1019">
        <v>0</v>
      </c>
      <c r="BG125" s="1064">
        <v>82400000</v>
      </c>
      <c r="BH125" s="1064">
        <v>81769000</v>
      </c>
      <c r="BI125" s="1064">
        <v>131000</v>
      </c>
      <c r="BJ125" s="1064">
        <v>0</v>
      </c>
      <c r="BK125" s="1064">
        <v>0</v>
      </c>
      <c r="BL125" s="1064">
        <v>69000</v>
      </c>
      <c r="BM125" s="1064">
        <v>81700000</v>
      </c>
      <c r="BN125" s="1064">
        <v>69000</v>
      </c>
      <c r="BO125" s="1064">
        <v>0</v>
      </c>
      <c r="BP125" s="1064">
        <v>69000</v>
      </c>
      <c r="BQ125" s="1064">
        <v>0</v>
      </c>
      <c r="BR125" s="1064">
        <v>69000</v>
      </c>
      <c r="BS125" s="1064">
        <v>0</v>
      </c>
      <c r="BT125" s="1064">
        <v>0</v>
      </c>
    </row>
    <row r="126" spans="1:72" ht="23.1" customHeight="1" x14ac:dyDescent="0.2">
      <c r="A126" s="1012" t="str">
        <f t="shared" si="1"/>
        <v>A20421410</v>
      </c>
      <c r="B126" s="1257" t="s">
        <v>361</v>
      </c>
      <c r="C126" s="1287"/>
      <c r="D126" s="1257" t="s">
        <v>741</v>
      </c>
      <c r="E126" s="1287"/>
      <c r="F126" s="1257" t="s">
        <v>739</v>
      </c>
      <c r="G126" s="1287"/>
      <c r="H126" s="1257" t="s">
        <v>742</v>
      </c>
      <c r="I126" s="1287"/>
      <c r="J126" s="1257" t="s">
        <v>763</v>
      </c>
      <c r="K126" s="1287"/>
      <c r="L126" s="1287"/>
      <c r="M126" s="1257" t="s">
        <v>742</v>
      </c>
      <c r="N126" s="1287"/>
      <c r="O126" s="1287"/>
      <c r="P126" s="1257"/>
      <c r="Q126" s="1287"/>
      <c r="R126" s="1257"/>
      <c r="S126" s="1287"/>
      <c r="T126" s="1258" t="s">
        <v>439</v>
      </c>
      <c r="U126" s="1287"/>
      <c r="V126" s="1287"/>
      <c r="W126" s="1287"/>
      <c r="X126" s="1287"/>
      <c r="Y126" s="1287"/>
      <c r="Z126" s="1287"/>
      <c r="AA126" s="1287"/>
      <c r="AB126" s="1257" t="s">
        <v>732</v>
      </c>
      <c r="AC126" s="1287"/>
      <c r="AD126" s="1287"/>
      <c r="AE126" s="1287"/>
      <c r="AF126" s="1287"/>
      <c r="AG126" s="1257" t="s">
        <v>733</v>
      </c>
      <c r="AH126" s="1287"/>
      <c r="AI126" s="1287"/>
      <c r="AJ126" s="1023" t="s">
        <v>417</v>
      </c>
      <c r="AK126" s="1259" t="s">
        <v>734</v>
      </c>
      <c r="AL126" s="1287"/>
      <c r="AM126" s="1287"/>
      <c r="AN126" s="1287"/>
      <c r="AO126" s="1287"/>
      <c r="AP126" s="1287"/>
      <c r="AQ126" s="1019">
        <v>28100000</v>
      </c>
      <c r="AR126" s="1060">
        <v>0</v>
      </c>
      <c r="AS126" s="1019">
        <v>7740000</v>
      </c>
      <c r="AT126" s="1019">
        <v>0</v>
      </c>
      <c r="AU126" s="1019">
        <v>0</v>
      </c>
      <c r="AV126" s="1060">
        <v>0</v>
      </c>
      <c r="AW126" s="1019">
        <v>0</v>
      </c>
      <c r="AX126" s="1060">
        <v>0</v>
      </c>
      <c r="AY126" s="1019">
        <v>0</v>
      </c>
      <c r="AZ126" s="1060">
        <v>0</v>
      </c>
      <c r="BA126" s="1019">
        <v>0</v>
      </c>
      <c r="BB126" s="1019">
        <v>0</v>
      </c>
      <c r="BC126" s="1019">
        <v>0</v>
      </c>
      <c r="BD126" s="1019">
        <v>0</v>
      </c>
      <c r="BG126" s="1064">
        <v>28100000</v>
      </c>
      <c r="BH126" s="1064">
        <v>0</v>
      </c>
      <c r="BI126" s="1064">
        <v>7740000</v>
      </c>
      <c r="BJ126" s="1064">
        <v>0</v>
      </c>
      <c r="BK126" s="1064">
        <v>0</v>
      </c>
      <c r="BL126" s="1064">
        <v>0</v>
      </c>
      <c r="BM126" s="1064">
        <v>0</v>
      </c>
      <c r="BN126" s="1064">
        <v>0</v>
      </c>
      <c r="BO126" s="1064">
        <v>0</v>
      </c>
      <c r="BP126" s="1064">
        <v>0</v>
      </c>
      <c r="BQ126" s="1064">
        <v>0</v>
      </c>
      <c r="BR126" s="1064">
        <v>0</v>
      </c>
      <c r="BS126" s="1064">
        <v>0</v>
      </c>
      <c r="BT126" s="1064">
        <v>0</v>
      </c>
    </row>
    <row r="127" spans="1:72" ht="23.1" customHeight="1" x14ac:dyDescent="0.2">
      <c r="A127" s="1012" t="str">
        <f t="shared" si="1"/>
        <v>A20421510</v>
      </c>
      <c r="B127" s="1257" t="s">
        <v>361</v>
      </c>
      <c r="C127" s="1287"/>
      <c r="D127" s="1257" t="s">
        <v>741</v>
      </c>
      <c r="E127" s="1287"/>
      <c r="F127" s="1257" t="s">
        <v>739</v>
      </c>
      <c r="G127" s="1287"/>
      <c r="H127" s="1257" t="s">
        <v>742</v>
      </c>
      <c r="I127" s="1287"/>
      <c r="J127" s="1257" t="s">
        <v>763</v>
      </c>
      <c r="K127" s="1287"/>
      <c r="L127" s="1287"/>
      <c r="M127" s="1257" t="s">
        <v>743</v>
      </c>
      <c r="N127" s="1287"/>
      <c r="O127" s="1287"/>
      <c r="P127" s="1257"/>
      <c r="Q127" s="1287"/>
      <c r="R127" s="1257"/>
      <c r="S127" s="1287"/>
      <c r="T127" s="1258" t="s">
        <v>440</v>
      </c>
      <c r="U127" s="1287"/>
      <c r="V127" s="1287"/>
      <c r="W127" s="1287"/>
      <c r="X127" s="1287"/>
      <c r="Y127" s="1287"/>
      <c r="Z127" s="1287"/>
      <c r="AA127" s="1287"/>
      <c r="AB127" s="1257" t="s">
        <v>732</v>
      </c>
      <c r="AC127" s="1287"/>
      <c r="AD127" s="1287"/>
      <c r="AE127" s="1287"/>
      <c r="AF127" s="1287"/>
      <c r="AG127" s="1257" t="s">
        <v>733</v>
      </c>
      <c r="AH127" s="1287"/>
      <c r="AI127" s="1287"/>
      <c r="AJ127" s="1023" t="s">
        <v>417</v>
      </c>
      <c r="AK127" s="1259" t="s">
        <v>734</v>
      </c>
      <c r="AL127" s="1287"/>
      <c r="AM127" s="1287"/>
      <c r="AN127" s="1287"/>
      <c r="AO127" s="1287"/>
      <c r="AP127" s="1287"/>
      <c r="AQ127" s="1019">
        <v>22500000</v>
      </c>
      <c r="AR127" s="1060">
        <v>18515040</v>
      </c>
      <c r="AS127" s="1019">
        <v>1568460</v>
      </c>
      <c r="AT127" s="1019">
        <v>0</v>
      </c>
      <c r="AU127" s="1019">
        <v>0</v>
      </c>
      <c r="AV127" s="1060">
        <v>18515040</v>
      </c>
      <c r="AW127" s="1019">
        <v>0</v>
      </c>
      <c r="AX127" s="1060">
        <v>0</v>
      </c>
      <c r="AY127" s="1019">
        <v>18515040</v>
      </c>
      <c r="AZ127" s="1060">
        <v>0</v>
      </c>
      <c r="BA127" s="1019">
        <v>0</v>
      </c>
      <c r="BB127" s="1019">
        <v>0</v>
      </c>
      <c r="BC127" s="1019">
        <v>0</v>
      </c>
      <c r="BD127" s="1019">
        <v>0</v>
      </c>
      <c r="BG127" s="1064">
        <v>22500000</v>
      </c>
      <c r="BH127" s="1064">
        <v>18515040</v>
      </c>
      <c r="BI127" s="1064">
        <v>1568460</v>
      </c>
      <c r="BJ127" s="1064">
        <v>0</v>
      </c>
      <c r="BK127" s="1064">
        <v>0</v>
      </c>
      <c r="BL127" s="1064">
        <v>18515040</v>
      </c>
      <c r="BM127" s="1064">
        <v>0</v>
      </c>
      <c r="BN127" s="1064">
        <v>0</v>
      </c>
      <c r="BO127" s="1064">
        <v>18515040</v>
      </c>
      <c r="BP127" s="1064">
        <v>0</v>
      </c>
      <c r="BQ127" s="1064">
        <v>0</v>
      </c>
      <c r="BR127" s="1064">
        <v>0</v>
      </c>
      <c r="BS127" s="1064">
        <v>0</v>
      </c>
      <c r="BT127" s="1064">
        <v>0</v>
      </c>
    </row>
    <row r="128" spans="1:72" ht="23.1" customHeight="1" x14ac:dyDescent="0.2">
      <c r="A128" s="1012" t="str">
        <f t="shared" si="1"/>
        <v>A20421810</v>
      </c>
      <c r="B128" s="1257" t="s">
        <v>361</v>
      </c>
      <c r="C128" s="1287"/>
      <c r="D128" s="1257" t="s">
        <v>741</v>
      </c>
      <c r="E128" s="1287"/>
      <c r="F128" s="1257" t="s">
        <v>739</v>
      </c>
      <c r="G128" s="1287"/>
      <c r="H128" s="1257" t="s">
        <v>742</v>
      </c>
      <c r="I128" s="1287"/>
      <c r="J128" s="1257" t="s">
        <v>763</v>
      </c>
      <c r="K128" s="1287"/>
      <c r="L128" s="1287"/>
      <c r="M128" s="1257" t="s">
        <v>755</v>
      </c>
      <c r="N128" s="1287"/>
      <c r="O128" s="1287"/>
      <c r="P128" s="1257"/>
      <c r="Q128" s="1287"/>
      <c r="R128" s="1257"/>
      <c r="S128" s="1287"/>
      <c r="T128" s="1258" t="s">
        <v>441</v>
      </c>
      <c r="U128" s="1287"/>
      <c r="V128" s="1287"/>
      <c r="W128" s="1287"/>
      <c r="X128" s="1287"/>
      <c r="Y128" s="1287"/>
      <c r="Z128" s="1287"/>
      <c r="AA128" s="1287"/>
      <c r="AB128" s="1257" t="s">
        <v>732</v>
      </c>
      <c r="AC128" s="1287"/>
      <c r="AD128" s="1287"/>
      <c r="AE128" s="1287"/>
      <c r="AF128" s="1287"/>
      <c r="AG128" s="1257" t="s">
        <v>733</v>
      </c>
      <c r="AH128" s="1287"/>
      <c r="AI128" s="1287"/>
      <c r="AJ128" s="1023" t="s">
        <v>417</v>
      </c>
      <c r="AK128" s="1259" t="s">
        <v>734</v>
      </c>
      <c r="AL128" s="1287"/>
      <c r="AM128" s="1287"/>
      <c r="AN128" s="1287"/>
      <c r="AO128" s="1287"/>
      <c r="AP128" s="1287"/>
      <c r="AQ128" s="1019">
        <v>20000000</v>
      </c>
      <c r="AR128" s="1060">
        <v>0</v>
      </c>
      <c r="AS128" s="1019">
        <v>20000000</v>
      </c>
      <c r="AT128" s="1019">
        <v>0</v>
      </c>
      <c r="AU128" s="1019">
        <v>0</v>
      </c>
      <c r="AV128" s="1060">
        <v>0</v>
      </c>
      <c r="AW128" s="1019">
        <v>0</v>
      </c>
      <c r="AX128" s="1060">
        <v>0</v>
      </c>
      <c r="AY128" s="1019">
        <v>0</v>
      </c>
      <c r="AZ128" s="1060">
        <v>0</v>
      </c>
      <c r="BA128" s="1019">
        <v>0</v>
      </c>
      <c r="BB128" s="1019">
        <v>0</v>
      </c>
      <c r="BC128" s="1019">
        <v>0</v>
      </c>
      <c r="BD128" s="1019">
        <v>0</v>
      </c>
      <c r="BG128" s="1064">
        <v>20000000</v>
      </c>
      <c r="BH128" s="1064">
        <v>0</v>
      </c>
      <c r="BI128" s="1064">
        <v>20000000</v>
      </c>
      <c r="BJ128" s="1064">
        <v>0</v>
      </c>
      <c r="BK128" s="1064">
        <v>0</v>
      </c>
      <c r="BL128" s="1064">
        <v>0</v>
      </c>
      <c r="BM128" s="1064">
        <v>0</v>
      </c>
      <c r="BN128" s="1064">
        <v>0</v>
      </c>
      <c r="BO128" s="1064">
        <v>0</v>
      </c>
      <c r="BP128" s="1064">
        <v>0</v>
      </c>
      <c r="BQ128" s="1064">
        <v>0</v>
      </c>
      <c r="BR128" s="1064">
        <v>0</v>
      </c>
      <c r="BS128" s="1064">
        <v>0</v>
      </c>
      <c r="BT128" s="1064">
        <v>0</v>
      </c>
    </row>
    <row r="129" spans="1:72" ht="23.1" customHeight="1" x14ac:dyDescent="0.2">
      <c r="A129" s="1012" t="str">
        <f t="shared" si="1"/>
        <v>A2044010</v>
      </c>
      <c r="B129" s="1261" t="s">
        <v>361</v>
      </c>
      <c r="C129" s="1287"/>
      <c r="D129" s="1261" t="s">
        <v>741</v>
      </c>
      <c r="E129" s="1287"/>
      <c r="F129" s="1261" t="s">
        <v>739</v>
      </c>
      <c r="G129" s="1287"/>
      <c r="H129" s="1261" t="s">
        <v>742</v>
      </c>
      <c r="I129" s="1287"/>
      <c r="J129" s="1261" t="s">
        <v>769</v>
      </c>
      <c r="K129" s="1287"/>
      <c r="L129" s="1287"/>
      <c r="M129" s="1261"/>
      <c r="N129" s="1287"/>
      <c r="O129" s="1287"/>
      <c r="P129" s="1261"/>
      <c r="Q129" s="1287"/>
      <c r="R129" s="1261"/>
      <c r="S129" s="1287"/>
      <c r="T129" s="1260" t="s">
        <v>770</v>
      </c>
      <c r="U129" s="1287"/>
      <c r="V129" s="1287"/>
      <c r="W129" s="1287"/>
      <c r="X129" s="1287"/>
      <c r="Y129" s="1287"/>
      <c r="Z129" s="1287"/>
      <c r="AA129" s="1287"/>
      <c r="AB129" s="1261" t="s">
        <v>732</v>
      </c>
      <c r="AC129" s="1287"/>
      <c r="AD129" s="1287"/>
      <c r="AE129" s="1287"/>
      <c r="AF129" s="1287"/>
      <c r="AG129" s="1261" t="s">
        <v>733</v>
      </c>
      <c r="AH129" s="1287"/>
      <c r="AI129" s="1287"/>
      <c r="AJ129" s="1020" t="s">
        <v>417</v>
      </c>
      <c r="AK129" s="1262" t="s">
        <v>734</v>
      </c>
      <c r="AL129" s="1287"/>
      <c r="AM129" s="1287"/>
      <c r="AN129" s="1287"/>
      <c r="AO129" s="1287"/>
      <c r="AP129" s="1287"/>
      <c r="AQ129" s="1019">
        <v>15000000</v>
      </c>
      <c r="AR129" s="1060">
        <v>0</v>
      </c>
      <c r="AS129" s="1019">
        <v>14330100</v>
      </c>
      <c r="AT129" s="1019">
        <v>0</v>
      </c>
      <c r="AU129" s="1019">
        <v>0</v>
      </c>
      <c r="AV129" s="1060">
        <v>0</v>
      </c>
      <c r="AW129" s="1019">
        <v>0</v>
      </c>
      <c r="AX129" s="1060">
        <v>0</v>
      </c>
      <c r="AY129" s="1019">
        <v>0</v>
      </c>
      <c r="AZ129" s="1060">
        <v>0</v>
      </c>
      <c r="BA129" s="1019">
        <v>0</v>
      </c>
      <c r="BB129" s="1019">
        <v>0</v>
      </c>
      <c r="BC129" s="1019">
        <v>0</v>
      </c>
      <c r="BD129" s="1019">
        <v>0</v>
      </c>
      <c r="BG129" s="1064">
        <v>15000000</v>
      </c>
      <c r="BH129" s="1064">
        <v>0</v>
      </c>
      <c r="BI129" s="1064">
        <v>14330100</v>
      </c>
      <c r="BJ129" s="1064">
        <v>0</v>
      </c>
      <c r="BK129" s="1064">
        <v>0</v>
      </c>
      <c r="BL129" s="1064">
        <v>0</v>
      </c>
      <c r="BM129" s="1064">
        <v>0</v>
      </c>
      <c r="BN129" s="1064">
        <v>0</v>
      </c>
      <c r="BO129" s="1064">
        <v>0</v>
      </c>
      <c r="BP129" s="1064">
        <v>0</v>
      </c>
      <c r="BQ129" s="1064">
        <v>0</v>
      </c>
      <c r="BR129" s="1064">
        <v>0</v>
      </c>
      <c r="BS129" s="1064">
        <v>0</v>
      </c>
      <c r="BT129" s="1064">
        <v>0</v>
      </c>
    </row>
    <row r="130" spans="1:72" ht="23.1" customHeight="1" x14ac:dyDescent="0.2">
      <c r="A130" s="1012" t="str">
        <f t="shared" si="1"/>
        <v>A204401510</v>
      </c>
      <c r="B130" s="1257" t="s">
        <v>361</v>
      </c>
      <c r="C130" s="1287"/>
      <c r="D130" s="1257" t="s">
        <v>741</v>
      </c>
      <c r="E130" s="1287"/>
      <c r="F130" s="1257" t="s">
        <v>739</v>
      </c>
      <c r="G130" s="1287"/>
      <c r="H130" s="1257" t="s">
        <v>742</v>
      </c>
      <c r="I130" s="1287"/>
      <c r="J130" s="1257" t="s">
        <v>769</v>
      </c>
      <c r="K130" s="1287"/>
      <c r="L130" s="1287"/>
      <c r="M130" s="1257" t="s">
        <v>745</v>
      </c>
      <c r="N130" s="1287"/>
      <c r="O130" s="1287"/>
      <c r="P130" s="1257"/>
      <c r="Q130" s="1287"/>
      <c r="R130" s="1257"/>
      <c r="S130" s="1287"/>
      <c r="T130" s="1258" t="s">
        <v>576</v>
      </c>
      <c r="U130" s="1287"/>
      <c r="V130" s="1287"/>
      <c r="W130" s="1287"/>
      <c r="X130" s="1287"/>
      <c r="Y130" s="1287"/>
      <c r="Z130" s="1287"/>
      <c r="AA130" s="1287"/>
      <c r="AB130" s="1257" t="s">
        <v>732</v>
      </c>
      <c r="AC130" s="1287"/>
      <c r="AD130" s="1287"/>
      <c r="AE130" s="1287"/>
      <c r="AF130" s="1287"/>
      <c r="AG130" s="1257" t="s">
        <v>733</v>
      </c>
      <c r="AH130" s="1287"/>
      <c r="AI130" s="1287"/>
      <c r="AJ130" s="1023" t="s">
        <v>417</v>
      </c>
      <c r="AK130" s="1259" t="s">
        <v>734</v>
      </c>
      <c r="AL130" s="1287"/>
      <c r="AM130" s="1287"/>
      <c r="AN130" s="1287"/>
      <c r="AO130" s="1287"/>
      <c r="AP130" s="1287"/>
      <c r="AQ130" s="1019">
        <v>15000000</v>
      </c>
      <c r="AR130" s="1060">
        <v>0</v>
      </c>
      <c r="AS130" s="1019">
        <v>14330100</v>
      </c>
      <c r="AT130" s="1019">
        <v>0</v>
      </c>
      <c r="AU130" s="1019">
        <v>0</v>
      </c>
      <c r="AV130" s="1060">
        <v>0</v>
      </c>
      <c r="AW130" s="1019">
        <v>0</v>
      </c>
      <c r="AX130" s="1060">
        <v>0</v>
      </c>
      <c r="AY130" s="1019">
        <v>0</v>
      </c>
      <c r="AZ130" s="1060">
        <v>0</v>
      </c>
      <c r="BA130" s="1019">
        <v>0</v>
      </c>
      <c r="BB130" s="1019">
        <v>0</v>
      </c>
      <c r="BC130" s="1019">
        <v>0</v>
      </c>
      <c r="BD130" s="1019">
        <v>0</v>
      </c>
      <c r="BG130" s="1064">
        <v>15000000</v>
      </c>
      <c r="BH130" s="1064">
        <v>0</v>
      </c>
      <c r="BI130" s="1064">
        <v>14330100</v>
      </c>
      <c r="BJ130" s="1064">
        <v>0</v>
      </c>
      <c r="BK130" s="1064">
        <v>0</v>
      </c>
      <c r="BL130" s="1064">
        <v>0</v>
      </c>
      <c r="BM130" s="1064">
        <v>0</v>
      </c>
      <c r="BN130" s="1064">
        <v>0</v>
      </c>
      <c r="BO130" s="1064">
        <v>0</v>
      </c>
      <c r="BP130" s="1064">
        <v>0</v>
      </c>
      <c r="BQ130" s="1064">
        <v>0</v>
      </c>
      <c r="BR130" s="1064">
        <v>0</v>
      </c>
      <c r="BS130" s="1064">
        <v>0</v>
      </c>
      <c r="BT130" s="1064">
        <v>0</v>
      </c>
    </row>
    <row r="131" spans="1:72" ht="23.1" customHeight="1" x14ac:dyDescent="0.2">
      <c r="A131" s="1012" t="str">
        <f t="shared" si="1"/>
        <v>A2044110</v>
      </c>
      <c r="B131" s="1261" t="s">
        <v>361</v>
      </c>
      <c r="C131" s="1287"/>
      <c r="D131" s="1261" t="s">
        <v>741</v>
      </c>
      <c r="E131" s="1287"/>
      <c r="F131" s="1261" t="s">
        <v>739</v>
      </c>
      <c r="G131" s="1287"/>
      <c r="H131" s="1261" t="s">
        <v>742</v>
      </c>
      <c r="I131" s="1287"/>
      <c r="J131" s="1261" t="s">
        <v>771</v>
      </c>
      <c r="K131" s="1287"/>
      <c r="L131" s="1287"/>
      <c r="M131" s="1261"/>
      <c r="N131" s="1287"/>
      <c r="O131" s="1287"/>
      <c r="P131" s="1261"/>
      <c r="Q131" s="1287"/>
      <c r="R131" s="1261"/>
      <c r="S131" s="1287"/>
      <c r="T131" s="1260" t="s">
        <v>442</v>
      </c>
      <c r="U131" s="1287"/>
      <c r="V131" s="1287"/>
      <c r="W131" s="1287"/>
      <c r="X131" s="1287"/>
      <c r="Y131" s="1287"/>
      <c r="Z131" s="1287"/>
      <c r="AA131" s="1287"/>
      <c r="AB131" s="1261" t="s">
        <v>732</v>
      </c>
      <c r="AC131" s="1287"/>
      <c r="AD131" s="1287"/>
      <c r="AE131" s="1287"/>
      <c r="AF131" s="1287"/>
      <c r="AG131" s="1261" t="s">
        <v>733</v>
      </c>
      <c r="AH131" s="1287"/>
      <c r="AI131" s="1287"/>
      <c r="AJ131" s="1020" t="s">
        <v>417</v>
      </c>
      <c r="AK131" s="1262" t="s">
        <v>734</v>
      </c>
      <c r="AL131" s="1287"/>
      <c r="AM131" s="1287"/>
      <c r="AN131" s="1287"/>
      <c r="AO131" s="1287"/>
      <c r="AP131" s="1287"/>
      <c r="AQ131" s="1019">
        <v>127000000</v>
      </c>
      <c r="AR131" s="1060">
        <v>5915800</v>
      </c>
      <c r="AS131" s="1019">
        <v>12704180</v>
      </c>
      <c r="AT131" s="1019">
        <v>0</v>
      </c>
      <c r="AU131" s="1019">
        <v>0</v>
      </c>
      <c r="AV131" s="1060">
        <v>12000</v>
      </c>
      <c r="AW131" s="1019">
        <v>5903800</v>
      </c>
      <c r="AX131" s="1060">
        <v>16838417</v>
      </c>
      <c r="AY131" s="1019">
        <v>16826417</v>
      </c>
      <c r="AZ131" s="1060">
        <v>12000</v>
      </c>
      <c r="BA131" s="1019">
        <v>16826417</v>
      </c>
      <c r="BB131" s="1019">
        <v>12000</v>
      </c>
      <c r="BC131" s="1019">
        <v>0</v>
      </c>
      <c r="BD131" s="1019">
        <v>0</v>
      </c>
      <c r="BG131" s="1064">
        <v>127000000</v>
      </c>
      <c r="BH131" s="1064">
        <v>5915800</v>
      </c>
      <c r="BI131" s="1064">
        <v>12704180</v>
      </c>
      <c r="BJ131" s="1064">
        <v>0</v>
      </c>
      <c r="BK131" s="1064">
        <v>0</v>
      </c>
      <c r="BL131" s="1064">
        <v>12000</v>
      </c>
      <c r="BM131" s="1064">
        <v>5903800</v>
      </c>
      <c r="BN131" s="1064">
        <v>16838417</v>
      </c>
      <c r="BO131" s="1064">
        <v>16826417</v>
      </c>
      <c r="BP131" s="1064">
        <v>12000</v>
      </c>
      <c r="BQ131" s="1064">
        <v>16826417</v>
      </c>
      <c r="BR131" s="1064">
        <v>12000</v>
      </c>
      <c r="BS131" s="1064">
        <v>0</v>
      </c>
      <c r="BT131" s="1064">
        <v>0</v>
      </c>
    </row>
    <row r="132" spans="1:72" ht="23.1" customHeight="1" x14ac:dyDescent="0.2">
      <c r="A132" s="1012" t="str">
        <f t="shared" si="1"/>
        <v>A20441210</v>
      </c>
      <c r="B132" s="1257" t="s">
        <v>361</v>
      </c>
      <c r="C132" s="1287"/>
      <c r="D132" s="1257" t="s">
        <v>741</v>
      </c>
      <c r="E132" s="1287"/>
      <c r="F132" s="1257" t="s">
        <v>739</v>
      </c>
      <c r="G132" s="1287"/>
      <c r="H132" s="1257" t="s">
        <v>742</v>
      </c>
      <c r="I132" s="1287"/>
      <c r="J132" s="1257" t="s">
        <v>771</v>
      </c>
      <c r="K132" s="1287"/>
      <c r="L132" s="1287"/>
      <c r="M132" s="1257" t="s">
        <v>741</v>
      </c>
      <c r="N132" s="1287"/>
      <c r="O132" s="1287"/>
      <c r="P132" s="1257"/>
      <c r="Q132" s="1287"/>
      <c r="R132" s="1257"/>
      <c r="S132" s="1287"/>
      <c r="T132" s="1258" t="s">
        <v>443</v>
      </c>
      <c r="U132" s="1287"/>
      <c r="V132" s="1287"/>
      <c r="W132" s="1287"/>
      <c r="X132" s="1287"/>
      <c r="Y132" s="1287"/>
      <c r="Z132" s="1287"/>
      <c r="AA132" s="1287"/>
      <c r="AB132" s="1257" t="s">
        <v>732</v>
      </c>
      <c r="AC132" s="1287"/>
      <c r="AD132" s="1287"/>
      <c r="AE132" s="1287"/>
      <c r="AF132" s="1287"/>
      <c r="AG132" s="1257" t="s">
        <v>733</v>
      </c>
      <c r="AH132" s="1287"/>
      <c r="AI132" s="1287"/>
      <c r="AJ132" s="1023" t="s">
        <v>417</v>
      </c>
      <c r="AK132" s="1259" t="s">
        <v>734</v>
      </c>
      <c r="AL132" s="1287"/>
      <c r="AM132" s="1287"/>
      <c r="AN132" s="1287"/>
      <c r="AO132" s="1287"/>
      <c r="AP132" s="1287"/>
      <c r="AQ132" s="1019">
        <v>87000000</v>
      </c>
      <c r="AR132" s="1060">
        <v>0</v>
      </c>
      <c r="AS132" s="1019">
        <v>0</v>
      </c>
      <c r="AT132" s="1019">
        <v>0</v>
      </c>
      <c r="AU132" s="1019">
        <v>0</v>
      </c>
      <c r="AV132" s="1060">
        <v>0</v>
      </c>
      <c r="AW132" s="1019">
        <v>0</v>
      </c>
      <c r="AX132" s="1060">
        <v>16826417</v>
      </c>
      <c r="AY132" s="1019">
        <v>16826417</v>
      </c>
      <c r="AZ132" s="1060">
        <v>0</v>
      </c>
      <c r="BA132" s="1019">
        <v>16826417</v>
      </c>
      <c r="BB132" s="1019">
        <v>0</v>
      </c>
      <c r="BC132" s="1019">
        <v>0</v>
      </c>
      <c r="BD132" s="1019">
        <v>0</v>
      </c>
      <c r="BG132" s="1064">
        <v>87000000</v>
      </c>
      <c r="BH132" s="1064">
        <v>0</v>
      </c>
      <c r="BI132" s="1064">
        <v>0</v>
      </c>
      <c r="BJ132" s="1064">
        <v>0</v>
      </c>
      <c r="BK132" s="1064">
        <v>0</v>
      </c>
      <c r="BL132" s="1064">
        <v>0</v>
      </c>
      <c r="BM132" s="1064">
        <v>0</v>
      </c>
      <c r="BN132" s="1064">
        <v>16826417</v>
      </c>
      <c r="BO132" s="1064">
        <v>16826417</v>
      </c>
      <c r="BP132" s="1064">
        <v>0</v>
      </c>
      <c r="BQ132" s="1064">
        <v>16826417</v>
      </c>
      <c r="BR132" s="1064">
        <v>0</v>
      </c>
      <c r="BS132" s="1064">
        <v>0</v>
      </c>
      <c r="BT132" s="1064">
        <v>0</v>
      </c>
    </row>
    <row r="133" spans="1:72" ht="23.1" customHeight="1" x14ac:dyDescent="0.2">
      <c r="A133" s="1012" t="str">
        <f t="shared" si="1"/>
        <v>A20441510</v>
      </c>
      <c r="B133" s="1257" t="s">
        <v>361</v>
      </c>
      <c r="C133" s="1287"/>
      <c r="D133" s="1257" t="s">
        <v>741</v>
      </c>
      <c r="E133" s="1287"/>
      <c r="F133" s="1257" t="s">
        <v>739</v>
      </c>
      <c r="G133" s="1287"/>
      <c r="H133" s="1257" t="s">
        <v>742</v>
      </c>
      <c r="I133" s="1287"/>
      <c r="J133" s="1257" t="s">
        <v>771</v>
      </c>
      <c r="K133" s="1287"/>
      <c r="L133" s="1287"/>
      <c r="M133" s="1257" t="s">
        <v>743</v>
      </c>
      <c r="N133" s="1287"/>
      <c r="O133" s="1287"/>
      <c r="P133" s="1257"/>
      <c r="Q133" s="1287"/>
      <c r="R133" s="1257"/>
      <c r="S133" s="1287"/>
      <c r="T133" s="1258" t="s">
        <v>444</v>
      </c>
      <c r="U133" s="1287"/>
      <c r="V133" s="1287"/>
      <c r="W133" s="1287"/>
      <c r="X133" s="1287"/>
      <c r="Y133" s="1287"/>
      <c r="Z133" s="1287"/>
      <c r="AA133" s="1287"/>
      <c r="AB133" s="1257" t="s">
        <v>732</v>
      </c>
      <c r="AC133" s="1287"/>
      <c r="AD133" s="1287"/>
      <c r="AE133" s="1287"/>
      <c r="AF133" s="1287"/>
      <c r="AG133" s="1257" t="s">
        <v>733</v>
      </c>
      <c r="AH133" s="1287"/>
      <c r="AI133" s="1287"/>
      <c r="AJ133" s="1023" t="s">
        <v>417</v>
      </c>
      <c r="AK133" s="1259" t="s">
        <v>734</v>
      </c>
      <c r="AL133" s="1287"/>
      <c r="AM133" s="1287"/>
      <c r="AN133" s="1287"/>
      <c r="AO133" s="1287"/>
      <c r="AP133" s="1287"/>
      <c r="AQ133" s="1019">
        <v>25000000</v>
      </c>
      <c r="AR133" s="1060">
        <v>0</v>
      </c>
      <c r="AS133" s="1019">
        <v>10408040</v>
      </c>
      <c r="AT133" s="1019">
        <v>0</v>
      </c>
      <c r="AU133" s="1019">
        <v>0</v>
      </c>
      <c r="AV133" s="1060">
        <v>0</v>
      </c>
      <c r="AW133" s="1019">
        <v>0</v>
      </c>
      <c r="AX133" s="1060">
        <v>0</v>
      </c>
      <c r="AY133" s="1019">
        <v>0</v>
      </c>
      <c r="AZ133" s="1060">
        <v>0</v>
      </c>
      <c r="BA133" s="1019">
        <v>0</v>
      </c>
      <c r="BB133" s="1019">
        <v>0</v>
      </c>
      <c r="BC133" s="1019">
        <v>0</v>
      </c>
      <c r="BD133" s="1019">
        <v>0</v>
      </c>
      <c r="BG133" s="1064">
        <v>25000000</v>
      </c>
      <c r="BH133" s="1064">
        <v>0</v>
      </c>
      <c r="BI133" s="1064">
        <v>10408040</v>
      </c>
      <c r="BJ133" s="1064">
        <v>0</v>
      </c>
      <c r="BK133" s="1064">
        <v>0</v>
      </c>
      <c r="BL133" s="1064">
        <v>0</v>
      </c>
      <c r="BM133" s="1064">
        <v>0</v>
      </c>
      <c r="BN133" s="1064">
        <v>0</v>
      </c>
      <c r="BO133" s="1064">
        <v>0</v>
      </c>
      <c r="BP133" s="1064">
        <v>0</v>
      </c>
      <c r="BQ133" s="1064">
        <v>0</v>
      </c>
      <c r="BR133" s="1064">
        <v>0</v>
      </c>
      <c r="BS133" s="1064">
        <v>0</v>
      </c>
      <c r="BT133" s="1064">
        <v>0</v>
      </c>
    </row>
    <row r="134" spans="1:72" ht="23.1" customHeight="1" x14ac:dyDescent="0.2">
      <c r="A134" s="1012" t="str">
        <f t="shared" si="1"/>
        <v>A204411310</v>
      </c>
      <c r="B134" s="1257" t="s">
        <v>361</v>
      </c>
      <c r="C134" s="1287"/>
      <c r="D134" s="1257" t="s">
        <v>741</v>
      </c>
      <c r="E134" s="1287"/>
      <c r="F134" s="1257" t="s">
        <v>739</v>
      </c>
      <c r="G134" s="1287"/>
      <c r="H134" s="1257" t="s">
        <v>742</v>
      </c>
      <c r="I134" s="1287"/>
      <c r="J134" s="1257" t="s">
        <v>771</v>
      </c>
      <c r="K134" s="1287"/>
      <c r="L134" s="1287"/>
      <c r="M134" s="1257" t="s">
        <v>765</v>
      </c>
      <c r="N134" s="1287"/>
      <c r="O134" s="1287"/>
      <c r="P134" s="1257"/>
      <c r="Q134" s="1287"/>
      <c r="R134" s="1257"/>
      <c r="S134" s="1287"/>
      <c r="T134" s="1258" t="s">
        <v>442</v>
      </c>
      <c r="U134" s="1287"/>
      <c r="V134" s="1287"/>
      <c r="W134" s="1287"/>
      <c r="X134" s="1287"/>
      <c r="Y134" s="1287"/>
      <c r="Z134" s="1287"/>
      <c r="AA134" s="1287"/>
      <c r="AB134" s="1257" t="s">
        <v>732</v>
      </c>
      <c r="AC134" s="1287"/>
      <c r="AD134" s="1287"/>
      <c r="AE134" s="1287"/>
      <c r="AF134" s="1287"/>
      <c r="AG134" s="1257" t="s">
        <v>733</v>
      </c>
      <c r="AH134" s="1287"/>
      <c r="AI134" s="1287"/>
      <c r="AJ134" s="1023" t="s">
        <v>417</v>
      </c>
      <c r="AK134" s="1259" t="s">
        <v>734</v>
      </c>
      <c r="AL134" s="1287"/>
      <c r="AM134" s="1287"/>
      <c r="AN134" s="1287"/>
      <c r="AO134" s="1287"/>
      <c r="AP134" s="1287"/>
      <c r="AQ134" s="1019">
        <v>15000000</v>
      </c>
      <c r="AR134" s="1060">
        <v>5915800</v>
      </c>
      <c r="AS134" s="1019">
        <v>2296140</v>
      </c>
      <c r="AT134" s="1019">
        <v>0</v>
      </c>
      <c r="AU134" s="1019">
        <v>0</v>
      </c>
      <c r="AV134" s="1060">
        <v>12000</v>
      </c>
      <c r="AW134" s="1019">
        <v>5903800</v>
      </c>
      <c r="AX134" s="1060">
        <v>12000</v>
      </c>
      <c r="AY134" s="1019">
        <v>0</v>
      </c>
      <c r="AZ134" s="1060">
        <v>12000</v>
      </c>
      <c r="BA134" s="1019">
        <v>0</v>
      </c>
      <c r="BB134" s="1019">
        <v>12000</v>
      </c>
      <c r="BC134" s="1019">
        <v>0</v>
      </c>
      <c r="BD134" s="1019">
        <v>0</v>
      </c>
      <c r="BG134" s="1064">
        <v>15000000</v>
      </c>
      <c r="BH134" s="1064">
        <v>5915800</v>
      </c>
      <c r="BI134" s="1064">
        <v>2296140</v>
      </c>
      <c r="BJ134" s="1064">
        <v>0</v>
      </c>
      <c r="BK134" s="1064">
        <v>0</v>
      </c>
      <c r="BL134" s="1064">
        <v>12000</v>
      </c>
      <c r="BM134" s="1064">
        <v>5903800</v>
      </c>
      <c r="BN134" s="1064">
        <v>12000</v>
      </c>
      <c r="BO134" s="1064">
        <v>0</v>
      </c>
      <c r="BP134" s="1064">
        <v>12000</v>
      </c>
      <c r="BQ134" s="1064">
        <v>0</v>
      </c>
      <c r="BR134" s="1064">
        <v>12000</v>
      </c>
      <c r="BS134" s="1064">
        <v>0</v>
      </c>
      <c r="BT134" s="1064">
        <v>0</v>
      </c>
    </row>
    <row r="135" spans="1:72" ht="23.1" customHeight="1" x14ac:dyDescent="0.2">
      <c r="A135" s="1012" t="str">
        <f t="shared" si="1"/>
        <v>A20499910</v>
      </c>
      <c r="B135" s="1257" t="s">
        <v>361</v>
      </c>
      <c r="C135" s="1287"/>
      <c r="D135" s="1257" t="s">
        <v>741</v>
      </c>
      <c r="E135" s="1287"/>
      <c r="F135" s="1257" t="s">
        <v>739</v>
      </c>
      <c r="G135" s="1287"/>
      <c r="H135" s="1257" t="s">
        <v>742</v>
      </c>
      <c r="I135" s="1287"/>
      <c r="J135" s="1257" t="s">
        <v>749</v>
      </c>
      <c r="K135" s="1287"/>
      <c r="L135" s="1287"/>
      <c r="M135" s="1257"/>
      <c r="N135" s="1287"/>
      <c r="O135" s="1287"/>
      <c r="P135" s="1257"/>
      <c r="Q135" s="1287"/>
      <c r="R135" s="1257"/>
      <c r="S135" s="1287"/>
      <c r="T135" s="1258" t="s">
        <v>750</v>
      </c>
      <c r="U135" s="1287"/>
      <c r="V135" s="1287"/>
      <c r="W135" s="1287"/>
      <c r="X135" s="1287"/>
      <c r="Y135" s="1287"/>
      <c r="Z135" s="1287"/>
      <c r="AA135" s="1287"/>
      <c r="AB135" s="1257" t="s">
        <v>732</v>
      </c>
      <c r="AC135" s="1287"/>
      <c r="AD135" s="1287"/>
      <c r="AE135" s="1287"/>
      <c r="AF135" s="1287"/>
      <c r="AG135" s="1257" t="s">
        <v>733</v>
      </c>
      <c r="AH135" s="1287"/>
      <c r="AI135" s="1287"/>
      <c r="AJ135" s="1023" t="s">
        <v>417</v>
      </c>
      <c r="AK135" s="1259" t="s">
        <v>734</v>
      </c>
      <c r="AL135" s="1287"/>
      <c r="AM135" s="1287"/>
      <c r="AN135" s="1287"/>
      <c r="AO135" s="1287"/>
      <c r="AP135" s="1287"/>
      <c r="AQ135" s="1019">
        <v>4295692</v>
      </c>
      <c r="AR135" s="1060">
        <v>0</v>
      </c>
      <c r="AS135" s="1019">
        <v>0</v>
      </c>
      <c r="AT135" s="1019">
        <v>0</v>
      </c>
      <c r="AU135" s="1019">
        <v>0</v>
      </c>
      <c r="AV135" s="1060">
        <v>0</v>
      </c>
      <c r="AW135" s="1019">
        <v>0</v>
      </c>
      <c r="AX135" s="1060">
        <v>0</v>
      </c>
      <c r="AY135" s="1019">
        <v>0</v>
      </c>
      <c r="AZ135" s="1060">
        <v>0</v>
      </c>
      <c r="BA135" s="1019">
        <v>0</v>
      </c>
      <c r="BB135" s="1019">
        <v>0</v>
      </c>
      <c r="BC135" s="1019">
        <v>0</v>
      </c>
      <c r="BD135" s="1019">
        <v>0</v>
      </c>
      <c r="BG135" s="1064">
        <v>4295692</v>
      </c>
      <c r="BH135" s="1064">
        <v>0</v>
      </c>
      <c r="BI135" s="1064">
        <v>0</v>
      </c>
      <c r="BJ135" s="1064">
        <v>0</v>
      </c>
      <c r="BK135" s="1064">
        <v>0</v>
      </c>
      <c r="BL135" s="1064">
        <v>0</v>
      </c>
      <c r="BM135" s="1064">
        <v>0</v>
      </c>
      <c r="BN135" s="1064">
        <v>0</v>
      </c>
      <c r="BO135" s="1064">
        <v>0</v>
      </c>
      <c r="BP135" s="1064">
        <v>0</v>
      </c>
      <c r="BQ135" s="1064">
        <v>0</v>
      </c>
      <c r="BR135" s="1064">
        <v>0</v>
      </c>
      <c r="BS135" s="1064">
        <v>0</v>
      </c>
      <c r="BT135" s="1064">
        <v>0</v>
      </c>
    </row>
    <row r="136" spans="1:72" ht="23.1" customHeight="1" x14ac:dyDescent="0.2">
      <c r="A136" s="1012" t="str">
        <f t="shared" si="1"/>
        <v>A310</v>
      </c>
      <c r="B136" s="1261" t="s">
        <v>361</v>
      </c>
      <c r="C136" s="1287"/>
      <c r="D136" s="1261" t="s">
        <v>748</v>
      </c>
      <c r="E136" s="1287"/>
      <c r="F136" s="1261"/>
      <c r="G136" s="1287"/>
      <c r="H136" s="1261"/>
      <c r="I136" s="1287"/>
      <c r="J136" s="1261"/>
      <c r="K136" s="1287"/>
      <c r="L136" s="1287"/>
      <c r="M136" s="1261"/>
      <c r="N136" s="1287"/>
      <c r="O136" s="1287"/>
      <c r="P136" s="1261"/>
      <c r="Q136" s="1287"/>
      <c r="R136" s="1261"/>
      <c r="S136" s="1287"/>
      <c r="T136" s="1260" t="s">
        <v>60</v>
      </c>
      <c r="U136" s="1287"/>
      <c r="V136" s="1287"/>
      <c r="W136" s="1287"/>
      <c r="X136" s="1287"/>
      <c r="Y136" s="1287"/>
      <c r="Z136" s="1287"/>
      <c r="AA136" s="1287"/>
      <c r="AB136" s="1261" t="s">
        <v>732</v>
      </c>
      <c r="AC136" s="1287"/>
      <c r="AD136" s="1287"/>
      <c r="AE136" s="1287"/>
      <c r="AF136" s="1287"/>
      <c r="AG136" s="1261" t="s">
        <v>733</v>
      </c>
      <c r="AH136" s="1287"/>
      <c r="AI136" s="1287"/>
      <c r="AJ136" s="1020" t="s">
        <v>417</v>
      </c>
      <c r="AK136" s="1262" t="s">
        <v>734</v>
      </c>
      <c r="AL136" s="1287"/>
      <c r="AM136" s="1287"/>
      <c r="AN136" s="1287"/>
      <c r="AO136" s="1287"/>
      <c r="AP136" s="1287"/>
      <c r="AQ136" s="1019">
        <v>228060584116</v>
      </c>
      <c r="AR136" s="1060">
        <v>9512658156</v>
      </c>
      <c r="AS136" s="1019">
        <v>473185577</v>
      </c>
      <c r="AT136" s="1019">
        <v>33603786667</v>
      </c>
      <c r="AU136" s="1019">
        <v>0</v>
      </c>
      <c r="AV136" s="1060">
        <v>19629765667</v>
      </c>
      <c r="AW136" s="1019">
        <v>10117107511</v>
      </c>
      <c r="AX136" s="1060">
        <v>12390574642</v>
      </c>
      <c r="AY136" s="1019">
        <v>7239191025</v>
      </c>
      <c r="AZ136" s="1060">
        <v>14516091308</v>
      </c>
      <c r="BA136" s="1019">
        <v>2125516666</v>
      </c>
      <c r="BB136" s="1019">
        <v>14515767308</v>
      </c>
      <c r="BC136" s="1019">
        <v>324000</v>
      </c>
      <c r="BD136" s="1019">
        <v>0</v>
      </c>
      <c r="BG136" s="1064">
        <v>228060584116</v>
      </c>
      <c r="BH136" s="1064">
        <v>9512658156</v>
      </c>
      <c r="BI136" s="1064">
        <v>473185577</v>
      </c>
      <c r="BJ136" s="1064">
        <v>33603786667</v>
      </c>
      <c r="BK136" s="1064">
        <v>0</v>
      </c>
      <c r="BL136" s="1064">
        <v>19629765667</v>
      </c>
      <c r="BM136" s="1064">
        <v>10117107511</v>
      </c>
      <c r="BN136" s="1064">
        <v>12390574642</v>
      </c>
      <c r="BO136" s="1064">
        <v>7239191025</v>
      </c>
      <c r="BP136" s="1064">
        <v>14516091308</v>
      </c>
      <c r="BQ136" s="1064">
        <v>2125516666</v>
      </c>
      <c r="BR136" s="1064">
        <v>14515767308</v>
      </c>
      <c r="BS136" s="1064">
        <v>324000</v>
      </c>
      <c r="BT136" s="1064">
        <v>0</v>
      </c>
    </row>
    <row r="137" spans="1:72" ht="23.1" customHeight="1" x14ac:dyDescent="0.2">
      <c r="A137" s="1012" t="str">
        <f t="shared" si="1"/>
        <v>A310</v>
      </c>
      <c r="B137" s="1261" t="s">
        <v>361</v>
      </c>
      <c r="C137" s="1287"/>
      <c r="D137" s="1261" t="s">
        <v>748</v>
      </c>
      <c r="E137" s="1287"/>
      <c r="F137" s="1261"/>
      <c r="G137" s="1287"/>
      <c r="H137" s="1261"/>
      <c r="I137" s="1287"/>
      <c r="J137" s="1261"/>
      <c r="K137" s="1287"/>
      <c r="L137" s="1287"/>
      <c r="M137" s="1261"/>
      <c r="N137" s="1287"/>
      <c r="O137" s="1287"/>
      <c r="P137" s="1261"/>
      <c r="Q137" s="1287"/>
      <c r="R137" s="1261"/>
      <c r="S137" s="1287"/>
      <c r="T137" s="1260" t="s">
        <v>60</v>
      </c>
      <c r="U137" s="1287"/>
      <c r="V137" s="1287"/>
      <c r="W137" s="1287"/>
      <c r="X137" s="1287"/>
      <c r="Y137" s="1287"/>
      <c r="Z137" s="1287"/>
      <c r="AA137" s="1287"/>
      <c r="AB137" s="1261" t="s">
        <v>732</v>
      </c>
      <c r="AC137" s="1287"/>
      <c r="AD137" s="1287"/>
      <c r="AE137" s="1287"/>
      <c r="AF137" s="1287"/>
      <c r="AG137" s="1261" t="s">
        <v>735</v>
      </c>
      <c r="AH137" s="1287"/>
      <c r="AI137" s="1287"/>
      <c r="AJ137" s="1020" t="s">
        <v>417</v>
      </c>
      <c r="AK137" s="1262" t="s">
        <v>734</v>
      </c>
      <c r="AL137" s="1287"/>
      <c r="AM137" s="1287"/>
      <c r="AN137" s="1287"/>
      <c r="AO137" s="1287"/>
      <c r="AP137" s="1287"/>
      <c r="AQ137" s="1019">
        <v>129817132</v>
      </c>
      <c r="AR137" s="1060">
        <v>0</v>
      </c>
      <c r="AS137" s="1019">
        <v>0</v>
      </c>
      <c r="AT137" s="1019">
        <v>0</v>
      </c>
      <c r="AU137" s="1019">
        <v>0</v>
      </c>
      <c r="AV137" s="1060">
        <v>0</v>
      </c>
      <c r="AW137" s="1019">
        <v>0</v>
      </c>
      <c r="AX137" s="1060">
        <v>0</v>
      </c>
      <c r="AY137" s="1019">
        <v>0</v>
      </c>
      <c r="AZ137" s="1060">
        <v>0</v>
      </c>
      <c r="BA137" s="1019">
        <v>0</v>
      </c>
      <c r="BB137" s="1019">
        <v>0</v>
      </c>
      <c r="BC137" s="1019">
        <v>0</v>
      </c>
      <c r="BD137" s="1019">
        <v>0</v>
      </c>
      <c r="BG137" s="1064">
        <v>129817132</v>
      </c>
      <c r="BH137" s="1064">
        <v>0</v>
      </c>
      <c r="BI137" s="1064">
        <v>0</v>
      </c>
      <c r="BJ137" s="1064">
        <v>0</v>
      </c>
      <c r="BK137" s="1064">
        <v>0</v>
      </c>
      <c r="BL137" s="1064">
        <v>0</v>
      </c>
      <c r="BM137" s="1064">
        <v>0</v>
      </c>
      <c r="BN137" s="1064">
        <v>0</v>
      </c>
      <c r="BO137" s="1064">
        <v>0</v>
      </c>
      <c r="BP137" s="1064">
        <v>0</v>
      </c>
      <c r="BQ137" s="1064">
        <v>0</v>
      </c>
      <c r="BR137" s="1064">
        <v>0</v>
      </c>
      <c r="BS137" s="1064">
        <v>0</v>
      </c>
      <c r="BT137" s="1064">
        <v>0</v>
      </c>
    </row>
    <row r="138" spans="1:72" ht="23.1" customHeight="1" x14ac:dyDescent="0.2">
      <c r="A138" s="1012" t="str">
        <f t="shared" si="1"/>
        <v>A311</v>
      </c>
      <c r="B138" s="1261" t="s">
        <v>361</v>
      </c>
      <c r="C138" s="1287"/>
      <c r="D138" s="1261" t="s">
        <v>748</v>
      </c>
      <c r="E138" s="1287"/>
      <c r="F138" s="1261"/>
      <c r="G138" s="1287"/>
      <c r="H138" s="1261"/>
      <c r="I138" s="1287"/>
      <c r="J138" s="1261"/>
      <c r="K138" s="1287"/>
      <c r="L138" s="1287"/>
      <c r="M138" s="1261"/>
      <c r="N138" s="1287"/>
      <c r="O138" s="1287"/>
      <c r="P138" s="1261"/>
      <c r="Q138" s="1287"/>
      <c r="R138" s="1261"/>
      <c r="S138" s="1287"/>
      <c r="T138" s="1260" t="s">
        <v>60</v>
      </c>
      <c r="U138" s="1287"/>
      <c r="V138" s="1287"/>
      <c r="W138" s="1287"/>
      <c r="X138" s="1287"/>
      <c r="Y138" s="1287"/>
      <c r="Z138" s="1287"/>
      <c r="AA138" s="1287"/>
      <c r="AB138" s="1261" t="s">
        <v>732</v>
      </c>
      <c r="AC138" s="1287"/>
      <c r="AD138" s="1287"/>
      <c r="AE138" s="1287"/>
      <c r="AF138" s="1287"/>
      <c r="AG138" s="1261" t="s">
        <v>735</v>
      </c>
      <c r="AH138" s="1287"/>
      <c r="AI138" s="1287"/>
      <c r="AJ138" s="1020" t="s">
        <v>433</v>
      </c>
      <c r="AK138" s="1262" t="s">
        <v>736</v>
      </c>
      <c r="AL138" s="1287"/>
      <c r="AM138" s="1287"/>
      <c r="AN138" s="1287"/>
      <c r="AO138" s="1287"/>
      <c r="AP138" s="1287"/>
      <c r="AQ138" s="1019">
        <v>519000000</v>
      </c>
      <c r="AR138" s="1060">
        <v>0</v>
      </c>
      <c r="AS138" s="1019">
        <v>0</v>
      </c>
      <c r="AT138" s="1019">
        <v>0</v>
      </c>
      <c r="AU138" s="1019">
        <v>0</v>
      </c>
      <c r="AV138" s="1060">
        <v>0</v>
      </c>
      <c r="AW138" s="1019">
        <v>0</v>
      </c>
      <c r="AX138" s="1060">
        <v>0</v>
      </c>
      <c r="AY138" s="1019">
        <v>0</v>
      </c>
      <c r="AZ138" s="1060">
        <v>0</v>
      </c>
      <c r="BA138" s="1019">
        <v>0</v>
      </c>
      <c r="BB138" s="1019">
        <v>0</v>
      </c>
      <c r="BC138" s="1019">
        <v>0</v>
      </c>
      <c r="BD138" s="1019">
        <v>0</v>
      </c>
      <c r="BG138" s="1064">
        <v>519000000</v>
      </c>
      <c r="BH138" s="1064">
        <v>0</v>
      </c>
      <c r="BI138" s="1064">
        <v>0</v>
      </c>
      <c r="BJ138" s="1064">
        <v>0</v>
      </c>
      <c r="BK138" s="1064">
        <v>0</v>
      </c>
      <c r="BL138" s="1064">
        <v>0</v>
      </c>
      <c r="BM138" s="1064">
        <v>0</v>
      </c>
      <c r="BN138" s="1064">
        <v>0</v>
      </c>
      <c r="BO138" s="1064">
        <v>0</v>
      </c>
      <c r="BP138" s="1064">
        <v>0</v>
      </c>
      <c r="BQ138" s="1064">
        <v>0</v>
      </c>
      <c r="BR138" s="1064">
        <v>0</v>
      </c>
      <c r="BS138" s="1064">
        <v>0</v>
      </c>
      <c r="BT138" s="1064">
        <v>0</v>
      </c>
    </row>
    <row r="139" spans="1:72" ht="23.1" customHeight="1" x14ac:dyDescent="0.2">
      <c r="A139" s="1012" t="str">
        <f t="shared" si="1"/>
        <v>A316</v>
      </c>
      <c r="B139" s="1261" t="s">
        <v>361</v>
      </c>
      <c r="C139" s="1287"/>
      <c r="D139" s="1261" t="s">
        <v>748</v>
      </c>
      <c r="E139" s="1287"/>
      <c r="F139" s="1261"/>
      <c r="G139" s="1287"/>
      <c r="H139" s="1261"/>
      <c r="I139" s="1287"/>
      <c r="J139" s="1261"/>
      <c r="K139" s="1287"/>
      <c r="L139" s="1287"/>
      <c r="M139" s="1261"/>
      <c r="N139" s="1287"/>
      <c r="O139" s="1287"/>
      <c r="P139" s="1261"/>
      <c r="Q139" s="1287"/>
      <c r="R139" s="1261"/>
      <c r="S139" s="1287"/>
      <c r="T139" s="1260" t="s">
        <v>60</v>
      </c>
      <c r="U139" s="1287"/>
      <c r="V139" s="1287"/>
      <c r="W139" s="1287"/>
      <c r="X139" s="1287"/>
      <c r="Y139" s="1287"/>
      <c r="Z139" s="1287"/>
      <c r="AA139" s="1287"/>
      <c r="AB139" s="1261" t="s">
        <v>732</v>
      </c>
      <c r="AC139" s="1287"/>
      <c r="AD139" s="1287"/>
      <c r="AE139" s="1287"/>
      <c r="AF139" s="1287"/>
      <c r="AG139" s="1261" t="s">
        <v>735</v>
      </c>
      <c r="AH139" s="1287"/>
      <c r="AI139" s="1287"/>
      <c r="AJ139" s="1020" t="s">
        <v>370</v>
      </c>
      <c r="AK139" s="1262" t="s">
        <v>737</v>
      </c>
      <c r="AL139" s="1287"/>
      <c r="AM139" s="1287"/>
      <c r="AN139" s="1287"/>
      <c r="AO139" s="1287"/>
      <c r="AP139" s="1287"/>
      <c r="AQ139" s="1019">
        <v>64533630000</v>
      </c>
      <c r="AR139" s="1060">
        <v>1044682567</v>
      </c>
      <c r="AS139" s="1019">
        <v>21330501344</v>
      </c>
      <c r="AT139" s="1019">
        <v>0</v>
      </c>
      <c r="AU139" s="1019">
        <v>0</v>
      </c>
      <c r="AV139" s="1060">
        <v>24404931176</v>
      </c>
      <c r="AW139" s="1019">
        <v>23360248609</v>
      </c>
      <c r="AX139" s="1060">
        <v>15386424828.5</v>
      </c>
      <c r="AY139" s="1019">
        <v>9018506347.5</v>
      </c>
      <c r="AZ139" s="1060">
        <v>14942321216.5</v>
      </c>
      <c r="BA139" s="1019">
        <v>444103612</v>
      </c>
      <c r="BB139" s="1019">
        <v>14942321216.5</v>
      </c>
      <c r="BC139" s="1019">
        <v>0</v>
      </c>
      <c r="BD139" s="1019">
        <v>0</v>
      </c>
      <c r="BG139" s="1064">
        <v>64533630000</v>
      </c>
      <c r="BH139" s="1064">
        <v>1044682567</v>
      </c>
      <c r="BI139" s="1064">
        <v>21330501344</v>
      </c>
      <c r="BJ139" s="1064">
        <v>0</v>
      </c>
      <c r="BK139" s="1064">
        <v>0</v>
      </c>
      <c r="BL139" s="1064">
        <v>24404931176</v>
      </c>
      <c r="BM139" s="1064">
        <v>23360248609</v>
      </c>
      <c r="BN139" s="1064">
        <v>15386424828.5</v>
      </c>
      <c r="BO139" s="1064">
        <v>9018506347.5</v>
      </c>
      <c r="BP139" s="1064">
        <v>14942321216.5</v>
      </c>
      <c r="BQ139" s="1064">
        <v>444103612</v>
      </c>
      <c r="BR139" s="1064">
        <v>14942321216.5</v>
      </c>
      <c r="BS139" s="1064">
        <v>0</v>
      </c>
      <c r="BT139" s="1064">
        <v>0</v>
      </c>
    </row>
    <row r="140" spans="1:72" ht="23.1" customHeight="1" x14ac:dyDescent="0.2">
      <c r="A140" s="1012" t="str">
        <f t="shared" si="1"/>
        <v>A3210</v>
      </c>
      <c r="B140" s="1261" t="s">
        <v>361</v>
      </c>
      <c r="C140" s="1287"/>
      <c r="D140" s="1261" t="s">
        <v>748</v>
      </c>
      <c r="E140" s="1287"/>
      <c r="F140" s="1261" t="s">
        <v>741</v>
      </c>
      <c r="G140" s="1287"/>
      <c r="H140" s="1261"/>
      <c r="I140" s="1287"/>
      <c r="J140" s="1261"/>
      <c r="K140" s="1287"/>
      <c r="L140" s="1287"/>
      <c r="M140" s="1261"/>
      <c r="N140" s="1287"/>
      <c r="O140" s="1287"/>
      <c r="P140" s="1261"/>
      <c r="Q140" s="1287"/>
      <c r="R140" s="1261"/>
      <c r="S140" s="1287"/>
      <c r="T140" s="1260" t="s">
        <v>772</v>
      </c>
      <c r="U140" s="1287"/>
      <c r="V140" s="1287"/>
      <c r="W140" s="1287"/>
      <c r="X140" s="1287"/>
      <c r="Y140" s="1287"/>
      <c r="Z140" s="1287"/>
      <c r="AA140" s="1287"/>
      <c r="AB140" s="1261" t="s">
        <v>732</v>
      </c>
      <c r="AC140" s="1287"/>
      <c r="AD140" s="1287"/>
      <c r="AE140" s="1287"/>
      <c r="AF140" s="1287"/>
      <c r="AG140" s="1261" t="s">
        <v>733</v>
      </c>
      <c r="AH140" s="1287"/>
      <c r="AI140" s="1287"/>
      <c r="AJ140" s="1020" t="s">
        <v>417</v>
      </c>
      <c r="AK140" s="1262" t="s">
        <v>734</v>
      </c>
      <c r="AL140" s="1287"/>
      <c r="AM140" s="1287"/>
      <c r="AN140" s="1287"/>
      <c r="AO140" s="1287"/>
      <c r="AP140" s="1287"/>
      <c r="AQ140" s="1019">
        <v>0</v>
      </c>
      <c r="AR140" s="1060">
        <v>0</v>
      </c>
      <c r="AS140" s="1019">
        <v>0</v>
      </c>
      <c r="AT140" s="1019">
        <v>0</v>
      </c>
      <c r="AU140" s="1019">
        <v>0</v>
      </c>
      <c r="AV140" s="1060">
        <v>0</v>
      </c>
      <c r="AW140" s="1019">
        <v>0</v>
      </c>
      <c r="AX140" s="1060">
        <v>0</v>
      </c>
      <c r="AY140" s="1019">
        <v>0</v>
      </c>
      <c r="AZ140" s="1060">
        <v>0</v>
      </c>
      <c r="BA140" s="1019">
        <v>0</v>
      </c>
      <c r="BB140" s="1019">
        <v>0</v>
      </c>
      <c r="BC140" s="1019">
        <v>0</v>
      </c>
      <c r="BD140" s="1019">
        <v>0</v>
      </c>
      <c r="BG140" s="1064">
        <v>0</v>
      </c>
      <c r="BH140" s="1064">
        <v>0</v>
      </c>
      <c r="BI140" s="1064">
        <v>0</v>
      </c>
      <c r="BJ140" s="1064">
        <v>0</v>
      </c>
      <c r="BK140" s="1064">
        <v>0</v>
      </c>
      <c r="BL140" s="1064">
        <v>0</v>
      </c>
      <c r="BM140" s="1064">
        <v>0</v>
      </c>
      <c r="BN140" s="1064">
        <v>0</v>
      </c>
      <c r="BO140" s="1064">
        <v>0</v>
      </c>
      <c r="BP140" s="1064">
        <v>0</v>
      </c>
      <c r="BQ140" s="1064">
        <v>0</v>
      </c>
      <c r="BR140" s="1064">
        <v>0</v>
      </c>
      <c r="BS140" s="1064">
        <v>0</v>
      </c>
      <c r="BT140" s="1064">
        <v>0</v>
      </c>
    </row>
    <row r="141" spans="1:72" ht="23.1" customHeight="1" x14ac:dyDescent="0.2">
      <c r="A141" s="1012" t="str">
        <f t="shared" si="1"/>
        <v>A3210</v>
      </c>
      <c r="B141" s="1261" t="s">
        <v>361</v>
      </c>
      <c r="C141" s="1287"/>
      <c r="D141" s="1261" t="s">
        <v>748</v>
      </c>
      <c r="E141" s="1287"/>
      <c r="F141" s="1261" t="s">
        <v>741</v>
      </c>
      <c r="G141" s="1287"/>
      <c r="H141" s="1261"/>
      <c r="I141" s="1287"/>
      <c r="J141" s="1261"/>
      <c r="K141" s="1287"/>
      <c r="L141" s="1287"/>
      <c r="M141" s="1261"/>
      <c r="N141" s="1287"/>
      <c r="O141" s="1287"/>
      <c r="P141" s="1261"/>
      <c r="Q141" s="1287"/>
      <c r="R141" s="1261"/>
      <c r="S141" s="1287"/>
      <c r="T141" s="1260" t="s">
        <v>772</v>
      </c>
      <c r="U141" s="1287"/>
      <c r="V141" s="1287"/>
      <c r="W141" s="1287"/>
      <c r="X141" s="1287"/>
      <c r="Y141" s="1287"/>
      <c r="Z141" s="1287"/>
      <c r="AA141" s="1287"/>
      <c r="AB141" s="1261" t="s">
        <v>732</v>
      </c>
      <c r="AC141" s="1287"/>
      <c r="AD141" s="1287"/>
      <c r="AE141" s="1287"/>
      <c r="AF141" s="1287"/>
      <c r="AG141" s="1261" t="s">
        <v>735</v>
      </c>
      <c r="AH141" s="1287"/>
      <c r="AI141" s="1287"/>
      <c r="AJ141" s="1020" t="s">
        <v>417</v>
      </c>
      <c r="AK141" s="1262" t="s">
        <v>734</v>
      </c>
      <c r="AL141" s="1287"/>
      <c r="AM141" s="1287"/>
      <c r="AN141" s="1287"/>
      <c r="AO141" s="1287"/>
      <c r="AP141" s="1287"/>
      <c r="AQ141" s="1019">
        <v>129817132</v>
      </c>
      <c r="AR141" s="1060">
        <v>0</v>
      </c>
      <c r="AS141" s="1019">
        <v>0</v>
      </c>
      <c r="AT141" s="1019">
        <v>0</v>
      </c>
      <c r="AU141" s="1019">
        <v>0</v>
      </c>
      <c r="AV141" s="1060">
        <v>0</v>
      </c>
      <c r="AW141" s="1019">
        <v>0</v>
      </c>
      <c r="AX141" s="1060">
        <v>0</v>
      </c>
      <c r="AY141" s="1019">
        <v>0</v>
      </c>
      <c r="AZ141" s="1060">
        <v>0</v>
      </c>
      <c r="BA141" s="1019">
        <v>0</v>
      </c>
      <c r="BB141" s="1019">
        <v>0</v>
      </c>
      <c r="BC141" s="1019">
        <v>0</v>
      </c>
      <c r="BD141" s="1019">
        <v>0</v>
      </c>
      <c r="BG141" s="1064">
        <v>129817132</v>
      </c>
      <c r="BH141" s="1064">
        <v>0</v>
      </c>
      <c r="BI141" s="1064">
        <v>0</v>
      </c>
      <c r="BJ141" s="1064">
        <v>0</v>
      </c>
      <c r="BK141" s="1064">
        <v>0</v>
      </c>
      <c r="BL141" s="1064">
        <v>0</v>
      </c>
      <c r="BM141" s="1064">
        <v>0</v>
      </c>
      <c r="BN141" s="1064">
        <v>0</v>
      </c>
      <c r="BO141" s="1064">
        <v>0</v>
      </c>
      <c r="BP141" s="1064">
        <v>0</v>
      </c>
      <c r="BQ141" s="1064">
        <v>0</v>
      </c>
      <c r="BR141" s="1064">
        <v>0</v>
      </c>
      <c r="BS141" s="1064">
        <v>0</v>
      </c>
      <c r="BT141" s="1064">
        <v>0</v>
      </c>
    </row>
    <row r="142" spans="1:72" ht="23.1" customHeight="1" x14ac:dyDescent="0.2">
      <c r="A142" s="1012" t="str">
        <f t="shared" si="1"/>
        <v>A3211</v>
      </c>
      <c r="B142" s="1261" t="s">
        <v>361</v>
      </c>
      <c r="C142" s="1287"/>
      <c r="D142" s="1261" t="s">
        <v>748</v>
      </c>
      <c r="E142" s="1287"/>
      <c r="F142" s="1261" t="s">
        <v>741</v>
      </c>
      <c r="G142" s="1287"/>
      <c r="H142" s="1261"/>
      <c r="I142" s="1287"/>
      <c r="J142" s="1261"/>
      <c r="K142" s="1287"/>
      <c r="L142" s="1287"/>
      <c r="M142" s="1261"/>
      <c r="N142" s="1287"/>
      <c r="O142" s="1287"/>
      <c r="P142" s="1261"/>
      <c r="Q142" s="1287"/>
      <c r="R142" s="1261"/>
      <c r="S142" s="1287"/>
      <c r="T142" s="1260" t="s">
        <v>772</v>
      </c>
      <c r="U142" s="1287"/>
      <c r="V142" s="1287"/>
      <c r="W142" s="1287"/>
      <c r="X142" s="1287"/>
      <c r="Y142" s="1287"/>
      <c r="Z142" s="1287"/>
      <c r="AA142" s="1287"/>
      <c r="AB142" s="1261" t="s">
        <v>732</v>
      </c>
      <c r="AC142" s="1287"/>
      <c r="AD142" s="1287"/>
      <c r="AE142" s="1287"/>
      <c r="AF142" s="1287"/>
      <c r="AG142" s="1261" t="s">
        <v>735</v>
      </c>
      <c r="AH142" s="1287"/>
      <c r="AI142" s="1287"/>
      <c r="AJ142" s="1020" t="s">
        <v>433</v>
      </c>
      <c r="AK142" s="1262" t="s">
        <v>736</v>
      </c>
      <c r="AL142" s="1287"/>
      <c r="AM142" s="1287"/>
      <c r="AN142" s="1287"/>
      <c r="AO142" s="1287"/>
      <c r="AP142" s="1287"/>
      <c r="AQ142" s="1019">
        <v>519000000</v>
      </c>
      <c r="AR142" s="1060">
        <v>0</v>
      </c>
      <c r="AS142" s="1019">
        <v>0</v>
      </c>
      <c r="AT142" s="1019">
        <v>0</v>
      </c>
      <c r="AU142" s="1019">
        <v>0</v>
      </c>
      <c r="AV142" s="1060">
        <v>0</v>
      </c>
      <c r="AW142" s="1019">
        <v>0</v>
      </c>
      <c r="AX142" s="1060">
        <v>0</v>
      </c>
      <c r="AY142" s="1019">
        <v>0</v>
      </c>
      <c r="AZ142" s="1060">
        <v>0</v>
      </c>
      <c r="BA142" s="1019">
        <v>0</v>
      </c>
      <c r="BB142" s="1019">
        <v>0</v>
      </c>
      <c r="BC142" s="1019">
        <v>0</v>
      </c>
      <c r="BD142" s="1019">
        <v>0</v>
      </c>
      <c r="BG142" s="1064">
        <v>519000000</v>
      </c>
      <c r="BH142" s="1064">
        <v>0</v>
      </c>
      <c r="BI142" s="1064">
        <v>0</v>
      </c>
      <c r="BJ142" s="1064">
        <v>0</v>
      </c>
      <c r="BK142" s="1064">
        <v>0</v>
      </c>
      <c r="BL142" s="1064">
        <v>0</v>
      </c>
      <c r="BM142" s="1064">
        <v>0</v>
      </c>
      <c r="BN142" s="1064">
        <v>0</v>
      </c>
      <c r="BO142" s="1064">
        <v>0</v>
      </c>
      <c r="BP142" s="1064">
        <v>0</v>
      </c>
      <c r="BQ142" s="1064">
        <v>0</v>
      </c>
      <c r="BR142" s="1064">
        <v>0</v>
      </c>
      <c r="BS142" s="1064">
        <v>0</v>
      </c>
      <c r="BT142" s="1064">
        <v>0</v>
      </c>
    </row>
    <row r="143" spans="1:72" ht="23.1" customHeight="1" x14ac:dyDescent="0.2">
      <c r="A143" s="1012" t="str">
        <f t="shared" si="1"/>
        <v>A32110</v>
      </c>
      <c r="B143" s="1261" t="s">
        <v>361</v>
      </c>
      <c r="C143" s="1287"/>
      <c r="D143" s="1261" t="s">
        <v>748</v>
      </c>
      <c r="E143" s="1287"/>
      <c r="F143" s="1261" t="s">
        <v>741</v>
      </c>
      <c r="G143" s="1287"/>
      <c r="H143" s="1261" t="s">
        <v>738</v>
      </c>
      <c r="I143" s="1287"/>
      <c r="J143" s="1261"/>
      <c r="K143" s="1287"/>
      <c r="L143" s="1287"/>
      <c r="M143" s="1261"/>
      <c r="N143" s="1287"/>
      <c r="O143" s="1287"/>
      <c r="P143" s="1261"/>
      <c r="Q143" s="1287"/>
      <c r="R143" s="1261"/>
      <c r="S143" s="1287"/>
      <c r="T143" s="1260" t="s">
        <v>773</v>
      </c>
      <c r="U143" s="1287"/>
      <c r="V143" s="1287"/>
      <c r="W143" s="1287"/>
      <c r="X143" s="1287"/>
      <c r="Y143" s="1287"/>
      <c r="Z143" s="1287"/>
      <c r="AA143" s="1287"/>
      <c r="AB143" s="1261" t="s">
        <v>732</v>
      </c>
      <c r="AC143" s="1287"/>
      <c r="AD143" s="1287"/>
      <c r="AE143" s="1287"/>
      <c r="AF143" s="1287"/>
      <c r="AG143" s="1261" t="s">
        <v>733</v>
      </c>
      <c r="AH143" s="1287"/>
      <c r="AI143" s="1287"/>
      <c r="AJ143" s="1020" t="s">
        <v>417</v>
      </c>
      <c r="AK143" s="1262" t="s">
        <v>734</v>
      </c>
      <c r="AL143" s="1287"/>
      <c r="AM143" s="1287"/>
      <c r="AN143" s="1287"/>
      <c r="AO143" s="1287"/>
      <c r="AP143" s="1287"/>
      <c r="AQ143" s="1019">
        <v>0</v>
      </c>
      <c r="AR143" s="1060">
        <v>0</v>
      </c>
      <c r="AS143" s="1019">
        <v>0</v>
      </c>
      <c r="AT143" s="1019">
        <v>0</v>
      </c>
      <c r="AU143" s="1019">
        <v>0</v>
      </c>
      <c r="AV143" s="1060">
        <v>0</v>
      </c>
      <c r="AW143" s="1019">
        <v>0</v>
      </c>
      <c r="AX143" s="1060">
        <v>0</v>
      </c>
      <c r="AY143" s="1019">
        <v>0</v>
      </c>
      <c r="AZ143" s="1060">
        <v>0</v>
      </c>
      <c r="BA143" s="1019">
        <v>0</v>
      </c>
      <c r="BB143" s="1019">
        <v>0</v>
      </c>
      <c r="BC143" s="1019">
        <v>0</v>
      </c>
      <c r="BD143" s="1019">
        <v>0</v>
      </c>
      <c r="BG143" s="1064">
        <v>0</v>
      </c>
      <c r="BH143" s="1064">
        <v>0</v>
      </c>
      <c r="BI143" s="1064">
        <v>0</v>
      </c>
      <c r="BJ143" s="1064">
        <v>0</v>
      </c>
      <c r="BK143" s="1064">
        <v>0</v>
      </c>
      <c r="BL143" s="1064">
        <v>0</v>
      </c>
      <c r="BM143" s="1064">
        <v>0</v>
      </c>
      <c r="BN143" s="1064">
        <v>0</v>
      </c>
      <c r="BO143" s="1064">
        <v>0</v>
      </c>
      <c r="BP143" s="1064">
        <v>0</v>
      </c>
      <c r="BQ143" s="1064">
        <v>0</v>
      </c>
      <c r="BR143" s="1064">
        <v>0</v>
      </c>
      <c r="BS143" s="1064">
        <v>0</v>
      </c>
      <c r="BT143" s="1064">
        <v>0</v>
      </c>
    </row>
    <row r="144" spans="1:72" ht="23.1" customHeight="1" x14ac:dyDescent="0.2">
      <c r="A144" s="1012" t="str">
        <f t="shared" si="1"/>
        <v>A32110</v>
      </c>
      <c r="B144" s="1261" t="s">
        <v>361</v>
      </c>
      <c r="C144" s="1287"/>
      <c r="D144" s="1261" t="s">
        <v>748</v>
      </c>
      <c r="E144" s="1287"/>
      <c r="F144" s="1261" t="s">
        <v>741</v>
      </c>
      <c r="G144" s="1287"/>
      <c r="H144" s="1261" t="s">
        <v>738</v>
      </c>
      <c r="I144" s="1287"/>
      <c r="J144" s="1261"/>
      <c r="K144" s="1287"/>
      <c r="L144" s="1287"/>
      <c r="M144" s="1261"/>
      <c r="N144" s="1287"/>
      <c r="O144" s="1287"/>
      <c r="P144" s="1261"/>
      <c r="Q144" s="1287"/>
      <c r="R144" s="1261"/>
      <c r="S144" s="1287"/>
      <c r="T144" s="1260" t="s">
        <v>773</v>
      </c>
      <c r="U144" s="1287"/>
      <c r="V144" s="1287"/>
      <c r="W144" s="1287"/>
      <c r="X144" s="1287"/>
      <c r="Y144" s="1287"/>
      <c r="Z144" s="1287"/>
      <c r="AA144" s="1287"/>
      <c r="AB144" s="1261" t="s">
        <v>732</v>
      </c>
      <c r="AC144" s="1287"/>
      <c r="AD144" s="1287"/>
      <c r="AE144" s="1287"/>
      <c r="AF144" s="1287"/>
      <c r="AG144" s="1261" t="s">
        <v>735</v>
      </c>
      <c r="AH144" s="1287"/>
      <c r="AI144" s="1287"/>
      <c r="AJ144" s="1020" t="s">
        <v>417</v>
      </c>
      <c r="AK144" s="1262" t="s">
        <v>734</v>
      </c>
      <c r="AL144" s="1287"/>
      <c r="AM144" s="1287"/>
      <c r="AN144" s="1287"/>
      <c r="AO144" s="1287"/>
      <c r="AP144" s="1287"/>
      <c r="AQ144" s="1019">
        <v>129817132</v>
      </c>
      <c r="AR144" s="1060">
        <v>0</v>
      </c>
      <c r="AS144" s="1019">
        <v>0</v>
      </c>
      <c r="AT144" s="1019">
        <v>0</v>
      </c>
      <c r="AU144" s="1019">
        <v>0</v>
      </c>
      <c r="AV144" s="1060">
        <v>0</v>
      </c>
      <c r="AW144" s="1019">
        <v>0</v>
      </c>
      <c r="AX144" s="1060">
        <v>0</v>
      </c>
      <c r="AY144" s="1019">
        <v>0</v>
      </c>
      <c r="AZ144" s="1060">
        <v>0</v>
      </c>
      <c r="BA144" s="1019">
        <v>0</v>
      </c>
      <c r="BB144" s="1019">
        <v>0</v>
      </c>
      <c r="BC144" s="1019">
        <v>0</v>
      </c>
      <c r="BD144" s="1019">
        <v>0</v>
      </c>
      <c r="BG144" s="1064">
        <v>129817132</v>
      </c>
      <c r="BH144" s="1064">
        <v>0</v>
      </c>
      <c r="BI144" s="1064">
        <v>0</v>
      </c>
      <c r="BJ144" s="1064">
        <v>0</v>
      </c>
      <c r="BK144" s="1064">
        <v>0</v>
      </c>
      <c r="BL144" s="1064">
        <v>0</v>
      </c>
      <c r="BM144" s="1064">
        <v>0</v>
      </c>
      <c r="BN144" s="1064">
        <v>0</v>
      </c>
      <c r="BO144" s="1064">
        <v>0</v>
      </c>
      <c r="BP144" s="1064">
        <v>0</v>
      </c>
      <c r="BQ144" s="1064">
        <v>0</v>
      </c>
      <c r="BR144" s="1064">
        <v>0</v>
      </c>
      <c r="BS144" s="1064">
        <v>0</v>
      </c>
      <c r="BT144" s="1064">
        <v>0</v>
      </c>
    </row>
    <row r="145" spans="1:72" ht="23.1" customHeight="1" x14ac:dyDescent="0.2">
      <c r="A145" s="1012" t="str">
        <f t="shared" si="1"/>
        <v>A32111</v>
      </c>
      <c r="B145" s="1261" t="s">
        <v>361</v>
      </c>
      <c r="C145" s="1287"/>
      <c r="D145" s="1261" t="s">
        <v>748</v>
      </c>
      <c r="E145" s="1287"/>
      <c r="F145" s="1261" t="s">
        <v>741</v>
      </c>
      <c r="G145" s="1287"/>
      <c r="H145" s="1261" t="s">
        <v>738</v>
      </c>
      <c r="I145" s="1287"/>
      <c r="J145" s="1261"/>
      <c r="K145" s="1287"/>
      <c r="L145" s="1287"/>
      <c r="M145" s="1261"/>
      <c r="N145" s="1287"/>
      <c r="O145" s="1287"/>
      <c r="P145" s="1261"/>
      <c r="Q145" s="1287"/>
      <c r="R145" s="1261"/>
      <c r="S145" s="1287"/>
      <c r="T145" s="1260" t="s">
        <v>773</v>
      </c>
      <c r="U145" s="1287"/>
      <c r="V145" s="1287"/>
      <c r="W145" s="1287"/>
      <c r="X145" s="1287"/>
      <c r="Y145" s="1287"/>
      <c r="Z145" s="1287"/>
      <c r="AA145" s="1287"/>
      <c r="AB145" s="1261" t="s">
        <v>732</v>
      </c>
      <c r="AC145" s="1287"/>
      <c r="AD145" s="1287"/>
      <c r="AE145" s="1287"/>
      <c r="AF145" s="1287"/>
      <c r="AG145" s="1261" t="s">
        <v>735</v>
      </c>
      <c r="AH145" s="1287"/>
      <c r="AI145" s="1287"/>
      <c r="AJ145" s="1020" t="s">
        <v>433</v>
      </c>
      <c r="AK145" s="1262" t="s">
        <v>736</v>
      </c>
      <c r="AL145" s="1287"/>
      <c r="AM145" s="1287"/>
      <c r="AN145" s="1287"/>
      <c r="AO145" s="1287"/>
      <c r="AP145" s="1287"/>
      <c r="AQ145" s="1019">
        <v>519000000</v>
      </c>
      <c r="AR145" s="1060">
        <v>0</v>
      </c>
      <c r="AS145" s="1019">
        <v>0</v>
      </c>
      <c r="AT145" s="1019">
        <v>0</v>
      </c>
      <c r="AU145" s="1019">
        <v>0</v>
      </c>
      <c r="AV145" s="1060">
        <v>0</v>
      </c>
      <c r="AW145" s="1019">
        <v>0</v>
      </c>
      <c r="AX145" s="1060">
        <v>0</v>
      </c>
      <c r="AY145" s="1019">
        <v>0</v>
      </c>
      <c r="AZ145" s="1060">
        <v>0</v>
      </c>
      <c r="BA145" s="1019">
        <v>0</v>
      </c>
      <c r="BB145" s="1019">
        <v>0</v>
      </c>
      <c r="BC145" s="1019">
        <v>0</v>
      </c>
      <c r="BD145" s="1019">
        <v>0</v>
      </c>
      <c r="BG145" s="1064">
        <v>519000000</v>
      </c>
      <c r="BH145" s="1064">
        <v>0</v>
      </c>
      <c r="BI145" s="1064">
        <v>0</v>
      </c>
      <c r="BJ145" s="1064">
        <v>0</v>
      </c>
      <c r="BK145" s="1064">
        <v>0</v>
      </c>
      <c r="BL145" s="1064">
        <v>0</v>
      </c>
      <c r="BM145" s="1064">
        <v>0</v>
      </c>
      <c r="BN145" s="1064">
        <v>0</v>
      </c>
      <c r="BO145" s="1064">
        <v>0</v>
      </c>
      <c r="BP145" s="1064">
        <v>0</v>
      </c>
      <c r="BQ145" s="1064">
        <v>0</v>
      </c>
      <c r="BR145" s="1064">
        <v>0</v>
      </c>
      <c r="BS145" s="1064">
        <v>0</v>
      </c>
      <c r="BT145" s="1064">
        <v>0</v>
      </c>
    </row>
    <row r="146" spans="1:72" s="1072" customFormat="1" ht="23.1" customHeight="1" x14ac:dyDescent="0.2">
      <c r="A146" s="1072" t="str">
        <f t="shared" si="1"/>
        <v>A321110</v>
      </c>
      <c r="B146" s="1305" t="s">
        <v>361</v>
      </c>
      <c r="C146" s="1306"/>
      <c r="D146" s="1305" t="s">
        <v>748</v>
      </c>
      <c r="E146" s="1306"/>
      <c r="F146" s="1305" t="s">
        <v>741</v>
      </c>
      <c r="G146" s="1306"/>
      <c r="H146" s="1305" t="s">
        <v>738</v>
      </c>
      <c r="I146" s="1306"/>
      <c r="J146" s="1305" t="s">
        <v>738</v>
      </c>
      <c r="K146" s="1306"/>
      <c r="L146" s="1306"/>
      <c r="M146" s="1305"/>
      <c r="N146" s="1306"/>
      <c r="O146" s="1306"/>
      <c r="P146" s="1305"/>
      <c r="Q146" s="1306"/>
      <c r="R146" s="1305"/>
      <c r="S146" s="1306"/>
      <c r="T146" s="1307" t="s">
        <v>445</v>
      </c>
      <c r="U146" s="1306"/>
      <c r="V146" s="1306"/>
      <c r="W146" s="1306"/>
      <c r="X146" s="1306"/>
      <c r="Y146" s="1306"/>
      <c r="Z146" s="1306"/>
      <c r="AA146" s="1306"/>
      <c r="AB146" s="1305" t="s">
        <v>732</v>
      </c>
      <c r="AC146" s="1306"/>
      <c r="AD146" s="1306"/>
      <c r="AE146" s="1306"/>
      <c r="AF146" s="1306"/>
      <c r="AG146" s="1305" t="s">
        <v>733</v>
      </c>
      <c r="AH146" s="1306"/>
      <c r="AI146" s="1306"/>
      <c r="AJ146" s="1073" t="s">
        <v>417</v>
      </c>
      <c r="AK146" s="1308" t="s">
        <v>734</v>
      </c>
      <c r="AL146" s="1306"/>
      <c r="AM146" s="1306"/>
      <c r="AN146" s="1306"/>
      <c r="AO146" s="1306"/>
      <c r="AP146" s="1306"/>
      <c r="AQ146" s="1074">
        <v>0</v>
      </c>
      <c r="AR146" s="1074">
        <v>0</v>
      </c>
      <c r="AS146" s="1074">
        <v>0</v>
      </c>
      <c r="AT146" s="1074">
        <v>0</v>
      </c>
      <c r="AU146" s="1074">
        <v>0</v>
      </c>
      <c r="AV146" s="1074">
        <v>0</v>
      </c>
      <c r="AW146" s="1074">
        <v>0</v>
      </c>
      <c r="AX146" s="1074">
        <v>0</v>
      </c>
      <c r="AY146" s="1074">
        <v>0</v>
      </c>
      <c r="AZ146" s="1074">
        <v>0</v>
      </c>
      <c r="BA146" s="1074">
        <v>0</v>
      </c>
      <c r="BB146" s="1074">
        <v>0</v>
      </c>
      <c r="BC146" s="1074">
        <v>0</v>
      </c>
      <c r="BD146" s="1074">
        <v>0</v>
      </c>
      <c r="BG146" s="1075">
        <v>0</v>
      </c>
      <c r="BH146" s="1075">
        <v>0</v>
      </c>
      <c r="BI146" s="1075">
        <v>0</v>
      </c>
      <c r="BJ146" s="1075">
        <v>0</v>
      </c>
      <c r="BK146" s="1075">
        <v>0</v>
      </c>
      <c r="BL146" s="1075">
        <v>0</v>
      </c>
      <c r="BM146" s="1075">
        <v>0</v>
      </c>
      <c r="BN146" s="1075">
        <v>0</v>
      </c>
      <c r="BO146" s="1075">
        <v>0</v>
      </c>
      <c r="BP146" s="1075">
        <v>0</v>
      </c>
      <c r="BQ146" s="1075">
        <v>0</v>
      </c>
      <c r="BR146" s="1075">
        <v>0</v>
      </c>
      <c r="BS146" s="1075">
        <v>0</v>
      </c>
      <c r="BT146" s="1075">
        <v>0</v>
      </c>
    </row>
    <row r="147" spans="1:72" s="1072" customFormat="1" ht="23.1" customHeight="1" x14ac:dyDescent="0.2">
      <c r="A147" s="1072" t="str">
        <f t="shared" si="1"/>
        <v>A321110</v>
      </c>
      <c r="B147" s="1305" t="s">
        <v>361</v>
      </c>
      <c r="C147" s="1306"/>
      <c r="D147" s="1305" t="s">
        <v>748</v>
      </c>
      <c r="E147" s="1306"/>
      <c r="F147" s="1305" t="s">
        <v>741</v>
      </c>
      <c r="G147" s="1306"/>
      <c r="H147" s="1305" t="s">
        <v>738</v>
      </c>
      <c r="I147" s="1306"/>
      <c r="J147" s="1305" t="s">
        <v>738</v>
      </c>
      <c r="K147" s="1306"/>
      <c r="L147" s="1306"/>
      <c r="M147" s="1305"/>
      <c r="N147" s="1306"/>
      <c r="O147" s="1306"/>
      <c r="P147" s="1305"/>
      <c r="Q147" s="1306"/>
      <c r="R147" s="1305"/>
      <c r="S147" s="1306"/>
      <c r="T147" s="1307" t="s">
        <v>445</v>
      </c>
      <c r="U147" s="1306"/>
      <c r="V147" s="1306"/>
      <c r="W147" s="1306"/>
      <c r="X147" s="1306"/>
      <c r="Y147" s="1306"/>
      <c r="Z147" s="1306"/>
      <c r="AA147" s="1306"/>
      <c r="AB147" s="1305" t="s">
        <v>732</v>
      </c>
      <c r="AC147" s="1306"/>
      <c r="AD147" s="1306"/>
      <c r="AE147" s="1306"/>
      <c r="AF147" s="1306"/>
      <c r="AG147" s="1305" t="s">
        <v>735</v>
      </c>
      <c r="AH147" s="1306"/>
      <c r="AI147" s="1306"/>
      <c r="AJ147" s="1073" t="s">
        <v>417</v>
      </c>
      <c r="AK147" s="1308" t="s">
        <v>734</v>
      </c>
      <c r="AL147" s="1306"/>
      <c r="AM147" s="1306"/>
      <c r="AN147" s="1306"/>
      <c r="AO147" s="1306"/>
      <c r="AP147" s="1306"/>
      <c r="AQ147" s="1074">
        <v>129817132</v>
      </c>
      <c r="AR147" s="1074">
        <v>0</v>
      </c>
      <c r="AS147" s="1074">
        <v>0</v>
      </c>
      <c r="AT147" s="1074">
        <v>0</v>
      </c>
      <c r="AU147" s="1074">
        <v>0</v>
      </c>
      <c r="AV147" s="1074">
        <v>0</v>
      </c>
      <c r="AW147" s="1074">
        <v>0</v>
      </c>
      <c r="AX147" s="1074">
        <v>0</v>
      </c>
      <c r="AY147" s="1074">
        <v>0</v>
      </c>
      <c r="AZ147" s="1074">
        <v>0</v>
      </c>
      <c r="BA147" s="1074">
        <v>0</v>
      </c>
      <c r="BB147" s="1074">
        <v>0</v>
      </c>
      <c r="BC147" s="1074">
        <v>0</v>
      </c>
      <c r="BD147" s="1074">
        <v>0</v>
      </c>
      <c r="BG147" s="1075">
        <v>129817132</v>
      </c>
      <c r="BH147" s="1075">
        <v>0</v>
      </c>
      <c r="BI147" s="1075">
        <v>0</v>
      </c>
      <c r="BJ147" s="1075">
        <v>0</v>
      </c>
      <c r="BK147" s="1075">
        <v>0</v>
      </c>
      <c r="BL147" s="1075">
        <v>0</v>
      </c>
      <c r="BM147" s="1075">
        <v>0</v>
      </c>
      <c r="BN147" s="1075">
        <v>0</v>
      </c>
      <c r="BO147" s="1075">
        <v>0</v>
      </c>
      <c r="BP147" s="1075">
        <v>0</v>
      </c>
      <c r="BQ147" s="1075">
        <v>0</v>
      </c>
      <c r="BR147" s="1075">
        <v>0</v>
      </c>
      <c r="BS147" s="1075">
        <v>0</v>
      </c>
      <c r="BT147" s="1075">
        <v>0</v>
      </c>
    </row>
    <row r="148" spans="1:72" s="1072" customFormat="1" ht="23.1" customHeight="1" x14ac:dyDescent="0.2">
      <c r="A148" s="1072" t="str">
        <f t="shared" si="1"/>
        <v>A321111</v>
      </c>
      <c r="B148" s="1305" t="s">
        <v>361</v>
      </c>
      <c r="C148" s="1306"/>
      <c r="D148" s="1305" t="s">
        <v>748</v>
      </c>
      <c r="E148" s="1306"/>
      <c r="F148" s="1305" t="s">
        <v>741</v>
      </c>
      <c r="G148" s="1306"/>
      <c r="H148" s="1305" t="s">
        <v>738</v>
      </c>
      <c r="I148" s="1306"/>
      <c r="J148" s="1305" t="s">
        <v>738</v>
      </c>
      <c r="K148" s="1306"/>
      <c r="L148" s="1306"/>
      <c r="M148" s="1305"/>
      <c r="N148" s="1306"/>
      <c r="O148" s="1306"/>
      <c r="P148" s="1305"/>
      <c r="Q148" s="1306"/>
      <c r="R148" s="1305"/>
      <c r="S148" s="1306"/>
      <c r="T148" s="1307" t="s">
        <v>445</v>
      </c>
      <c r="U148" s="1306"/>
      <c r="V148" s="1306"/>
      <c r="W148" s="1306"/>
      <c r="X148" s="1306"/>
      <c r="Y148" s="1306"/>
      <c r="Z148" s="1306"/>
      <c r="AA148" s="1306"/>
      <c r="AB148" s="1305" t="s">
        <v>732</v>
      </c>
      <c r="AC148" s="1306"/>
      <c r="AD148" s="1306"/>
      <c r="AE148" s="1306"/>
      <c r="AF148" s="1306"/>
      <c r="AG148" s="1305" t="s">
        <v>735</v>
      </c>
      <c r="AH148" s="1306"/>
      <c r="AI148" s="1306"/>
      <c r="AJ148" s="1073" t="s">
        <v>433</v>
      </c>
      <c r="AK148" s="1308" t="s">
        <v>736</v>
      </c>
      <c r="AL148" s="1306"/>
      <c r="AM148" s="1306"/>
      <c r="AN148" s="1306"/>
      <c r="AO148" s="1306"/>
      <c r="AP148" s="1306"/>
      <c r="AQ148" s="1074">
        <v>519000000</v>
      </c>
      <c r="AR148" s="1074">
        <v>0</v>
      </c>
      <c r="AS148" s="1074">
        <v>0</v>
      </c>
      <c r="AT148" s="1074">
        <v>0</v>
      </c>
      <c r="AU148" s="1074">
        <v>0</v>
      </c>
      <c r="AV148" s="1074">
        <v>0</v>
      </c>
      <c r="AW148" s="1074">
        <v>0</v>
      </c>
      <c r="AX148" s="1074">
        <v>0</v>
      </c>
      <c r="AY148" s="1074">
        <v>0</v>
      </c>
      <c r="AZ148" s="1074">
        <v>0</v>
      </c>
      <c r="BA148" s="1074">
        <v>0</v>
      </c>
      <c r="BB148" s="1074">
        <v>0</v>
      </c>
      <c r="BC148" s="1074">
        <v>0</v>
      </c>
      <c r="BD148" s="1074">
        <v>0</v>
      </c>
      <c r="BG148" s="1075">
        <v>519000000</v>
      </c>
      <c r="BH148" s="1075">
        <v>0</v>
      </c>
      <c r="BI148" s="1075">
        <v>0</v>
      </c>
      <c r="BJ148" s="1075">
        <v>0</v>
      </c>
      <c r="BK148" s="1075">
        <v>0</v>
      </c>
      <c r="BL148" s="1075">
        <v>0</v>
      </c>
      <c r="BM148" s="1075">
        <v>0</v>
      </c>
      <c r="BN148" s="1075">
        <v>0</v>
      </c>
      <c r="BO148" s="1075">
        <v>0</v>
      </c>
      <c r="BP148" s="1075">
        <v>0</v>
      </c>
      <c r="BQ148" s="1075">
        <v>0</v>
      </c>
      <c r="BR148" s="1075">
        <v>0</v>
      </c>
      <c r="BS148" s="1075">
        <v>0</v>
      </c>
      <c r="BT148" s="1075">
        <v>0</v>
      </c>
    </row>
    <row r="149" spans="1:72" ht="23.1" customHeight="1" x14ac:dyDescent="0.2">
      <c r="A149" s="1012" t="str">
        <f t="shared" si="1"/>
        <v>A3510</v>
      </c>
      <c r="B149" s="1261" t="s">
        <v>361</v>
      </c>
      <c r="C149" s="1287"/>
      <c r="D149" s="1261" t="s">
        <v>748</v>
      </c>
      <c r="E149" s="1287"/>
      <c r="F149" s="1261" t="s">
        <v>743</v>
      </c>
      <c r="G149" s="1287"/>
      <c r="H149" s="1261"/>
      <c r="I149" s="1287"/>
      <c r="J149" s="1261"/>
      <c r="K149" s="1287"/>
      <c r="L149" s="1287"/>
      <c r="M149" s="1261"/>
      <c r="N149" s="1287"/>
      <c r="O149" s="1287"/>
      <c r="P149" s="1261"/>
      <c r="Q149" s="1287"/>
      <c r="R149" s="1261"/>
      <c r="S149" s="1287"/>
      <c r="T149" s="1260" t="s">
        <v>774</v>
      </c>
      <c r="U149" s="1287"/>
      <c r="V149" s="1287"/>
      <c r="W149" s="1287"/>
      <c r="X149" s="1287"/>
      <c r="Y149" s="1287"/>
      <c r="Z149" s="1287"/>
      <c r="AA149" s="1287"/>
      <c r="AB149" s="1261" t="s">
        <v>732</v>
      </c>
      <c r="AC149" s="1287"/>
      <c r="AD149" s="1287"/>
      <c r="AE149" s="1287"/>
      <c r="AF149" s="1287"/>
      <c r="AG149" s="1261" t="s">
        <v>733</v>
      </c>
      <c r="AH149" s="1287"/>
      <c r="AI149" s="1287"/>
      <c r="AJ149" s="1020" t="s">
        <v>417</v>
      </c>
      <c r="AK149" s="1262" t="s">
        <v>734</v>
      </c>
      <c r="AL149" s="1287"/>
      <c r="AM149" s="1287"/>
      <c r="AN149" s="1287"/>
      <c r="AO149" s="1287"/>
      <c r="AP149" s="1287"/>
      <c r="AQ149" s="1019">
        <v>606200000</v>
      </c>
      <c r="AR149" s="1060">
        <v>0</v>
      </c>
      <c r="AS149" s="1019">
        <v>6200000</v>
      </c>
      <c r="AT149" s="1019">
        <v>600000000</v>
      </c>
      <c r="AU149" s="1019">
        <v>0</v>
      </c>
      <c r="AV149" s="1060">
        <v>0</v>
      </c>
      <c r="AW149" s="1019">
        <v>0</v>
      </c>
      <c r="AX149" s="1060">
        <v>0</v>
      </c>
      <c r="AY149" s="1019">
        <v>0</v>
      </c>
      <c r="AZ149" s="1060">
        <v>0</v>
      </c>
      <c r="BA149" s="1019">
        <v>0</v>
      </c>
      <c r="BB149" s="1019">
        <v>0</v>
      </c>
      <c r="BC149" s="1019">
        <v>0</v>
      </c>
      <c r="BD149" s="1019">
        <v>0</v>
      </c>
      <c r="BG149" s="1064">
        <v>606200000</v>
      </c>
      <c r="BH149" s="1064">
        <v>0</v>
      </c>
      <c r="BI149" s="1064">
        <v>6200000</v>
      </c>
      <c r="BJ149" s="1064">
        <v>600000000</v>
      </c>
      <c r="BK149" s="1064">
        <v>0</v>
      </c>
      <c r="BL149" s="1064">
        <v>0</v>
      </c>
      <c r="BM149" s="1064">
        <v>0</v>
      </c>
      <c r="BN149" s="1064">
        <v>0</v>
      </c>
      <c r="BO149" s="1064">
        <v>0</v>
      </c>
      <c r="BP149" s="1064">
        <v>0</v>
      </c>
      <c r="BQ149" s="1064">
        <v>0</v>
      </c>
      <c r="BR149" s="1064">
        <v>0</v>
      </c>
      <c r="BS149" s="1064">
        <v>0</v>
      </c>
      <c r="BT149" s="1064">
        <v>0</v>
      </c>
    </row>
    <row r="150" spans="1:72" ht="23.1" customHeight="1" x14ac:dyDescent="0.2">
      <c r="A150" s="1012" t="str">
        <f t="shared" si="1"/>
        <v>A35310</v>
      </c>
      <c r="B150" s="1261" t="s">
        <v>361</v>
      </c>
      <c r="C150" s="1287"/>
      <c r="D150" s="1261" t="s">
        <v>748</v>
      </c>
      <c r="E150" s="1287"/>
      <c r="F150" s="1261" t="s">
        <v>743</v>
      </c>
      <c r="G150" s="1287"/>
      <c r="H150" s="1261" t="s">
        <v>748</v>
      </c>
      <c r="I150" s="1287"/>
      <c r="J150" s="1261"/>
      <c r="K150" s="1287"/>
      <c r="L150" s="1287"/>
      <c r="M150" s="1261"/>
      <c r="N150" s="1287"/>
      <c r="O150" s="1287"/>
      <c r="P150" s="1261"/>
      <c r="Q150" s="1287"/>
      <c r="R150" s="1261"/>
      <c r="S150" s="1287"/>
      <c r="T150" s="1260" t="s">
        <v>775</v>
      </c>
      <c r="U150" s="1287"/>
      <c r="V150" s="1287"/>
      <c r="W150" s="1287"/>
      <c r="X150" s="1287"/>
      <c r="Y150" s="1287"/>
      <c r="Z150" s="1287"/>
      <c r="AA150" s="1287"/>
      <c r="AB150" s="1261" t="s">
        <v>732</v>
      </c>
      <c r="AC150" s="1287"/>
      <c r="AD150" s="1287"/>
      <c r="AE150" s="1287"/>
      <c r="AF150" s="1287"/>
      <c r="AG150" s="1261" t="s">
        <v>733</v>
      </c>
      <c r="AH150" s="1287"/>
      <c r="AI150" s="1287"/>
      <c r="AJ150" s="1020" t="s">
        <v>417</v>
      </c>
      <c r="AK150" s="1262" t="s">
        <v>734</v>
      </c>
      <c r="AL150" s="1287"/>
      <c r="AM150" s="1287"/>
      <c r="AN150" s="1287"/>
      <c r="AO150" s="1287"/>
      <c r="AP150" s="1287"/>
      <c r="AQ150" s="1019">
        <v>606200000</v>
      </c>
      <c r="AR150" s="1060">
        <v>0</v>
      </c>
      <c r="AS150" s="1019">
        <v>6200000</v>
      </c>
      <c r="AT150" s="1019">
        <v>600000000</v>
      </c>
      <c r="AU150" s="1019">
        <v>0</v>
      </c>
      <c r="AV150" s="1060">
        <v>0</v>
      </c>
      <c r="AW150" s="1019">
        <v>0</v>
      </c>
      <c r="AX150" s="1060">
        <v>0</v>
      </c>
      <c r="AY150" s="1019">
        <v>0</v>
      </c>
      <c r="AZ150" s="1060">
        <v>0</v>
      </c>
      <c r="BA150" s="1019">
        <v>0</v>
      </c>
      <c r="BB150" s="1019">
        <v>0</v>
      </c>
      <c r="BC150" s="1019">
        <v>0</v>
      </c>
      <c r="BD150" s="1019">
        <v>0</v>
      </c>
      <c r="BG150" s="1064">
        <v>606200000</v>
      </c>
      <c r="BH150" s="1064">
        <v>0</v>
      </c>
      <c r="BI150" s="1064">
        <v>6200000</v>
      </c>
      <c r="BJ150" s="1064">
        <v>600000000</v>
      </c>
      <c r="BK150" s="1064">
        <v>0</v>
      </c>
      <c r="BL150" s="1064">
        <v>0</v>
      </c>
      <c r="BM150" s="1064">
        <v>0</v>
      </c>
      <c r="BN150" s="1064">
        <v>0</v>
      </c>
      <c r="BO150" s="1064">
        <v>0</v>
      </c>
      <c r="BP150" s="1064">
        <v>0</v>
      </c>
      <c r="BQ150" s="1064">
        <v>0</v>
      </c>
      <c r="BR150" s="1064">
        <v>0</v>
      </c>
      <c r="BS150" s="1064">
        <v>0</v>
      </c>
      <c r="BT150" s="1064">
        <v>0</v>
      </c>
    </row>
    <row r="151" spans="1:72" ht="23.1" customHeight="1" x14ac:dyDescent="0.2">
      <c r="A151" s="1012" t="str">
        <f t="shared" si="1"/>
        <v>A3534410</v>
      </c>
      <c r="B151" s="1257" t="s">
        <v>361</v>
      </c>
      <c r="C151" s="1287"/>
      <c r="D151" s="1257" t="s">
        <v>748</v>
      </c>
      <c r="E151" s="1287"/>
      <c r="F151" s="1257" t="s">
        <v>743</v>
      </c>
      <c r="G151" s="1287"/>
      <c r="H151" s="1257" t="s">
        <v>748</v>
      </c>
      <c r="I151" s="1287"/>
      <c r="J151" s="1257" t="s">
        <v>776</v>
      </c>
      <c r="K151" s="1287"/>
      <c r="L151" s="1287"/>
      <c r="M151" s="1257"/>
      <c r="N151" s="1287"/>
      <c r="O151" s="1287"/>
      <c r="P151" s="1257"/>
      <c r="Q151" s="1287"/>
      <c r="R151" s="1257"/>
      <c r="S151" s="1287"/>
      <c r="T151" s="1258" t="s">
        <v>446</v>
      </c>
      <c r="U151" s="1287"/>
      <c r="V151" s="1287"/>
      <c r="W151" s="1287"/>
      <c r="X151" s="1287"/>
      <c r="Y151" s="1287"/>
      <c r="Z151" s="1287"/>
      <c r="AA151" s="1287"/>
      <c r="AB151" s="1257" t="s">
        <v>732</v>
      </c>
      <c r="AC151" s="1287"/>
      <c r="AD151" s="1287"/>
      <c r="AE151" s="1287"/>
      <c r="AF151" s="1287"/>
      <c r="AG151" s="1257" t="s">
        <v>733</v>
      </c>
      <c r="AH151" s="1287"/>
      <c r="AI151" s="1287"/>
      <c r="AJ151" s="1023" t="s">
        <v>417</v>
      </c>
      <c r="AK151" s="1259" t="s">
        <v>734</v>
      </c>
      <c r="AL151" s="1287"/>
      <c r="AM151" s="1287"/>
      <c r="AN151" s="1287"/>
      <c r="AO151" s="1287"/>
      <c r="AP151" s="1287"/>
      <c r="AQ151" s="1019">
        <v>606200000</v>
      </c>
      <c r="AR151" s="1060">
        <v>0</v>
      </c>
      <c r="AS151" s="1019">
        <v>6200000</v>
      </c>
      <c r="AT151" s="1019">
        <v>600000000</v>
      </c>
      <c r="AU151" s="1019">
        <v>0</v>
      </c>
      <c r="AV151" s="1060">
        <v>0</v>
      </c>
      <c r="AW151" s="1019">
        <v>0</v>
      </c>
      <c r="AX151" s="1060">
        <v>0</v>
      </c>
      <c r="AY151" s="1019">
        <v>0</v>
      </c>
      <c r="AZ151" s="1060">
        <v>0</v>
      </c>
      <c r="BA151" s="1019">
        <v>0</v>
      </c>
      <c r="BB151" s="1019">
        <v>0</v>
      </c>
      <c r="BC151" s="1019">
        <v>0</v>
      </c>
      <c r="BD151" s="1019">
        <v>0</v>
      </c>
      <c r="BG151" s="1064">
        <v>606200000</v>
      </c>
      <c r="BH151" s="1064">
        <v>0</v>
      </c>
      <c r="BI151" s="1064">
        <v>6200000</v>
      </c>
      <c r="BJ151" s="1064">
        <v>600000000</v>
      </c>
      <c r="BK151" s="1064">
        <v>0</v>
      </c>
      <c r="BL151" s="1064">
        <v>0</v>
      </c>
      <c r="BM151" s="1064">
        <v>0</v>
      </c>
      <c r="BN151" s="1064">
        <v>0</v>
      </c>
      <c r="BO151" s="1064">
        <v>0</v>
      </c>
      <c r="BP151" s="1064">
        <v>0</v>
      </c>
      <c r="BQ151" s="1064">
        <v>0</v>
      </c>
      <c r="BR151" s="1064">
        <v>0</v>
      </c>
      <c r="BS151" s="1064">
        <v>0</v>
      </c>
      <c r="BT151" s="1064">
        <v>0</v>
      </c>
    </row>
    <row r="152" spans="1:72" ht="23.1" customHeight="1" x14ac:dyDescent="0.2">
      <c r="A152" s="1012" t="str">
        <f t="shared" si="1"/>
        <v>A3610</v>
      </c>
      <c r="B152" s="1261" t="s">
        <v>361</v>
      </c>
      <c r="C152" s="1287"/>
      <c r="D152" s="1261" t="s">
        <v>748</v>
      </c>
      <c r="E152" s="1287"/>
      <c r="F152" s="1261" t="s">
        <v>753</v>
      </c>
      <c r="G152" s="1287"/>
      <c r="H152" s="1261"/>
      <c r="I152" s="1287"/>
      <c r="J152" s="1261"/>
      <c r="K152" s="1287"/>
      <c r="L152" s="1287"/>
      <c r="M152" s="1261"/>
      <c r="N152" s="1287"/>
      <c r="O152" s="1287"/>
      <c r="P152" s="1261"/>
      <c r="Q152" s="1287"/>
      <c r="R152" s="1261"/>
      <c r="S152" s="1287"/>
      <c r="T152" s="1260" t="s">
        <v>777</v>
      </c>
      <c r="U152" s="1287"/>
      <c r="V152" s="1287"/>
      <c r="W152" s="1287"/>
      <c r="X152" s="1287"/>
      <c r="Y152" s="1287"/>
      <c r="Z152" s="1287"/>
      <c r="AA152" s="1287"/>
      <c r="AB152" s="1261" t="s">
        <v>732</v>
      </c>
      <c r="AC152" s="1287"/>
      <c r="AD152" s="1287"/>
      <c r="AE152" s="1287"/>
      <c r="AF152" s="1287"/>
      <c r="AG152" s="1261" t="s">
        <v>733</v>
      </c>
      <c r="AH152" s="1287"/>
      <c r="AI152" s="1287"/>
      <c r="AJ152" s="1020" t="s">
        <v>417</v>
      </c>
      <c r="AK152" s="1262" t="s">
        <v>734</v>
      </c>
      <c r="AL152" s="1287"/>
      <c r="AM152" s="1287"/>
      <c r="AN152" s="1287"/>
      <c r="AO152" s="1287"/>
      <c r="AP152" s="1287"/>
      <c r="AQ152" s="1019">
        <v>227454384116</v>
      </c>
      <c r="AR152" s="1060">
        <v>9512658156</v>
      </c>
      <c r="AS152" s="1019">
        <v>466985577</v>
      </c>
      <c r="AT152" s="1019">
        <v>33003786667</v>
      </c>
      <c r="AU152" s="1019">
        <v>0</v>
      </c>
      <c r="AV152" s="1060">
        <v>19629765667</v>
      </c>
      <c r="AW152" s="1019">
        <v>10117107511</v>
      </c>
      <c r="AX152" s="1060">
        <v>12390574642</v>
      </c>
      <c r="AY152" s="1019">
        <v>7239191025</v>
      </c>
      <c r="AZ152" s="1060">
        <v>14516091308</v>
      </c>
      <c r="BA152" s="1019">
        <v>2125516666</v>
      </c>
      <c r="BB152" s="1019">
        <v>14515767308</v>
      </c>
      <c r="BC152" s="1019">
        <v>324000</v>
      </c>
      <c r="BD152" s="1019">
        <v>0</v>
      </c>
      <c r="BG152" s="1064">
        <v>227454384116</v>
      </c>
      <c r="BH152" s="1064">
        <v>9512658156</v>
      </c>
      <c r="BI152" s="1064">
        <v>466985577</v>
      </c>
      <c r="BJ152" s="1064">
        <v>33003786667</v>
      </c>
      <c r="BK152" s="1064">
        <v>0</v>
      </c>
      <c r="BL152" s="1064">
        <v>19629765667</v>
      </c>
      <c r="BM152" s="1064">
        <v>10117107511</v>
      </c>
      <c r="BN152" s="1064">
        <v>12390574642</v>
      </c>
      <c r="BO152" s="1064">
        <v>7239191025</v>
      </c>
      <c r="BP152" s="1064">
        <v>14516091308</v>
      </c>
      <c r="BQ152" s="1064">
        <v>2125516666</v>
      </c>
      <c r="BR152" s="1064">
        <v>14515767308</v>
      </c>
      <c r="BS152" s="1064">
        <v>324000</v>
      </c>
      <c r="BT152" s="1064">
        <v>0</v>
      </c>
    </row>
    <row r="153" spans="1:72" ht="23.1" customHeight="1" x14ac:dyDescent="0.2">
      <c r="A153" s="1012" t="str">
        <f t="shared" si="1"/>
        <v>A3616</v>
      </c>
      <c r="B153" s="1261" t="s">
        <v>361</v>
      </c>
      <c r="C153" s="1287"/>
      <c r="D153" s="1261" t="s">
        <v>748</v>
      </c>
      <c r="E153" s="1287"/>
      <c r="F153" s="1261" t="s">
        <v>753</v>
      </c>
      <c r="G153" s="1287"/>
      <c r="H153" s="1261"/>
      <c r="I153" s="1287"/>
      <c r="J153" s="1261"/>
      <c r="K153" s="1287"/>
      <c r="L153" s="1287"/>
      <c r="M153" s="1261"/>
      <c r="N153" s="1287"/>
      <c r="O153" s="1287"/>
      <c r="P153" s="1261"/>
      <c r="Q153" s="1287"/>
      <c r="R153" s="1261"/>
      <c r="S153" s="1287"/>
      <c r="T153" s="1260" t="s">
        <v>777</v>
      </c>
      <c r="U153" s="1287"/>
      <c r="V153" s="1287"/>
      <c r="W153" s="1287"/>
      <c r="X153" s="1287"/>
      <c r="Y153" s="1287"/>
      <c r="Z153" s="1287"/>
      <c r="AA153" s="1287"/>
      <c r="AB153" s="1261" t="s">
        <v>732</v>
      </c>
      <c r="AC153" s="1287"/>
      <c r="AD153" s="1287"/>
      <c r="AE153" s="1287"/>
      <c r="AF153" s="1287"/>
      <c r="AG153" s="1261" t="s">
        <v>735</v>
      </c>
      <c r="AH153" s="1287"/>
      <c r="AI153" s="1287"/>
      <c r="AJ153" s="1020" t="s">
        <v>370</v>
      </c>
      <c r="AK153" s="1262" t="s">
        <v>737</v>
      </c>
      <c r="AL153" s="1287"/>
      <c r="AM153" s="1287"/>
      <c r="AN153" s="1287"/>
      <c r="AO153" s="1287"/>
      <c r="AP153" s="1287"/>
      <c r="AQ153" s="1019">
        <v>64533630000</v>
      </c>
      <c r="AR153" s="1060">
        <v>1044682567</v>
      </c>
      <c r="AS153" s="1019">
        <v>21330501344</v>
      </c>
      <c r="AT153" s="1019">
        <v>0</v>
      </c>
      <c r="AU153" s="1019">
        <v>0</v>
      </c>
      <c r="AV153" s="1060">
        <v>24404931176</v>
      </c>
      <c r="AW153" s="1019">
        <v>23360248609</v>
      </c>
      <c r="AX153" s="1060">
        <v>15386424828.5</v>
      </c>
      <c r="AY153" s="1019">
        <v>9018506347.5</v>
      </c>
      <c r="AZ153" s="1060">
        <v>14942321216.5</v>
      </c>
      <c r="BA153" s="1019">
        <v>444103612</v>
      </c>
      <c r="BB153" s="1019">
        <v>14942321216.5</v>
      </c>
      <c r="BC153" s="1019">
        <v>0</v>
      </c>
      <c r="BD153" s="1019">
        <v>0</v>
      </c>
      <c r="BG153" s="1064">
        <v>64533630000</v>
      </c>
      <c r="BH153" s="1064">
        <v>1044682567</v>
      </c>
      <c r="BI153" s="1064">
        <v>21330501344</v>
      </c>
      <c r="BJ153" s="1064">
        <v>0</v>
      </c>
      <c r="BK153" s="1064">
        <v>0</v>
      </c>
      <c r="BL153" s="1064">
        <v>24404931176</v>
      </c>
      <c r="BM153" s="1064">
        <v>23360248609</v>
      </c>
      <c r="BN153" s="1064">
        <v>15386424828.5</v>
      </c>
      <c r="BO153" s="1064">
        <v>9018506347.5</v>
      </c>
      <c r="BP153" s="1064">
        <v>14942321216.5</v>
      </c>
      <c r="BQ153" s="1064">
        <v>444103612</v>
      </c>
      <c r="BR153" s="1064">
        <v>14942321216.5</v>
      </c>
      <c r="BS153" s="1064">
        <v>0</v>
      </c>
      <c r="BT153" s="1064">
        <v>0</v>
      </c>
    </row>
    <row r="154" spans="1:72" ht="23.1" customHeight="1" x14ac:dyDescent="0.2">
      <c r="A154" s="1012" t="str">
        <f t="shared" si="1"/>
        <v>A36110</v>
      </c>
      <c r="B154" s="1261" t="s">
        <v>361</v>
      </c>
      <c r="C154" s="1287"/>
      <c r="D154" s="1261" t="s">
        <v>748</v>
      </c>
      <c r="E154" s="1287"/>
      <c r="F154" s="1261" t="s">
        <v>753</v>
      </c>
      <c r="G154" s="1287"/>
      <c r="H154" s="1261" t="s">
        <v>738</v>
      </c>
      <c r="I154" s="1287"/>
      <c r="J154" s="1261"/>
      <c r="K154" s="1287"/>
      <c r="L154" s="1287"/>
      <c r="M154" s="1261"/>
      <c r="N154" s="1287"/>
      <c r="O154" s="1287"/>
      <c r="P154" s="1261"/>
      <c r="Q154" s="1287"/>
      <c r="R154" s="1261"/>
      <c r="S154" s="1287"/>
      <c r="T154" s="1260" t="s">
        <v>447</v>
      </c>
      <c r="U154" s="1287"/>
      <c r="V154" s="1287"/>
      <c r="W154" s="1287"/>
      <c r="X154" s="1287"/>
      <c r="Y154" s="1287"/>
      <c r="Z154" s="1287"/>
      <c r="AA154" s="1287"/>
      <c r="AB154" s="1261" t="s">
        <v>732</v>
      </c>
      <c r="AC154" s="1287"/>
      <c r="AD154" s="1287"/>
      <c r="AE154" s="1287"/>
      <c r="AF154" s="1287"/>
      <c r="AG154" s="1261" t="s">
        <v>733</v>
      </c>
      <c r="AH154" s="1287"/>
      <c r="AI154" s="1287"/>
      <c r="AJ154" s="1020" t="s">
        <v>417</v>
      </c>
      <c r="AK154" s="1262" t="s">
        <v>734</v>
      </c>
      <c r="AL154" s="1287"/>
      <c r="AM154" s="1287"/>
      <c r="AN154" s="1287"/>
      <c r="AO154" s="1287"/>
      <c r="AP154" s="1287"/>
      <c r="AQ154" s="1019">
        <v>764000000</v>
      </c>
      <c r="AR154" s="1060">
        <v>12658156</v>
      </c>
      <c r="AS154" s="1019">
        <v>462604794</v>
      </c>
      <c r="AT154" s="1019">
        <v>0</v>
      </c>
      <c r="AU154" s="1019">
        <v>0</v>
      </c>
      <c r="AV154" s="1060">
        <v>0</v>
      </c>
      <c r="AW154" s="1019">
        <v>12658156</v>
      </c>
      <c r="AX154" s="1060">
        <v>0</v>
      </c>
      <c r="AY154" s="1019">
        <v>0</v>
      </c>
      <c r="AZ154" s="1060">
        <v>0</v>
      </c>
      <c r="BA154" s="1019">
        <v>0</v>
      </c>
      <c r="BB154" s="1019">
        <v>0</v>
      </c>
      <c r="BC154" s="1019">
        <v>0</v>
      </c>
      <c r="BD154" s="1019">
        <v>0</v>
      </c>
      <c r="BG154" s="1064">
        <v>764000000</v>
      </c>
      <c r="BH154" s="1064">
        <v>12658156</v>
      </c>
      <c r="BI154" s="1064">
        <v>462604794</v>
      </c>
      <c r="BJ154" s="1064">
        <v>0</v>
      </c>
      <c r="BK154" s="1064">
        <v>0</v>
      </c>
      <c r="BL154" s="1064">
        <v>0</v>
      </c>
      <c r="BM154" s="1064">
        <v>12658156</v>
      </c>
      <c r="BN154" s="1064">
        <v>0</v>
      </c>
      <c r="BO154" s="1064">
        <v>0</v>
      </c>
      <c r="BP154" s="1064">
        <v>0</v>
      </c>
      <c r="BQ154" s="1064">
        <v>0</v>
      </c>
      <c r="BR154" s="1064">
        <v>0</v>
      </c>
      <c r="BS154" s="1064">
        <v>0</v>
      </c>
      <c r="BT154" s="1064">
        <v>0</v>
      </c>
    </row>
    <row r="155" spans="1:72" ht="23.1" customHeight="1" x14ac:dyDescent="0.2">
      <c r="A155" s="1012" t="str">
        <f t="shared" ref="A155:A218" si="2">+B155&amp;D155&amp;F155&amp;H155&amp;J155&amp;M155&amp;AJ155</f>
        <v>A361110</v>
      </c>
      <c r="B155" s="1257" t="s">
        <v>361</v>
      </c>
      <c r="C155" s="1287"/>
      <c r="D155" s="1257" t="s">
        <v>748</v>
      </c>
      <c r="E155" s="1287"/>
      <c r="F155" s="1257" t="s">
        <v>753</v>
      </c>
      <c r="G155" s="1287"/>
      <c r="H155" s="1257" t="s">
        <v>738</v>
      </c>
      <c r="I155" s="1287"/>
      <c r="J155" s="1257" t="s">
        <v>738</v>
      </c>
      <c r="K155" s="1287"/>
      <c r="L155" s="1287"/>
      <c r="M155" s="1257"/>
      <c r="N155" s="1287"/>
      <c r="O155" s="1287"/>
      <c r="P155" s="1257"/>
      <c r="Q155" s="1287"/>
      <c r="R155" s="1257"/>
      <c r="S155" s="1287"/>
      <c r="T155" s="1258" t="s">
        <v>447</v>
      </c>
      <c r="U155" s="1287"/>
      <c r="V155" s="1287"/>
      <c r="W155" s="1287"/>
      <c r="X155" s="1287"/>
      <c r="Y155" s="1287"/>
      <c r="Z155" s="1287"/>
      <c r="AA155" s="1287"/>
      <c r="AB155" s="1257" t="s">
        <v>732</v>
      </c>
      <c r="AC155" s="1287"/>
      <c r="AD155" s="1287"/>
      <c r="AE155" s="1287"/>
      <c r="AF155" s="1287"/>
      <c r="AG155" s="1257" t="s">
        <v>733</v>
      </c>
      <c r="AH155" s="1287"/>
      <c r="AI155" s="1287"/>
      <c r="AJ155" s="1023" t="s">
        <v>417</v>
      </c>
      <c r="AK155" s="1259" t="s">
        <v>734</v>
      </c>
      <c r="AL155" s="1287"/>
      <c r="AM155" s="1287"/>
      <c r="AN155" s="1287"/>
      <c r="AO155" s="1287"/>
      <c r="AP155" s="1287"/>
      <c r="AQ155" s="1019">
        <v>764000000</v>
      </c>
      <c r="AR155" s="1060">
        <v>12658156</v>
      </c>
      <c r="AS155" s="1019">
        <v>462604794</v>
      </c>
      <c r="AT155" s="1019">
        <v>0</v>
      </c>
      <c r="AU155" s="1019">
        <v>0</v>
      </c>
      <c r="AV155" s="1060">
        <v>0</v>
      </c>
      <c r="AW155" s="1019">
        <v>12658156</v>
      </c>
      <c r="AX155" s="1060">
        <v>0</v>
      </c>
      <c r="AY155" s="1019">
        <v>0</v>
      </c>
      <c r="AZ155" s="1060">
        <v>0</v>
      </c>
      <c r="BA155" s="1019">
        <v>0</v>
      </c>
      <c r="BB155" s="1019">
        <v>0</v>
      </c>
      <c r="BC155" s="1019">
        <v>0</v>
      </c>
      <c r="BD155" s="1019">
        <v>0</v>
      </c>
      <c r="BG155" s="1064">
        <v>764000000</v>
      </c>
      <c r="BH155" s="1064">
        <v>12658156</v>
      </c>
      <c r="BI155" s="1064">
        <v>462604794</v>
      </c>
      <c r="BJ155" s="1064">
        <v>0</v>
      </c>
      <c r="BK155" s="1064">
        <v>0</v>
      </c>
      <c r="BL155" s="1064">
        <v>0</v>
      </c>
      <c r="BM155" s="1064">
        <v>12658156</v>
      </c>
      <c r="BN155" s="1064">
        <v>0</v>
      </c>
      <c r="BO155" s="1064">
        <v>0</v>
      </c>
      <c r="BP155" s="1064">
        <v>0</v>
      </c>
      <c r="BQ155" s="1064">
        <v>0</v>
      </c>
      <c r="BR155" s="1064">
        <v>0</v>
      </c>
      <c r="BS155" s="1064">
        <v>0</v>
      </c>
      <c r="BT155" s="1064">
        <v>0</v>
      </c>
    </row>
    <row r="156" spans="1:72" ht="23.1" customHeight="1" x14ac:dyDescent="0.2">
      <c r="A156" s="1012" t="str">
        <f t="shared" si="2"/>
        <v>A3611210</v>
      </c>
      <c r="B156" s="1257" t="s">
        <v>361</v>
      </c>
      <c r="C156" s="1287"/>
      <c r="D156" s="1257" t="s">
        <v>748</v>
      </c>
      <c r="E156" s="1287"/>
      <c r="F156" s="1257" t="s">
        <v>753</v>
      </c>
      <c r="G156" s="1287"/>
      <c r="H156" s="1257" t="s">
        <v>738</v>
      </c>
      <c r="I156" s="1287"/>
      <c r="J156" s="1257" t="s">
        <v>738</v>
      </c>
      <c r="K156" s="1287"/>
      <c r="L156" s="1287"/>
      <c r="M156" s="1257" t="s">
        <v>741</v>
      </c>
      <c r="N156" s="1287"/>
      <c r="O156" s="1287"/>
      <c r="P156" s="1257"/>
      <c r="Q156" s="1287"/>
      <c r="R156" s="1257"/>
      <c r="S156" s="1287"/>
      <c r="T156" s="1258" t="s">
        <v>577</v>
      </c>
      <c r="U156" s="1287"/>
      <c r="V156" s="1287"/>
      <c r="W156" s="1287"/>
      <c r="X156" s="1287"/>
      <c r="Y156" s="1287"/>
      <c r="Z156" s="1287"/>
      <c r="AA156" s="1287"/>
      <c r="AB156" s="1257" t="s">
        <v>732</v>
      </c>
      <c r="AC156" s="1287"/>
      <c r="AD156" s="1287"/>
      <c r="AE156" s="1287"/>
      <c r="AF156" s="1287"/>
      <c r="AG156" s="1257" t="s">
        <v>733</v>
      </c>
      <c r="AH156" s="1287"/>
      <c r="AI156" s="1287"/>
      <c r="AJ156" s="1023" t="s">
        <v>417</v>
      </c>
      <c r="AK156" s="1259" t="s">
        <v>734</v>
      </c>
      <c r="AL156" s="1287"/>
      <c r="AM156" s="1287"/>
      <c r="AN156" s="1287"/>
      <c r="AO156" s="1287"/>
      <c r="AP156" s="1287"/>
      <c r="AQ156" s="1019">
        <v>764000000</v>
      </c>
      <c r="AR156" s="1060">
        <v>12658156</v>
      </c>
      <c r="AS156" s="1019">
        <v>462604794</v>
      </c>
      <c r="AT156" s="1019">
        <v>0</v>
      </c>
      <c r="AU156" s="1019">
        <v>0</v>
      </c>
      <c r="AV156" s="1060">
        <v>0</v>
      </c>
      <c r="AW156" s="1019">
        <v>12658156</v>
      </c>
      <c r="AX156" s="1060">
        <v>0</v>
      </c>
      <c r="AY156" s="1019">
        <v>0</v>
      </c>
      <c r="AZ156" s="1060">
        <v>0</v>
      </c>
      <c r="BA156" s="1019">
        <v>0</v>
      </c>
      <c r="BB156" s="1019">
        <v>0</v>
      </c>
      <c r="BC156" s="1019">
        <v>0</v>
      </c>
      <c r="BD156" s="1019">
        <v>0</v>
      </c>
      <c r="BG156" s="1064">
        <v>764000000</v>
      </c>
      <c r="BH156" s="1064">
        <v>12658156</v>
      </c>
      <c r="BI156" s="1064">
        <v>462604794</v>
      </c>
      <c r="BJ156" s="1064">
        <v>0</v>
      </c>
      <c r="BK156" s="1064">
        <v>0</v>
      </c>
      <c r="BL156" s="1064">
        <v>0</v>
      </c>
      <c r="BM156" s="1064">
        <v>12658156</v>
      </c>
      <c r="BN156" s="1064">
        <v>0</v>
      </c>
      <c r="BO156" s="1064">
        <v>0</v>
      </c>
      <c r="BP156" s="1064">
        <v>0</v>
      </c>
      <c r="BQ156" s="1064">
        <v>0</v>
      </c>
      <c r="BR156" s="1064">
        <v>0</v>
      </c>
      <c r="BS156" s="1064">
        <v>0</v>
      </c>
      <c r="BT156" s="1064">
        <v>0</v>
      </c>
    </row>
    <row r="157" spans="1:72" ht="23.1" customHeight="1" x14ac:dyDescent="0.2">
      <c r="A157" s="1012" t="str">
        <f t="shared" si="2"/>
        <v>A36310</v>
      </c>
      <c r="B157" s="1261" t="s">
        <v>361</v>
      </c>
      <c r="C157" s="1287"/>
      <c r="D157" s="1261" t="s">
        <v>748</v>
      </c>
      <c r="E157" s="1287"/>
      <c r="F157" s="1261" t="s">
        <v>753</v>
      </c>
      <c r="G157" s="1287"/>
      <c r="H157" s="1261" t="s">
        <v>748</v>
      </c>
      <c r="I157" s="1287"/>
      <c r="J157" s="1261"/>
      <c r="K157" s="1287"/>
      <c r="L157" s="1287"/>
      <c r="M157" s="1261"/>
      <c r="N157" s="1287"/>
      <c r="O157" s="1287"/>
      <c r="P157" s="1261"/>
      <c r="Q157" s="1287"/>
      <c r="R157" s="1261"/>
      <c r="S157" s="1287"/>
      <c r="T157" s="1260" t="s">
        <v>778</v>
      </c>
      <c r="U157" s="1287"/>
      <c r="V157" s="1287"/>
      <c r="W157" s="1287"/>
      <c r="X157" s="1287"/>
      <c r="Y157" s="1287"/>
      <c r="Z157" s="1287"/>
      <c r="AA157" s="1287"/>
      <c r="AB157" s="1261" t="s">
        <v>732</v>
      </c>
      <c r="AC157" s="1287"/>
      <c r="AD157" s="1287"/>
      <c r="AE157" s="1287"/>
      <c r="AF157" s="1287"/>
      <c r="AG157" s="1261" t="s">
        <v>733</v>
      </c>
      <c r="AH157" s="1287"/>
      <c r="AI157" s="1287"/>
      <c r="AJ157" s="1020" t="s">
        <v>417</v>
      </c>
      <c r="AK157" s="1262" t="s">
        <v>734</v>
      </c>
      <c r="AL157" s="1287"/>
      <c r="AM157" s="1287"/>
      <c r="AN157" s="1287"/>
      <c r="AO157" s="1287"/>
      <c r="AP157" s="1287"/>
      <c r="AQ157" s="1019">
        <v>226690384116</v>
      </c>
      <c r="AR157" s="1060">
        <v>9500000000</v>
      </c>
      <c r="AS157" s="1019">
        <v>4380783</v>
      </c>
      <c r="AT157" s="1019">
        <v>33003786667</v>
      </c>
      <c r="AU157" s="1019">
        <v>0</v>
      </c>
      <c r="AV157" s="1060">
        <v>19629765667</v>
      </c>
      <c r="AW157" s="1019">
        <v>10129765667</v>
      </c>
      <c r="AX157" s="1060">
        <v>12390574642</v>
      </c>
      <c r="AY157" s="1019">
        <v>7239191025</v>
      </c>
      <c r="AZ157" s="1060">
        <v>14516091308</v>
      </c>
      <c r="BA157" s="1019">
        <v>2125516666</v>
      </c>
      <c r="BB157" s="1019">
        <v>14515767308</v>
      </c>
      <c r="BC157" s="1019">
        <v>324000</v>
      </c>
      <c r="BD157" s="1019">
        <v>0</v>
      </c>
      <c r="BG157" s="1064">
        <v>226690384116</v>
      </c>
      <c r="BH157" s="1064">
        <v>9500000000</v>
      </c>
      <c r="BI157" s="1064">
        <v>4380783</v>
      </c>
      <c r="BJ157" s="1064">
        <v>33003786667</v>
      </c>
      <c r="BK157" s="1064">
        <v>0</v>
      </c>
      <c r="BL157" s="1064">
        <v>19629765667</v>
      </c>
      <c r="BM157" s="1064">
        <v>10129765667</v>
      </c>
      <c r="BN157" s="1064">
        <v>12390574642</v>
      </c>
      <c r="BO157" s="1064">
        <v>7239191025</v>
      </c>
      <c r="BP157" s="1064">
        <v>14516091308</v>
      </c>
      <c r="BQ157" s="1064">
        <v>2125516666</v>
      </c>
      <c r="BR157" s="1064">
        <v>14515767308</v>
      </c>
      <c r="BS157" s="1064">
        <v>324000</v>
      </c>
      <c r="BT157" s="1064">
        <v>0</v>
      </c>
    </row>
    <row r="158" spans="1:72" ht="23.1" customHeight="1" x14ac:dyDescent="0.2">
      <c r="A158" s="1012" t="str">
        <f t="shared" si="2"/>
        <v>A36316</v>
      </c>
      <c r="B158" s="1261" t="s">
        <v>361</v>
      </c>
      <c r="C158" s="1287"/>
      <c r="D158" s="1261" t="s">
        <v>748</v>
      </c>
      <c r="E158" s="1287"/>
      <c r="F158" s="1261" t="s">
        <v>753</v>
      </c>
      <c r="G158" s="1287"/>
      <c r="H158" s="1261" t="s">
        <v>748</v>
      </c>
      <c r="I158" s="1287"/>
      <c r="J158" s="1261"/>
      <c r="K158" s="1287"/>
      <c r="L158" s="1287"/>
      <c r="M158" s="1261"/>
      <c r="N158" s="1287"/>
      <c r="O158" s="1287"/>
      <c r="P158" s="1261"/>
      <c r="Q158" s="1287"/>
      <c r="R158" s="1261"/>
      <c r="S158" s="1287"/>
      <c r="T158" s="1260" t="s">
        <v>778</v>
      </c>
      <c r="U158" s="1287"/>
      <c r="V158" s="1287"/>
      <c r="W158" s="1287"/>
      <c r="X158" s="1287"/>
      <c r="Y158" s="1287"/>
      <c r="Z158" s="1287"/>
      <c r="AA158" s="1287"/>
      <c r="AB158" s="1261" t="s">
        <v>732</v>
      </c>
      <c r="AC158" s="1287"/>
      <c r="AD158" s="1287"/>
      <c r="AE158" s="1287"/>
      <c r="AF158" s="1287"/>
      <c r="AG158" s="1261" t="s">
        <v>735</v>
      </c>
      <c r="AH158" s="1287"/>
      <c r="AI158" s="1287"/>
      <c r="AJ158" s="1020" t="s">
        <v>370</v>
      </c>
      <c r="AK158" s="1262" t="s">
        <v>737</v>
      </c>
      <c r="AL158" s="1287"/>
      <c r="AM158" s="1287"/>
      <c r="AN158" s="1287"/>
      <c r="AO158" s="1287"/>
      <c r="AP158" s="1287"/>
      <c r="AQ158" s="1019">
        <v>64533630000</v>
      </c>
      <c r="AR158" s="1060">
        <v>1044682567</v>
      </c>
      <c r="AS158" s="1019">
        <v>21330501344</v>
      </c>
      <c r="AT158" s="1019">
        <v>0</v>
      </c>
      <c r="AU158" s="1019">
        <v>0</v>
      </c>
      <c r="AV158" s="1060">
        <v>24404931176</v>
      </c>
      <c r="AW158" s="1019">
        <v>23360248609</v>
      </c>
      <c r="AX158" s="1060">
        <v>15386424828.5</v>
      </c>
      <c r="AY158" s="1019">
        <v>9018506347.5</v>
      </c>
      <c r="AZ158" s="1060">
        <v>14942321216.5</v>
      </c>
      <c r="BA158" s="1019">
        <v>444103612</v>
      </c>
      <c r="BB158" s="1019">
        <v>14942321216.5</v>
      </c>
      <c r="BC158" s="1019">
        <v>0</v>
      </c>
      <c r="BD158" s="1019">
        <v>0</v>
      </c>
      <c r="BG158" s="1064">
        <v>64533630000</v>
      </c>
      <c r="BH158" s="1064">
        <v>1044682567</v>
      </c>
      <c r="BI158" s="1064">
        <v>21330501344</v>
      </c>
      <c r="BJ158" s="1064">
        <v>0</v>
      </c>
      <c r="BK158" s="1064">
        <v>0</v>
      </c>
      <c r="BL158" s="1064">
        <v>24404931176</v>
      </c>
      <c r="BM158" s="1064">
        <v>23360248609</v>
      </c>
      <c r="BN158" s="1064">
        <v>15386424828.5</v>
      </c>
      <c r="BO158" s="1064">
        <v>9018506347.5</v>
      </c>
      <c r="BP158" s="1064">
        <v>14942321216.5</v>
      </c>
      <c r="BQ158" s="1064">
        <v>444103612</v>
      </c>
      <c r="BR158" s="1064">
        <v>14942321216.5</v>
      </c>
      <c r="BS158" s="1064">
        <v>0</v>
      </c>
      <c r="BT158" s="1064">
        <v>0</v>
      </c>
    </row>
    <row r="159" spans="1:72" ht="23.1" customHeight="1" x14ac:dyDescent="0.2">
      <c r="A159" s="1012" t="str">
        <f t="shared" si="2"/>
        <v>A363410</v>
      </c>
      <c r="B159" s="1257" t="s">
        <v>361</v>
      </c>
      <c r="C159" s="1287"/>
      <c r="D159" s="1257" t="s">
        <v>748</v>
      </c>
      <c r="E159" s="1287"/>
      <c r="F159" s="1257" t="s">
        <v>753</v>
      </c>
      <c r="G159" s="1287"/>
      <c r="H159" s="1257" t="s">
        <v>748</v>
      </c>
      <c r="I159" s="1287"/>
      <c r="J159" s="1257" t="s">
        <v>742</v>
      </c>
      <c r="K159" s="1287"/>
      <c r="L159" s="1287"/>
      <c r="M159" s="1257"/>
      <c r="N159" s="1287"/>
      <c r="O159" s="1287"/>
      <c r="P159" s="1257"/>
      <c r="Q159" s="1287"/>
      <c r="R159" s="1257"/>
      <c r="S159" s="1287"/>
      <c r="T159" s="1258" t="s">
        <v>448</v>
      </c>
      <c r="U159" s="1287"/>
      <c r="V159" s="1287"/>
      <c r="W159" s="1287"/>
      <c r="X159" s="1287"/>
      <c r="Y159" s="1287"/>
      <c r="Z159" s="1287"/>
      <c r="AA159" s="1287"/>
      <c r="AB159" s="1257" t="s">
        <v>732</v>
      </c>
      <c r="AC159" s="1287"/>
      <c r="AD159" s="1287"/>
      <c r="AE159" s="1287"/>
      <c r="AF159" s="1287"/>
      <c r="AG159" s="1257" t="s">
        <v>733</v>
      </c>
      <c r="AH159" s="1287"/>
      <c r="AI159" s="1287"/>
      <c r="AJ159" s="1023" t="s">
        <v>417</v>
      </c>
      <c r="AK159" s="1259" t="s">
        <v>734</v>
      </c>
      <c r="AL159" s="1287"/>
      <c r="AM159" s="1287"/>
      <c r="AN159" s="1287"/>
      <c r="AO159" s="1287"/>
      <c r="AP159" s="1287"/>
      <c r="AQ159" s="1019">
        <v>355500000</v>
      </c>
      <c r="AR159" s="1060">
        <v>0</v>
      </c>
      <c r="AS159" s="1019">
        <v>0</v>
      </c>
      <c r="AT159" s="1019">
        <v>0</v>
      </c>
      <c r="AU159" s="1019">
        <v>0</v>
      </c>
      <c r="AV159" s="1060">
        <v>7500000</v>
      </c>
      <c r="AW159" s="1019">
        <v>7500000</v>
      </c>
      <c r="AX159" s="1060">
        <v>36767464</v>
      </c>
      <c r="AY159" s="1019">
        <v>29267464</v>
      </c>
      <c r="AZ159" s="1060">
        <v>36767464</v>
      </c>
      <c r="BA159" s="1019">
        <v>0</v>
      </c>
      <c r="BB159" s="1019">
        <v>36767464</v>
      </c>
      <c r="BC159" s="1019">
        <v>0</v>
      </c>
      <c r="BD159" s="1019">
        <v>0</v>
      </c>
      <c r="BG159" s="1064">
        <v>355500000</v>
      </c>
      <c r="BH159" s="1064">
        <v>0</v>
      </c>
      <c r="BI159" s="1064">
        <v>0</v>
      </c>
      <c r="BJ159" s="1064">
        <v>0</v>
      </c>
      <c r="BK159" s="1064">
        <v>0</v>
      </c>
      <c r="BL159" s="1064">
        <v>7500000</v>
      </c>
      <c r="BM159" s="1064">
        <v>7500000</v>
      </c>
      <c r="BN159" s="1064">
        <v>36767464</v>
      </c>
      <c r="BO159" s="1064">
        <v>29267464</v>
      </c>
      <c r="BP159" s="1064">
        <v>36767464</v>
      </c>
      <c r="BQ159" s="1064">
        <v>0</v>
      </c>
      <c r="BR159" s="1064">
        <v>36767464</v>
      </c>
      <c r="BS159" s="1064">
        <v>0</v>
      </c>
      <c r="BT159" s="1064">
        <v>0</v>
      </c>
    </row>
    <row r="160" spans="1:72" ht="23.1" customHeight="1" x14ac:dyDescent="0.2">
      <c r="A160" s="1012" t="str">
        <f t="shared" si="2"/>
        <v>A363710</v>
      </c>
      <c r="B160" s="1257" t="s">
        <v>361</v>
      </c>
      <c r="C160" s="1287"/>
      <c r="D160" s="1257" t="s">
        <v>748</v>
      </c>
      <c r="E160" s="1287"/>
      <c r="F160" s="1257" t="s">
        <v>753</v>
      </c>
      <c r="G160" s="1287"/>
      <c r="H160" s="1257" t="s">
        <v>748</v>
      </c>
      <c r="I160" s="1287"/>
      <c r="J160" s="1257" t="s">
        <v>754</v>
      </c>
      <c r="K160" s="1287"/>
      <c r="L160" s="1287"/>
      <c r="M160" s="1257"/>
      <c r="N160" s="1287"/>
      <c r="O160" s="1287"/>
      <c r="P160" s="1257"/>
      <c r="Q160" s="1287"/>
      <c r="R160" s="1257"/>
      <c r="S160" s="1287"/>
      <c r="T160" s="1258" t="s">
        <v>449</v>
      </c>
      <c r="U160" s="1287"/>
      <c r="V160" s="1287"/>
      <c r="W160" s="1287"/>
      <c r="X160" s="1287"/>
      <c r="Y160" s="1287"/>
      <c r="Z160" s="1287"/>
      <c r="AA160" s="1287"/>
      <c r="AB160" s="1257" t="s">
        <v>732</v>
      </c>
      <c r="AC160" s="1287"/>
      <c r="AD160" s="1287"/>
      <c r="AE160" s="1287"/>
      <c r="AF160" s="1287"/>
      <c r="AG160" s="1257" t="s">
        <v>733</v>
      </c>
      <c r="AH160" s="1287"/>
      <c r="AI160" s="1287"/>
      <c r="AJ160" s="1023" t="s">
        <v>417</v>
      </c>
      <c r="AK160" s="1259" t="s">
        <v>734</v>
      </c>
      <c r="AL160" s="1287"/>
      <c r="AM160" s="1287"/>
      <c r="AN160" s="1287"/>
      <c r="AO160" s="1287"/>
      <c r="AP160" s="1287"/>
      <c r="AQ160" s="1019">
        <v>196331097449</v>
      </c>
      <c r="AR160" s="1060">
        <v>9500000000</v>
      </c>
      <c r="AS160" s="1019">
        <v>4380783</v>
      </c>
      <c r="AT160" s="1019">
        <v>3003786667</v>
      </c>
      <c r="AU160" s="1019">
        <v>0</v>
      </c>
      <c r="AV160" s="1060">
        <v>19622265667</v>
      </c>
      <c r="AW160" s="1019">
        <v>10122265667</v>
      </c>
      <c r="AX160" s="1060">
        <v>12353807178</v>
      </c>
      <c r="AY160" s="1019">
        <v>7268458489</v>
      </c>
      <c r="AZ160" s="1060">
        <v>14479323844</v>
      </c>
      <c r="BA160" s="1019">
        <v>2125516666</v>
      </c>
      <c r="BB160" s="1019">
        <v>14478999844</v>
      </c>
      <c r="BC160" s="1019">
        <v>324000</v>
      </c>
      <c r="BD160" s="1019">
        <v>0</v>
      </c>
      <c r="BG160" s="1064">
        <v>196331097449</v>
      </c>
      <c r="BH160" s="1064">
        <v>9500000000</v>
      </c>
      <c r="BI160" s="1064">
        <v>4380783</v>
      </c>
      <c r="BJ160" s="1064">
        <v>3003786667</v>
      </c>
      <c r="BK160" s="1064">
        <v>0</v>
      </c>
      <c r="BL160" s="1064">
        <v>19622265667</v>
      </c>
      <c r="BM160" s="1064">
        <v>10122265667</v>
      </c>
      <c r="BN160" s="1064">
        <v>12353807178</v>
      </c>
      <c r="BO160" s="1064">
        <v>7268458489</v>
      </c>
      <c r="BP160" s="1064">
        <v>14479323844</v>
      </c>
      <c r="BQ160" s="1064">
        <v>2125516666</v>
      </c>
      <c r="BR160" s="1064">
        <v>14478999844</v>
      </c>
      <c r="BS160" s="1064">
        <v>324000</v>
      </c>
      <c r="BT160" s="1064">
        <v>0</v>
      </c>
    </row>
    <row r="161" spans="1:72" ht="23.1" customHeight="1" x14ac:dyDescent="0.2">
      <c r="A161" s="1012" t="str">
        <f t="shared" si="2"/>
        <v>A3631116</v>
      </c>
      <c r="B161" s="1257" t="s">
        <v>361</v>
      </c>
      <c r="C161" s="1287"/>
      <c r="D161" s="1257" t="s">
        <v>748</v>
      </c>
      <c r="E161" s="1287"/>
      <c r="F161" s="1257" t="s">
        <v>753</v>
      </c>
      <c r="G161" s="1287"/>
      <c r="H161" s="1257" t="s">
        <v>748</v>
      </c>
      <c r="I161" s="1287"/>
      <c r="J161" s="1257" t="s">
        <v>433</v>
      </c>
      <c r="K161" s="1287"/>
      <c r="L161" s="1287"/>
      <c r="M161" s="1257"/>
      <c r="N161" s="1287"/>
      <c r="O161" s="1287"/>
      <c r="P161" s="1257"/>
      <c r="Q161" s="1287"/>
      <c r="R161" s="1257"/>
      <c r="S161" s="1287"/>
      <c r="T161" s="1258" t="s">
        <v>578</v>
      </c>
      <c r="U161" s="1287"/>
      <c r="V161" s="1287"/>
      <c r="W161" s="1287"/>
      <c r="X161" s="1287"/>
      <c r="Y161" s="1287"/>
      <c r="Z161" s="1287"/>
      <c r="AA161" s="1287"/>
      <c r="AB161" s="1257" t="s">
        <v>732</v>
      </c>
      <c r="AC161" s="1287"/>
      <c r="AD161" s="1287"/>
      <c r="AE161" s="1287"/>
      <c r="AF161" s="1287"/>
      <c r="AG161" s="1257" t="s">
        <v>735</v>
      </c>
      <c r="AH161" s="1287"/>
      <c r="AI161" s="1287"/>
      <c r="AJ161" s="1023" t="s">
        <v>370</v>
      </c>
      <c r="AK161" s="1259" t="s">
        <v>737</v>
      </c>
      <c r="AL161" s="1287"/>
      <c r="AM161" s="1287"/>
      <c r="AN161" s="1287"/>
      <c r="AO161" s="1287"/>
      <c r="AP161" s="1287"/>
      <c r="AQ161" s="1019">
        <v>64028730000</v>
      </c>
      <c r="AR161" s="1060">
        <v>1044682567</v>
      </c>
      <c r="AS161" s="1019">
        <v>20825601344</v>
      </c>
      <c r="AT161" s="1019">
        <v>0</v>
      </c>
      <c r="AU161" s="1019">
        <v>0</v>
      </c>
      <c r="AV161" s="1060">
        <v>24404931176</v>
      </c>
      <c r="AW161" s="1019">
        <v>23360248609</v>
      </c>
      <c r="AX161" s="1060">
        <v>15386424828.5</v>
      </c>
      <c r="AY161" s="1019">
        <v>9018506347.5</v>
      </c>
      <c r="AZ161" s="1060">
        <v>14942321216.5</v>
      </c>
      <c r="BA161" s="1019">
        <v>444103612</v>
      </c>
      <c r="BB161" s="1019">
        <v>14942321216.5</v>
      </c>
      <c r="BC161" s="1019">
        <v>0</v>
      </c>
      <c r="BD161" s="1019">
        <v>0</v>
      </c>
      <c r="BG161" s="1064">
        <v>64028730000</v>
      </c>
      <c r="BH161" s="1064">
        <v>1044682567</v>
      </c>
      <c r="BI161" s="1064">
        <v>20825601344</v>
      </c>
      <c r="BJ161" s="1064">
        <v>0</v>
      </c>
      <c r="BK161" s="1064">
        <v>0</v>
      </c>
      <c r="BL161" s="1064">
        <v>24404931176</v>
      </c>
      <c r="BM161" s="1064">
        <v>23360248609</v>
      </c>
      <c r="BN161" s="1064">
        <v>15386424828.5</v>
      </c>
      <c r="BO161" s="1064">
        <v>9018506347.5</v>
      </c>
      <c r="BP161" s="1064">
        <v>14942321216.5</v>
      </c>
      <c r="BQ161" s="1064">
        <v>444103612</v>
      </c>
      <c r="BR161" s="1064">
        <v>14942321216.5</v>
      </c>
      <c r="BS161" s="1064">
        <v>0</v>
      </c>
      <c r="BT161" s="1064">
        <v>0</v>
      </c>
    </row>
    <row r="162" spans="1:72" ht="23.1" customHeight="1" x14ac:dyDescent="0.2">
      <c r="A162" s="1012" t="str">
        <f t="shared" si="2"/>
        <v>A36311116</v>
      </c>
      <c r="B162" s="1257" t="s">
        <v>361</v>
      </c>
      <c r="C162" s="1287"/>
      <c r="D162" s="1257" t="s">
        <v>748</v>
      </c>
      <c r="E162" s="1287"/>
      <c r="F162" s="1257" t="s">
        <v>753</v>
      </c>
      <c r="G162" s="1287"/>
      <c r="H162" s="1257" t="s">
        <v>748</v>
      </c>
      <c r="I162" s="1287"/>
      <c r="J162" s="1257" t="s">
        <v>433</v>
      </c>
      <c r="K162" s="1287"/>
      <c r="L162" s="1287"/>
      <c r="M162" s="1257" t="s">
        <v>738</v>
      </c>
      <c r="N162" s="1287"/>
      <c r="O162" s="1287"/>
      <c r="P162" s="1257" t="s">
        <v>685</v>
      </c>
      <c r="Q162" s="1287"/>
      <c r="R162" s="1257" t="s">
        <v>685</v>
      </c>
      <c r="S162" s="1287"/>
      <c r="T162" s="1258" t="s">
        <v>450</v>
      </c>
      <c r="U162" s="1287"/>
      <c r="V162" s="1287"/>
      <c r="W162" s="1287"/>
      <c r="X162" s="1287"/>
      <c r="Y162" s="1287"/>
      <c r="Z162" s="1287"/>
      <c r="AA162" s="1287"/>
      <c r="AB162" s="1257" t="s">
        <v>732</v>
      </c>
      <c r="AC162" s="1287"/>
      <c r="AD162" s="1287"/>
      <c r="AE162" s="1287"/>
      <c r="AF162" s="1287"/>
      <c r="AG162" s="1257" t="s">
        <v>735</v>
      </c>
      <c r="AH162" s="1287"/>
      <c r="AI162" s="1287"/>
      <c r="AJ162" s="1023" t="s">
        <v>370</v>
      </c>
      <c r="AK162" s="1259" t="s">
        <v>737</v>
      </c>
      <c r="AL162" s="1287"/>
      <c r="AM162" s="1287"/>
      <c r="AN162" s="1287"/>
      <c r="AO162" s="1287"/>
      <c r="AP162" s="1287"/>
      <c r="AQ162" s="1019">
        <v>55879230000</v>
      </c>
      <c r="AR162" s="1060">
        <v>1044682567</v>
      </c>
      <c r="AS162" s="1019">
        <v>20825601344</v>
      </c>
      <c r="AT162" s="1019">
        <v>0</v>
      </c>
      <c r="AU162" s="1019">
        <v>0</v>
      </c>
      <c r="AV162" s="1060">
        <v>24369904991</v>
      </c>
      <c r="AW162" s="1019">
        <v>23325222424</v>
      </c>
      <c r="AX162" s="1060">
        <v>15350100288.5</v>
      </c>
      <c r="AY162" s="1019">
        <v>9019804702.5</v>
      </c>
      <c r="AZ162" s="1060">
        <v>14905996676.5</v>
      </c>
      <c r="BA162" s="1019">
        <v>444103612</v>
      </c>
      <c r="BB162" s="1019">
        <v>14905996676.5</v>
      </c>
      <c r="BC162" s="1019">
        <v>0</v>
      </c>
      <c r="BD162" s="1019">
        <v>0</v>
      </c>
      <c r="BG162" s="1064">
        <v>55879230000</v>
      </c>
      <c r="BH162" s="1064">
        <v>1044682567</v>
      </c>
      <c r="BI162" s="1064">
        <v>20825601344</v>
      </c>
      <c r="BJ162" s="1064">
        <v>0</v>
      </c>
      <c r="BK162" s="1064">
        <v>0</v>
      </c>
      <c r="BL162" s="1064">
        <v>24369904991</v>
      </c>
      <c r="BM162" s="1064">
        <v>23325222424</v>
      </c>
      <c r="BN162" s="1064">
        <v>15350100288.5</v>
      </c>
      <c r="BO162" s="1064">
        <v>9019804702.5</v>
      </c>
      <c r="BP162" s="1064">
        <v>14905996676.5</v>
      </c>
      <c r="BQ162" s="1064">
        <v>444103612</v>
      </c>
      <c r="BR162" s="1064">
        <v>14905996676.5</v>
      </c>
      <c r="BS162" s="1064">
        <v>0</v>
      </c>
      <c r="BT162" s="1064">
        <v>0</v>
      </c>
    </row>
    <row r="163" spans="1:72" ht="23.1" customHeight="1" x14ac:dyDescent="0.2">
      <c r="A163" s="1012" t="str">
        <f t="shared" si="2"/>
        <v>A36311216</v>
      </c>
      <c r="B163" s="1257" t="s">
        <v>361</v>
      </c>
      <c r="C163" s="1287"/>
      <c r="D163" s="1257" t="s">
        <v>748</v>
      </c>
      <c r="E163" s="1287"/>
      <c r="F163" s="1257" t="s">
        <v>753</v>
      </c>
      <c r="G163" s="1287"/>
      <c r="H163" s="1257" t="s">
        <v>748</v>
      </c>
      <c r="I163" s="1287"/>
      <c r="J163" s="1257" t="s">
        <v>433</v>
      </c>
      <c r="K163" s="1287"/>
      <c r="L163" s="1287"/>
      <c r="M163" s="1257" t="s">
        <v>741</v>
      </c>
      <c r="N163" s="1287"/>
      <c r="O163" s="1287"/>
      <c r="P163" s="1257" t="s">
        <v>685</v>
      </c>
      <c r="Q163" s="1287"/>
      <c r="R163" s="1257" t="s">
        <v>685</v>
      </c>
      <c r="S163" s="1287"/>
      <c r="T163" s="1258" t="s">
        <v>451</v>
      </c>
      <c r="U163" s="1287"/>
      <c r="V163" s="1287"/>
      <c r="W163" s="1287"/>
      <c r="X163" s="1287"/>
      <c r="Y163" s="1287"/>
      <c r="Z163" s="1287"/>
      <c r="AA163" s="1287"/>
      <c r="AB163" s="1257" t="s">
        <v>732</v>
      </c>
      <c r="AC163" s="1287"/>
      <c r="AD163" s="1287"/>
      <c r="AE163" s="1287"/>
      <c r="AF163" s="1287"/>
      <c r="AG163" s="1257" t="s">
        <v>735</v>
      </c>
      <c r="AH163" s="1287"/>
      <c r="AI163" s="1287"/>
      <c r="AJ163" s="1023" t="s">
        <v>370</v>
      </c>
      <c r="AK163" s="1259" t="s">
        <v>737</v>
      </c>
      <c r="AL163" s="1287"/>
      <c r="AM163" s="1287"/>
      <c r="AN163" s="1287"/>
      <c r="AO163" s="1287"/>
      <c r="AP163" s="1287"/>
      <c r="AQ163" s="1019">
        <v>8149500000</v>
      </c>
      <c r="AR163" s="1060">
        <v>0</v>
      </c>
      <c r="AS163" s="1019">
        <v>0</v>
      </c>
      <c r="AT163" s="1019">
        <v>0</v>
      </c>
      <c r="AU163" s="1019">
        <v>0</v>
      </c>
      <c r="AV163" s="1060">
        <v>35026185</v>
      </c>
      <c r="AW163" s="1019">
        <v>35026185</v>
      </c>
      <c r="AX163" s="1060">
        <v>36324540</v>
      </c>
      <c r="AY163" s="1019">
        <v>1298355</v>
      </c>
      <c r="AZ163" s="1060">
        <v>36324540</v>
      </c>
      <c r="BA163" s="1019">
        <v>0</v>
      </c>
      <c r="BB163" s="1019">
        <v>36324540</v>
      </c>
      <c r="BC163" s="1019">
        <v>0</v>
      </c>
      <c r="BD163" s="1019">
        <v>0</v>
      </c>
      <c r="BG163" s="1064">
        <v>8149500000</v>
      </c>
      <c r="BH163" s="1064">
        <v>0</v>
      </c>
      <c r="BI163" s="1064">
        <v>0</v>
      </c>
      <c r="BJ163" s="1064">
        <v>0</v>
      </c>
      <c r="BK163" s="1064">
        <v>0</v>
      </c>
      <c r="BL163" s="1064">
        <v>35026185</v>
      </c>
      <c r="BM163" s="1064">
        <v>35026185</v>
      </c>
      <c r="BN163" s="1064">
        <v>36324540</v>
      </c>
      <c r="BO163" s="1064">
        <v>1298355</v>
      </c>
      <c r="BP163" s="1064">
        <v>36324540</v>
      </c>
      <c r="BQ163" s="1064">
        <v>0</v>
      </c>
      <c r="BR163" s="1064">
        <v>36324540</v>
      </c>
      <c r="BS163" s="1064">
        <v>0</v>
      </c>
      <c r="BT163" s="1064">
        <v>0</v>
      </c>
    </row>
    <row r="164" spans="1:72" ht="23.1" customHeight="1" x14ac:dyDescent="0.2">
      <c r="A164" s="1012" t="str">
        <f t="shared" si="2"/>
        <v>A3631910</v>
      </c>
      <c r="B164" s="1257" t="s">
        <v>361</v>
      </c>
      <c r="C164" s="1287"/>
      <c r="D164" s="1257" t="s">
        <v>748</v>
      </c>
      <c r="E164" s="1287"/>
      <c r="F164" s="1257" t="s">
        <v>753</v>
      </c>
      <c r="G164" s="1287"/>
      <c r="H164" s="1257" t="s">
        <v>748</v>
      </c>
      <c r="I164" s="1287"/>
      <c r="J164" s="1257" t="s">
        <v>823</v>
      </c>
      <c r="K164" s="1287"/>
      <c r="L164" s="1287"/>
      <c r="M164" s="1257"/>
      <c r="N164" s="1287"/>
      <c r="O164" s="1287"/>
      <c r="P164" s="1257"/>
      <c r="Q164" s="1287"/>
      <c r="R164" s="1257"/>
      <c r="S164" s="1287"/>
      <c r="T164" s="1258" t="s">
        <v>824</v>
      </c>
      <c r="U164" s="1287"/>
      <c r="V164" s="1287"/>
      <c r="W164" s="1287"/>
      <c r="X164" s="1287"/>
      <c r="Y164" s="1287"/>
      <c r="Z164" s="1287"/>
      <c r="AA164" s="1287"/>
      <c r="AB164" s="1257" t="s">
        <v>732</v>
      </c>
      <c r="AC164" s="1287"/>
      <c r="AD164" s="1287"/>
      <c r="AE164" s="1287"/>
      <c r="AF164" s="1287"/>
      <c r="AG164" s="1257" t="s">
        <v>733</v>
      </c>
      <c r="AH164" s="1287"/>
      <c r="AI164" s="1287"/>
      <c r="AJ164" s="1023" t="s">
        <v>417</v>
      </c>
      <c r="AK164" s="1259" t="s">
        <v>734</v>
      </c>
      <c r="AL164" s="1287"/>
      <c r="AM164" s="1287"/>
      <c r="AN164" s="1287"/>
      <c r="AO164" s="1287"/>
      <c r="AP164" s="1287"/>
      <c r="AQ164" s="1019">
        <v>30000000000</v>
      </c>
      <c r="AR164" s="1060">
        <v>0</v>
      </c>
      <c r="AS164" s="1019">
        <v>0</v>
      </c>
      <c r="AT164" s="1019">
        <v>30000000000</v>
      </c>
      <c r="AU164" s="1019">
        <v>0</v>
      </c>
      <c r="AV164" s="1060">
        <v>0</v>
      </c>
      <c r="AW164" s="1019">
        <v>0</v>
      </c>
      <c r="AX164" s="1060">
        <v>0</v>
      </c>
      <c r="AY164" s="1019">
        <v>0</v>
      </c>
      <c r="AZ164" s="1060">
        <v>0</v>
      </c>
      <c r="BA164" s="1019">
        <v>0</v>
      </c>
      <c r="BB164" s="1019">
        <v>0</v>
      </c>
      <c r="BC164" s="1019">
        <v>0</v>
      </c>
      <c r="BD164" s="1019">
        <v>0</v>
      </c>
      <c r="BG164" s="1064">
        <v>30000000000</v>
      </c>
      <c r="BH164" s="1064">
        <v>0</v>
      </c>
      <c r="BI164" s="1064">
        <v>0</v>
      </c>
      <c r="BJ164" s="1064">
        <v>30000000000</v>
      </c>
      <c r="BK164" s="1064">
        <v>0</v>
      </c>
      <c r="BL164" s="1064">
        <v>0</v>
      </c>
      <c r="BM164" s="1064">
        <v>0</v>
      </c>
      <c r="BN164" s="1064">
        <v>0</v>
      </c>
      <c r="BO164" s="1064">
        <v>0</v>
      </c>
      <c r="BP164" s="1064">
        <v>0</v>
      </c>
      <c r="BQ164" s="1064">
        <v>0</v>
      </c>
      <c r="BR164" s="1064">
        <v>0</v>
      </c>
      <c r="BS164" s="1064">
        <v>0</v>
      </c>
      <c r="BT164" s="1064">
        <v>0</v>
      </c>
    </row>
    <row r="165" spans="1:72" ht="23.1" customHeight="1" x14ac:dyDescent="0.2">
      <c r="A165" s="1012" t="str">
        <f t="shared" si="2"/>
        <v>A3636616</v>
      </c>
      <c r="B165" s="1257" t="s">
        <v>361</v>
      </c>
      <c r="C165" s="1287"/>
      <c r="D165" s="1257" t="s">
        <v>748</v>
      </c>
      <c r="E165" s="1287"/>
      <c r="F165" s="1257" t="s">
        <v>753</v>
      </c>
      <c r="G165" s="1287"/>
      <c r="H165" s="1257" t="s">
        <v>748</v>
      </c>
      <c r="I165" s="1287"/>
      <c r="J165" s="1257" t="s">
        <v>779</v>
      </c>
      <c r="K165" s="1287"/>
      <c r="L165" s="1287"/>
      <c r="M165" s="1257"/>
      <c r="N165" s="1287"/>
      <c r="O165" s="1287"/>
      <c r="P165" s="1257"/>
      <c r="Q165" s="1287"/>
      <c r="R165" s="1257"/>
      <c r="S165" s="1287"/>
      <c r="T165" s="1258" t="s">
        <v>452</v>
      </c>
      <c r="U165" s="1287"/>
      <c r="V165" s="1287"/>
      <c r="W165" s="1287"/>
      <c r="X165" s="1287"/>
      <c r="Y165" s="1287"/>
      <c r="Z165" s="1287"/>
      <c r="AA165" s="1287"/>
      <c r="AB165" s="1257" t="s">
        <v>732</v>
      </c>
      <c r="AC165" s="1287"/>
      <c r="AD165" s="1287"/>
      <c r="AE165" s="1287"/>
      <c r="AF165" s="1287"/>
      <c r="AG165" s="1257" t="s">
        <v>735</v>
      </c>
      <c r="AH165" s="1287"/>
      <c r="AI165" s="1287"/>
      <c r="AJ165" s="1023" t="s">
        <v>370</v>
      </c>
      <c r="AK165" s="1259" t="s">
        <v>737</v>
      </c>
      <c r="AL165" s="1287"/>
      <c r="AM165" s="1287"/>
      <c r="AN165" s="1287"/>
      <c r="AO165" s="1287"/>
      <c r="AP165" s="1287"/>
      <c r="AQ165" s="1019">
        <v>504900000</v>
      </c>
      <c r="AR165" s="1060">
        <v>0</v>
      </c>
      <c r="AS165" s="1019">
        <v>504900000</v>
      </c>
      <c r="AT165" s="1019">
        <v>0</v>
      </c>
      <c r="AU165" s="1019">
        <v>0</v>
      </c>
      <c r="AV165" s="1060">
        <v>0</v>
      </c>
      <c r="AW165" s="1019">
        <v>0</v>
      </c>
      <c r="AX165" s="1060">
        <v>0</v>
      </c>
      <c r="AY165" s="1019">
        <v>0</v>
      </c>
      <c r="AZ165" s="1060">
        <v>0</v>
      </c>
      <c r="BA165" s="1019">
        <v>0</v>
      </c>
      <c r="BB165" s="1019">
        <v>0</v>
      </c>
      <c r="BC165" s="1019">
        <v>0</v>
      </c>
      <c r="BD165" s="1019">
        <v>0</v>
      </c>
      <c r="BG165" s="1064">
        <v>504900000</v>
      </c>
      <c r="BH165" s="1064">
        <v>0</v>
      </c>
      <c r="BI165" s="1064">
        <v>504900000</v>
      </c>
      <c r="BJ165" s="1064">
        <v>0</v>
      </c>
      <c r="BK165" s="1064">
        <v>0</v>
      </c>
      <c r="BL165" s="1064">
        <v>0</v>
      </c>
      <c r="BM165" s="1064">
        <v>0</v>
      </c>
      <c r="BN165" s="1064">
        <v>0</v>
      </c>
      <c r="BO165" s="1064">
        <v>0</v>
      </c>
      <c r="BP165" s="1064">
        <v>0</v>
      </c>
      <c r="BQ165" s="1064">
        <v>0</v>
      </c>
      <c r="BR165" s="1064">
        <v>0</v>
      </c>
      <c r="BS165" s="1064">
        <v>0</v>
      </c>
      <c r="BT165" s="1064">
        <v>0</v>
      </c>
    </row>
    <row r="166" spans="1:72" ht="23.1" customHeight="1" x14ac:dyDescent="0.2">
      <c r="A166" s="1012" t="str">
        <f t="shared" si="2"/>
        <v>A36399910</v>
      </c>
      <c r="B166" s="1257" t="s">
        <v>361</v>
      </c>
      <c r="C166" s="1287"/>
      <c r="D166" s="1257" t="s">
        <v>748</v>
      </c>
      <c r="E166" s="1287"/>
      <c r="F166" s="1257" t="s">
        <v>753</v>
      </c>
      <c r="G166" s="1287"/>
      <c r="H166" s="1257" t="s">
        <v>748</v>
      </c>
      <c r="I166" s="1287"/>
      <c r="J166" s="1257" t="s">
        <v>749</v>
      </c>
      <c r="K166" s="1287"/>
      <c r="L166" s="1287"/>
      <c r="M166" s="1257"/>
      <c r="N166" s="1287"/>
      <c r="O166" s="1287"/>
      <c r="P166" s="1257"/>
      <c r="Q166" s="1287"/>
      <c r="R166" s="1257"/>
      <c r="S166" s="1287"/>
      <c r="T166" s="1258" t="s">
        <v>780</v>
      </c>
      <c r="U166" s="1287"/>
      <c r="V166" s="1287"/>
      <c r="W166" s="1287"/>
      <c r="X166" s="1287"/>
      <c r="Y166" s="1287"/>
      <c r="Z166" s="1287"/>
      <c r="AA166" s="1287"/>
      <c r="AB166" s="1257" t="s">
        <v>732</v>
      </c>
      <c r="AC166" s="1287"/>
      <c r="AD166" s="1287"/>
      <c r="AE166" s="1287"/>
      <c r="AF166" s="1287"/>
      <c r="AG166" s="1257" t="s">
        <v>733</v>
      </c>
      <c r="AH166" s="1287"/>
      <c r="AI166" s="1287"/>
      <c r="AJ166" s="1023" t="s">
        <v>417</v>
      </c>
      <c r="AK166" s="1259" t="s">
        <v>734</v>
      </c>
      <c r="AL166" s="1287"/>
      <c r="AM166" s="1287"/>
      <c r="AN166" s="1287"/>
      <c r="AO166" s="1287"/>
      <c r="AP166" s="1287"/>
      <c r="AQ166" s="1019">
        <v>3786667</v>
      </c>
      <c r="AR166" s="1060">
        <v>0</v>
      </c>
      <c r="AS166" s="1019">
        <v>0</v>
      </c>
      <c r="AT166" s="1019">
        <v>0</v>
      </c>
      <c r="AU166" s="1019">
        <v>0</v>
      </c>
      <c r="AV166" s="1060">
        <v>0</v>
      </c>
      <c r="AW166" s="1019">
        <v>0</v>
      </c>
      <c r="AX166" s="1060">
        <v>0</v>
      </c>
      <c r="AY166" s="1019">
        <v>0</v>
      </c>
      <c r="AZ166" s="1060">
        <v>0</v>
      </c>
      <c r="BA166" s="1019">
        <v>0</v>
      </c>
      <c r="BB166" s="1019">
        <v>0</v>
      </c>
      <c r="BC166" s="1019">
        <v>0</v>
      </c>
      <c r="BD166" s="1019">
        <v>0</v>
      </c>
      <c r="BG166" s="1064">
        <v>3786667</v>
      </c>
      <c r="BH166" s="1064">
        <v>0</v>
      </c>
      <c r="BI166" s="1064">
        <v>0</v>
      </c>
      <c r="BJ166" s="1064">
        <v>0</v>
      </c>
      <c r="BK166" s="1064">
        <v>0</v>
      </c>
      <c r="BL166" s="1064">
        <v>0</v>
      </c>
      <c r="BM166" s="1064">
        <v>0</v>
      </c>
      <c r="BN166" s="1064">
        <v>0</v>
      </c>
      <c r="BO166" s="1064">
        <v>0</v>
      </c>
      <c r="BP166" s="1064">
        <v>0</v>
      </c>
      <c r="BQ166" s="1064">
        <v>0</v>
      </c>
      <c r="BR166" s="1064">
        <v>0</v>
      </c>
      <c r="BS166" s="1064">
        <v>0</v>
      </c>
      <c r="BT166" s="1064">
        <v>0</v>
      </c>
    </row>
    <row r="167" spans="1:72" ht="23.1" customHeight="1" x14ac:dyDescent="0.2">
      <c r="A167" s="1012" t="str">
        <f t="shared" si="2"/>
        <v>C10</v>
      </c>
      <c r="B167" s="1261" t="s">
        <v>453</v>
      </c>
      <c r="C167" s="1287"/>
      <c r="D167" s="1261"/>
      <c r="E167" s="1287"/>
      <c r="F167" s="1261"/>
      <c r="G167" s="1287"/>
      <c r="H167" s="1261"/>
      <c r="I167" s="1287"/>
      <c r="J167" s="1261"/>
      <c r="K167" s="1287"/>
      <c r="L167" s="1287"/>
      <c r="M167" s="1261"/>
      <c r="N167" s="1287"/>
      <c r="O167" s="1287"/>
      <c r="P167" s="1261"/>
      <c r="Q167" s="1287"/>
      <c r="R167" s="1261"/>
      <c r="S167" s="1287"/>
      <c r="T167" s="1260" t="s">
        <v>61</v>
      </c>
      <c r="U167" s="1287"/>
      <c r="V167" s="1287"/>
      <c r="W167" s="1287"/>
      <c r="X167" s="1287"/>
      <c r="Y167" s="1287"/>
      <c r="Z167" s="1287"/>
      <c r="AA167" s="1287"/>
      <c r="AB167" s="1261" t="s">
        <v>732</v>
      </c>
      <c r="AC167" s="1287"/>
      <c r="AD167" s="1287"/>
      <c r="AE167" s="1287"/>
      <c r="AF167" s="1287"/>
      <c r="AG167" s="1261" t="s">
        <v>733</v>
      </c>
      <c r="AH167" s="1287"/>
      <c r="AI167" s="1287"/>
      <c r="AJ167" s="1020" t="s">
        <v>417</v>
      </c>
      <c r="AK167" s="1262" t="s">
        <v>734</v>
      </c>
      <c r="AL167" s="1287"/>
      <c r="AM167" s="1287"/>
      <c r="AN167" s="1287"/>
      <c r="AO167" s="1287"/>
      <c r="AP167" s="1287"/>
      <c r="AQ167" s="1019">
        <v>34422036845</v>
      </c>
      <c r="AR167" s="1060">
        <v>413571532</v>
      </c>
      <c r="AS167" s="1019">
        <v>309166467</v>
      </c>
      <c r="AT167" s="1019">
        <v>216052341</v>
      </c>
      <c r="AU167" s="1019">
        <v>0</v>
      </c>
      <c r="AV167" s="1060">
        <v>554800597</v>
      </c>
      <c r="AW167" s="1019">
        <v>141229065</v>
      </c>
      <c r="AX167" s="1060">
        <v>2450263796</v>
      </c>
      <c r="AY167" s="1019">
        <v>1895463199</v>
      </c>
      <c r="AZ167" s="1060">
        <v>2491356878</v>
      </c>
      <c r="BA167" s="1019">
        <v>41093082</v>
      </c>
      <c r="BB167" s="1019">
        <v>2491356878</v>
      </c>
      <c r="BC167" s="1019">
        <v>0</v>
      </c>
      <c r="BD167" s="1019">
        <v>0</v>
      </c>
      <c r="BG167" s="1064">
        <v>34422036845</v>
      </c>
      <c r="BH167" s="1064">
        <v>413571532</v>
      </c>
      <c r="BI167" s="1064">
        <v>309166467</v>
      </c>
      <c r="BJ167" s="1064">
        <v>216052341</v>
      </c>
      <c r="BK167" s="1064">
        <v>0</v>
      </c>
      <c r="BL167" s="1064">
        <v>554800597</v>
      </c>
      <c r="BM167" s="1064">
        <v>141229065</v>
      </c>
      <c r="BN167" s="1064">
        <v>2450263796</v>
      </c>
      <c r="BO167" s="1064">
        <v>1895463199</v>
      </c>
      <c r="BP167" s="1064">
        <v>2491356878</v>
      </c>
      <c r="BQ167" s="1064">
        <v>41093082</v>
      </c>
      <c r="BR167" s="1064">
        <v>2491356878</v>
      </c>
      <c r="BS167" s="1064">
        <v>0</v>
      </c>
      <c r="BT167" s="1064">
        <v>0</v>
      </c>
    </row>
    <row r="168" spans="1:72" ht="23.1" customHeight="1" x14ac:dyDescent="0.2">
      <c r="A168" s="1012" t="str">
        <f t="shared" si="2"/>
        <v>C15</v>
      </c>
      <c r="B168" s="1261" t="s">
        <v>453</v>
      </c>
      <c r="C168" s="1287"/>
      <c r="D168" s="1261"/>
      <c r="E168" s="1287"/>
      <c r="F168" s="1261"/>
      <c r="G168" s="1287"/>
      <c r="H168" s="1261"/>
      <c r="I168" s="1287"/>
      <c r="J168" s="1261"/>
      <c r="K168" s="1287"/>
      <c r="L168" s="1287"/>
      <c r="M168" s="1261"/>
      <c r="N168" s="1287"/>
      <c r="O168" s="1287"/>
      <c r="P168" s="1261"/>
      <c r="Q168" s="1287"/>
      <c r="R168" s="1261"/>
      <c r="S168" s="1287"/>
      <c r="T168" s="1260" t="s">
        <v>61</v>
      </c>
      <c r="U168" s="1287"/>
      <c r="V168" s="1287"/>
      <c r="W168" s="1287"/>
      <c r="X168" s="1287"/>
      <c r="Y168" s="1287"/>
      <c r="Z168" s="1287"/>
      <c r="AA168" s="1287"/>
      <c r="AB168" s="1261" t="s">
        <v>732</v>
      </c>
      <c r="AC168" s="1287"/>
      <c r="AD168" s="1287"/>
      <c r="AE168" s="1287"/>
      <c r="AF168" s="1287"/>
      <c r="AG168" s="1261" t="s">
        <v>733</v>
      </c>
      <c r="AH168" s="1287"/>
      <c r="AI168" s="1287"/>
      <c r="AJ168" s="1020" t="s">
        <v>745</v>
      </c>
      <c r="AK168" s="1262" t="s">
        <v>781</v>
      </c>
      <c r="AL168" s="1287"/>
      <c r="AM168" s="1287"/>
      <c r="AN168" s="1287"/>
      <c r="AO168" s="1287"/>
      <c r="AP168" s="1287"/>
      <c r="AQ168" s="1019">
        <v>1140000000</v>
      </c>
      <c r="AR168" s="1060">
        <v>0</v>
      </c>
      <c r="AS168" s="1019">
        <v>1140000000</v>
      </c>
      <c r="AT168" s="1019">
        <v>0</v>
      </c>
      <c r="AU168" s="1019">
        <v>0</v>
      </c>
      <c r="AV168" s="1060">
        <v>0</v>
      </c>
      <c r="AW168" s="1019">
        <v>0</v>
      </c>
      <c r="AX168" s="1060">
        <v>0</v>
      </c>
      <c r="AY168" s="1019">
        <v>0</v>
      </c>
      <c r="AZ168" s="1060">
        <v>0</v>
      </c>
      <c r="BA168" s="1019">
        <v>0</v>
      </c>
      <c r="BB168" s="1019">
        <v>0</v>
      </c>
      <c r="BC168" s="1019">
        <v>0</v>
      </c>
      <c r="BD168" s="1019">
        <v>0</v>
      </c>
      <c r="BG168" s="1064">
        <v>1140000000</v>
      </c>
      <c r="BH168" s="1064">
        <v>0</v>
      </c>
      <c r="BI168" s="1064">
        <v>1140000000</v>
      </c>
      <c r="BJ168" s="1064">
        <v>0</v>
      </c>
      <c r="BK168" s="1064">
        <v>0</v>
      </c>
      <c r="BL168" s="1064">
        <v>0</v>
      </c>
      <c r="BM168" s="1064">
        <v>0</v>
      </c>
      <c r="BN168" s="1064">
        <v>0</v>
      </c>
      <c r="BO168" s="1064">
        <v>0</v>
      </c>
      <c r="BP168" s="1064">
        <v>0</v>
      </c>
      <c r="BQ168" s="1064">
        <v>0</v>
      </c>
      <c r="BR168" s="1064">
        <v>0</v>
      </c>
      <c r="BS168" s="1064">
        <v>0</v>
      </c>
      <c r="BT168" s="1064">
        <v>0</v>
      </c>
    </row>
    <row r="169" spans="1:72" ht="23.1" customHeight="1" x14ac:dyDescent="0.2">
      <c r="A169" s="1012" t="str">
        <f t="shared" si="2"/>
        <v>C12110</v>
      </c>
      <c r="B169" s="1261" t="s">
        <v>453</v>
      </c>
      <c r="C169" s="1287"/>
      <c r="D169" s="1261" t="s">
        <v>782</v>
      </c>
      <c r="E169" s="1287"/>
      <c r="F169" s="1261"/>
      <c r="G169" s="1287"/>
      <c r="H169" s="1261"/>
      <c r="I169" s="1287"/>
      <c r="J169" s="1261"/>
      <c r="K169" s="1287"/>
      <c r="L169" s="1287"/>
      <c r="M169" s="1261"/>
      <c r="N169" s="1287"/>
      <c r="O169" s="1287"/>
      <c r="P169" s="1261"/>
      <c r="Q169" s="1287"/>
      <c r="R169" s="1261"/>
      <c r="S169" s="1287"/>
      <c r="T169" s="1260" t="s">
        <v>783</v>
      </c>
      <c r="U169" s="1287"/>
      <c r="V169" s="1287"/>
      <c r="W169" s="1287"/>
      <c r="X169" s="1287"/>
      <c r="Y169" s="1287"/>
      <c r="Z169" s="1287"/>
      <c r="AA169" s="1287"/>
      <c r="AB169" s="1261" t="s">
        <v>732</v>
      </c>
      <c r="AC169" s="1287"/>
      <c r="AD169" s="1287"/>
      <c r="AE169" s="1287"/>
      <c r="AF169" s="1287"/>
      <c r="AG169" s="1261" t="s">
        <v>733</v>
      </c>
      <c r="AH169" s="1287"/>
      <c r="AI169" s="1287"/>
      <c r="AJ169" s="1020" t="s">
        <v>417</v>
      </c>
      <c r="AK169" s="1262" t="s">
        <v>734</v>
      </c>
      <c r="AL169" s="1287"/>
      <c r="AM169" s="1287"/>
      <c r="AN169" s="1287"/>
      <c r="AO169" s="1287"/>
      <c r="AP169" s="1287"/>
      <c r="AQ169" s="1019">
        <v>16000000000</v>
      </c>
      <c r="AR169" s="1060">
        <v>0</v>
      </c>
      <c r="AS169" s="1019">
        <v>0</v>
      </c>
      <c r="AT169" s="1019">
        <v>0</v>
      </c>
      <c r="AU169" s="1019">
        <v>0</v>
      </c>
      <c r="AV169" s="1060">
        <v>0</v>
      </c>
      <c r="AW169" s="1019">
        <v>0</v>
      </c>
      <c r="AX169" s="1060">
        <v>431476818</v>
      </c>
      <c r="AY169" s="1019">
        <v>431476818</v>
      </c>
      <c r="AZ169" s="1060">
        <v>431476818</v>
      </c>
      <c r="BA169" s="1019">
        <v>0</v>
      </c>
      <c r="BB169" s="1019">
        <v>431476818</v>
      </c>
      <c r="BC169" s="1019">
        <v>0</v>
      </c>
      <c r="BD169" s="1019">
        <v>0</v>
      </c>
      <c r="BG169" s="1064">
        <v>16000000000</v>
      </c>
      <c r="BH169" s="1064">
        <v>0</v>
      </c>
      <c r="BI169" s="1064">
        <v>0</v>
      </c>
      <c r="BJ169" s="1064">
        <v>0</v>
      </c>
      <c r="BK169" s="1064">
        <v>0</v>
      </c>
      <c r="BL169" s="1064">
        <v>0</v>
      </c>
      <c r="BM169" s="1064">
        <v>0</v>
      </c>
      <c r="BN169" s="1064">
        <v>431476818</v>
      </c>
      <c r="BO169" s="1064">
        <v>431476818</v>
      </c>
      <c r="BP169" s="1064">
        <v>431476818</v>
      </c>
      <c r="BQ169" s="1064">
        <v>0</v>
      </c>
      <c r="BR169" s="1064">
        <v>431476818</v>
      </c>
      <c r="BS169" s="1064">
        <v>0</v>
      </c>
      <c r="BT169" s="1064">
        <v>0</v>
      </c>
    </row>
    <row r="170" spans="1:72" ht="23.1" customHeight="1" x14ac:dyDescent="0.2">
      <c r="A170" s="1012" t="str">
        <f t="shared" si="2"/>
        <v>C12180010</v>
      </c>
      <c r="B170" s="1261" t="s">
        <v>453</v>
      </c>
      <c r="C170" s="1287"/>
      <c r="D170" s="1261" t="s">
        <v>782</v>
      </c>
      <c r="E170" s="1287"/>
      <c r="F170" s="1261" t="s">
        <v>784</v>
      </c>
      <c r="G170" s="1287"/>
      <c r="H170" s="1261"/>
      <c r="I170" s="1287"/>
      <c r="J170" s="1261"/>
      <c r="K170" s="1287"/>
      <c r="L170" s="1287"/>
      <c r="M170" s="1261"/>
      <c r="N170" s="1287"/>
      <c r="O170" s="1287"/>
      <c r="P170" s="1261"/>
      <c r="Q170" s="1287"/>
      <c r="R170" s="1261"/>
      <c r="S170" s="1287"/>
      <c r="T170" s="1260" t="s">
        <v>785</v>
      </c>
      <c r="U170" s="1287"/>
      <c r="V170" s="1287"/>
      <c r="W170" s="1287"/>
      <c r="X170" s="1287"/>
      <c r="Y170" s="1287"/>
      <c r="Z170" s="1287"/>
      <c r="AA170" s="1287"/>
      <c r="AB170" s="1261" t="s">
        <v>732</v>
      </c>
      <c r="AC170" s="1287"/>
      <c r="AD170" s="1287"/>
      <c r="AE170" s="1287"/>
      <c r="AF170" s="1287"/>
      <c r="AG170" s="1261" t="s">
        <v>733</v>
      </c>
      <c r="AH170" s="1287"/>
      <c r="AI170" s="1287"/>
      <c r="AJ170" s="1020" t="s">
        <v>417</v>
      </c>
      <c r="AK170" s="1262" t="s">
        <v>734</v>
      </c>
      <c r="AL170" s="1287"/>
      <c r="AM170" s="1287"/>
      <c r="AN170" s="1287"/>
      <c r="AO170" s="1287"/>
      <c r="AP170" s="1287"/>
      <c r="AQ170" s="1019">
        <v>16000000000</v>
      </c>
      <c r="AR170" s="1060">
        <v>0</v>
      </c>
      <c r="AS170" s="1019">
        <v>0</v>
      </c>
      <c r="AT170" s="1019">
        <v>0</v>
      </c>
      <c r="AU170" s="1019">
        <v>0</v>
      </c>
      <c r="AV170" s="1060">
        <v>0</v>
      </c>
      <c r="AW170" s="1019">
        <v>0</v>
      </c>
      <c r="AX170" s="1060">
        <v>431476818</v>
      </c>
      <c r="AY170" s="1019">
        <v>431476818</v>
      </c>
      <c r="AZ170" s="1060">
        <v>431476818</v>
      </c>
      <c r="BA170" s="1019">
        <v>0</v>
      </c>
      <c r="BB170" s="1019">
        <v>431476818</v>
      </c>
      <c r="BC170" s="1019">
        <v>0</v>
      </c>
      <c r="BD170" s="1019">
        <v>0</v>
      </c>
      <c r="BG170" s="1064">
        <v>16000000000</v>
      </c>
      <c r="BH170" s="1064">
        <v>0</v>
      </c>
      <c r="BI170" s="1064">
        <v>0</v>
      </c>
      <c r="BJ170" s="1064">
        <v>0</v>
      </c>
      <c r="BK170" s="1064">
        <v>0</v>
      </c>
      <c r="BL170" s="1064">
        <v>0</v>
      </c>
      <c r="BM170" s="1064">
        <v>0</v>
      </c>
      <c r="BN170" s="1064">
        <v>431476818</v>
      </c>
      <c r="BO170" s="1064">
        <v>431476818</v>
      </c>
      <c r="BP170" s="1064">
        <v>431476818</v>
      </c>
      <c r="BQ170" s="1064">
        <v>0</v>
      </c>
      <c r="BR170" s="1064">
        <v>431476818</v>
      </c>
      <c r="BS170" s="1064">
        <v>0</v>
      </c>
      <c r="BT170" s="1064">
        <v>0</v>
      </c>
    </row>
    <row r="171" spans="1:72" ht="23.1" customHeight="1" x14ac:dyDescent="0.2">
      <c r="A171" s="1012" t="str">
        <f t="shared" si="2"/>
        <v>C121800110</v>
      </c>
      <c r="B171" s="1257" t="s">
        <v>453</v>
      </c>
      <c r="C171" s="1287"/>
      <c r="D171" s="1257" t="s">
        <v>782</v>
      </c>
      <c r="E171" s="1287"/>
      <c r="F171" s="1257" t="s">
        <v>784</v>
      </c>
      <c r="G171" s="1287"/>
      <c r="H171" s="1257" t="s">
        <v>738</v>
      </c>
      <c r="I171" s="1287"/>
      <c r="J171" s="1257" t="s">
        <v>685</v>
      </c>
      <c r="K171" s="1287"/>
      <c r="L171" s="1287"/>
      <c r="M171" s="1257" t="s">
        <v>685</v>
      </c>
      <c r="N171" s="1287"/>
      <c r="O171" s="1287"/>
      <c r="P171" s="1257" t="s">
        <v>685</v>
      </c>
      <c r="Q171" s="1287"/>
      <c r="R171" s="1257" t="s">
        <v>685</v>
      </c>
      <c r="S171" s="1287"/>
      <c r="T171" s="1258" t="s">
        <v>579</v>
      </c>
      <c r="U171" s="1287"/>
      <c r="V171" s="1287"/>
      <c r="W171" s="1287"/>
      <c r="X171" s="1287"/>
      <c r="Y171" s="1287"/>
      <c r="Z171" s="1287"/>
      <c r="AA171" s="1287"/>
      <c r="AB171" s="1257" t="s">
        <v>732</v>
      </c>
      <c r="AC171" s="1287"/>
      <c r="AD171" s="1287"/>
      <c r="AE171" s="1287"/>
      <c r="AF171" s="1287"/>
      <c r="AG171" s="1257" t="s">
        <v>733</v>
      </c>
      <c r="AH171" s="1287"/>
      <c r="AI171" s="1287"/>
      <c r="AJ171" s="1023" t="s">
        <v>417</v>
      </c>
      <c r="AK171" s="1259" t="s">
        <v>734</v>
      </c>
      <c r="AL171" s="1287"/>
      <c r="AM171" s="1287"/>
      <c r="AN171" s="1287"/>
      <c r="AO171" s="1287"/>
      <c r="AP171" s="1287"/>
      <c r="AQ171" s="1019">
        <v>16000000000</v>
      </c>
      <c r="AR171" s="1060">
        <v>0</v>
      </c>
      <c r="AS171" s="1019">
        <v>0</v>
      </c>
      <c r="AT171" s="1019">
        <v>0</v>
      </c>
      <c r="AU171" s="1019">
        <v>0</v>
      </c>
      <c r="AV171" s="1060">
        <v>0</v>
      </c>
      <c r="AW171" s="1019">
        <v>0</v>
      </c>
      <c r="AX171" s="1060">
        <v>431476818</v>
      </c>
      <c r="AY171" s="1019">
        <v>431476818</v>
      </c>
      <c r="AZ171" s="1060">
        <v>431476818</v>
      </c>
      <c r="BA171" s="1019">
        <v>0</v>
      </c>
      <c r="BB171" s="1019">
        <v>431476818</v>
      </c>
      <c r="BC171" s="1019">
        <v>0</v>
      </c>
      <c r="BD171" s="1019">
        <v>0</v>
      </c>
      <c r="BG171" s="1064">
        <v>16000000000</v>
      </c>
      <c r="BH171" s="1064">
        <v>0</v>
      </c>
      <c r="BI171" s="1064">
        <v>0</v>
      </c>
      <c r="BJ171" s="1064">
        <v>0</v>
      </c>
      <c r="BK171" s="1064">
        <v>0</v>
      </c>
      <c r="BL171" s="1064">
        <v>0</v>
      </c>
      <c r="BM171" s="1064">
        <v>0</v>
      </c>
      <c r="BN171" s="1064">
        <v>431476818</v>
      </c>
      <c r="BO171" s="1064">
        <v>431476818</v>
      </c>
      <c r="BP171" s="1064">
        <v>431476818</v>
      </c>
      <c r="BQ171" s="1064">
        <v>0</v>
      </c>
      <c r="BR171" s="1064">
        <v>431476818</v>
      </c>
      <c r="BS171" s="1064">
        <v>0</v>
      </c>
      <c r="BT171" s="1064">
        <v>0</v>
      </c>
    </row>
    <row r="172" spans="1:72" ht="23.1" customHeight="1" x14ac:dyDescent="0.2">
      <c r="A172" s="1012" t="str">
        <f t="shared" si="2"/>
        <v>C12210</v>
      </c>
      <c r="B172" s="1261" t="s">
        <v>453</v>
      </c>
      <c r="C172" s="1287"/>
      <c r="D172" s="1261" t="s">
        <v>786</v>
      </c>
      <c r="E172" s="1287"/>
      <c r="F172" s="1261"/>
      <c r="G172" s="1287"/>
      <c r="H172" s="1261"/>
      <c r="I172" s="1287"/>
      <c r="J172" s="1261"/>
      <c r="K172" s="1287"/>
      <c r="L172" s="1287"/>
      <c r="M172" s="1261"/>
      <c r="N172" s="1287"/>
      <c r="O172" s="1287"/>
      <c r="P172" s="1261"/>
      <c r="Q172" s="1287"/>
      <c r="R172" s="1261"/>
      <c r="S172" s="1287"/>
      <c r="T172" s="1260" t="s">
        <v>787</v>
      </c>
      <c r="U172" s="1287"/>
      <c r="V172" s="1287"/>
      <c r="W172" s="1287"/>
      <c r="X172" s="1287"/>
      <c r="Y172" s="1287"/>
      <c r="Z172" s="1287"/>
      <c r="AA172" s="1287"/>
      <c r="AB172" s="1261" t="s">
        <v>732</v>
      </c>
      <c r="AC172" s="1287"/>
      <c r="AD172" s="1287"/>
      <c r="AE172" s="1287"/>
      <c r="AF172" s="1287"/>
      <c r="AG172" s="1261" t="s">
        <v>733</v>
      </c>
      <c r="AH172" s="1287"/>
      <c r="AI172" s="1287"/>
      <c r="AJ172" s="1020" t="s">
        <v>417</v>
      </c>
      <c r="AK172" s="1262" t="s">
        <v>734</v>
      </c>
      <c r="AL172" s="1287"/>
      <c r="AM172" s="1287"/>
      <c r="AN172" s="1287"/>
      <c r="AO172" s="1287"/>
      <c r="AP172" s="1287"/>
      <c r="AQ172" s="1019">
        <v>891175041</v>
      </c>
      <c r="AR172" s="1060">
        <v>0</v>
      </c>
      <c r="AS172" s="1019">
        <v>0</v>
      </c>
      <c r="AT172" s="1019">
        <v>91175041</v>
      </c>
      <c r="AU172" s="1019">
        <v>0</v>
      </c>
      <c r="AV172" s="1060">
        <v>0</v>
      </c>
      <c r="AW172" s="1019">
        <v>0</v>
      </c>
      <c r="AX172" s="1060">
        <v>0</v>
      </c>
      <c r="AY172" s="1019">
        <v>0</v>
      </c>
      <c r="AZ172" s="1060">
        <v>0</v>
      </c>
      <c r="BA172" s="1019">
        <v>0</v>
      </c>
      <c r="BB172" s="1019">
        <v>0</v>
      </c>
      <c r="BC172" s="1019">
        <v>0</v>
      </c>
      <c r="BD172" s="1019">
        <v>0</v>
      </c>
      <c r="BG172" s="1064">
        <v>891175041</v>
      </c>
      <c r="BH172" s="1064">
        <v>0</v>
      </c>
      <c r="BI172" s="1064">
        <v>0</v>
      </c>
      <c r="BJ172" s="1064">
        <v>91175041</v>
      </c>
      <c r="BK172" s="1064">
        <v>0</v>
      </c>
      <c r="BL172" s="1064">
        <v>0</v>
      </c>
      <c r="BM172" s="1064">
        <v>0</v>
      </c>
      <c r="BN172" s="1064">
        <v>0</v>
      </c>
      <c r="BO172" s="1064">
        <v>0</v>
      </c>
      <c r="BP172" s="1064">
        <v>0</v>
      </c>
      <c r="BQ172" s="1064">
        <v>0</v>
      </c>
      <c r="BR172" s="1064">
        <v>0</v>
      </c>
      <c r="BS172" s="1064">
        <v>0</v>
      </c>
      <c r="BT172" s="1064">
        <v>0</v>
      </c>
    </row>
    <row r="173" spans="1:72" ht="23.1" customHeight="1" x14ac:dyDescent="0.2">
      <c r="A173" s="1012" t="str">
        <f t="shared" si="2"/>
        <v>C12280010</v>
      </c>
      <c r="B173" s="1261" t="s">
        <v>453</v>
      </c>
      <c r="C173" s="1287"/>
      <c r="D173" s="1261" t="s">
        <v>786</v>
      </c>
      <c r="E173" s="1287"/>
      <c r="F173" s="1261" t="s">
        <v>784</v>
      </c>
      <c r="G173" s="1287"/>
      <c r="H173" s="1261"/>
      <c r="I173" s="1287"/>
      <c r="J173" s="1261"/>
      <c r="K173" s="1287"/>
      <c r="L173" s="1287"/>
      <c r="M173" s="1261"/>
      <c r="N173" s="1287"/>
      <c r="O173" s="1287"/>
      <c r="P173" s="1261"/>
      <c r="Q173" s="1287"/>
      <c r="R173" s="1261"/>
      <c r="S173" s="1287"/>
      <c r="T173" s="1260" t="s">
        <v>785</v>
      </c>
      <c r="U173" s="1287"/>
      <c r="V173" s="1287"/>
      <c r="W173" s="1287"/>
      <c r="X173" s="1287"/>
      <c r="Y173" s="1287"/>
      <c r="Z173" s="1287"/>
      <c r="AA173" s="1287"/>
      <c r="AB173" s="1261" t="s">
        <v>732</v>
      </c>
      <c r="AC173" s="1287"/>
      <c r="AD173" s="1287"/>
      <c r="AE173" s="1287"/>
      <c r="AF173" s="1287"/>
      <c r="AG173" s="1261" t="s">
        <v>733</v>
      </c>
      <c r="AH173" s="1287"/>
      <c r="AI173" s="1287"/>
      <c r="AJ173" s="1020" t="s">
        <v>417</v>
      </c>
      <c r="AK173" s="1262" t="s">
        <v>734</v>
      </c>
      <c r="AL173" s="1287"/>
      <c r="AM173" s="1287"/>
      <c r="AN173" s="1287"/>
      <c r="AO173" s="1287"/>
      <c r="AP173" s="1287"/>
      <c r="AQ173" s="1019">
        <v>891175041</v>
      </c>
      <c r="AR173" s="1060">
        <v>0</v>
      </c>
      <c r="AS173" s="1019">
        <v>0</v>
      </c>
      <c r="AT173" s="1019">
        <v>91175041</v>
      </c>
      <c r="AU173" s="1019">
        <v>0</v>
      </c>
      <c r="AV173" s="1060">
        <v>0</v>
      </c>
      <c r="AW173" s="1019">
        <v>0</v>
      </c>
      <c r="AX173" s="1060">
        <v>0</v>
      </c>
      <c r="AY173" s="1019">
        <v>0</v>
      </c>
      <c r="AZ173" s="1060">
        <v>0</v>
      </c>
      <c r="BA173" s="1019">
        <v>0</v>
      </c>
      <c r="BB173" s="1019">
        <v>0</v>
      </c>
      <c r="BC173" s="1019">
        <v>0</v>
      </c>
      <c r="BD173" s="1019">
        <v>0</v>
      </c>
      <c r="BG173" s="1064">
        <v>891175041</v>
      </c>
      <c r="BH173" s="1064">
        <v>0</v>
      </c>
      <c r="BI173" s="1064">
        <v>0</v>
      </c>
      <c r="BJ173" s="1064">
        <v>91175041</v>
      </c>
      <c r="BK173" s="1064">
        <v>0</v>
      </c>
      <c r="BL173" s="1064">
        <v>0</v>
      </c>
      <c r="BM173" s="1064">
        <v>0</v>
      </c>
      <c r="BN173" s="1064">
        <v>0</v>
      </c>
      <c r="BO173" s="1064">
        <v>0</v>
      </c>
      <c r="BP173" s="1064">
        <v>0</v>
      </c>
      <c r="BQ173" s="1064">
        <v>0</v>
      </c>
      <c r="BR173" s="1064">
        <v>0</v>
      </c>
      <c r="BS173" s="1064">
        <v>0</v>
      </c>
      <c r="BT173" s="1064">
        <v>0</v>
      </c>
    </row>
    <row r="174" spans="1:72" ht="23.1" customHeight="1" x14ac:dyDescent="0.2">
      <c r="A174" s="1012" t="str">
        <f t="shared" si="2"/>
        <v>C122800210</v>
      </c>
      <c r="B174" s="1257" t="s">
        <v>453</v>
      </c>
      <c r="C174" s="1287"/>
      <c r="D174" s="1257" t="s">
        <v>786</v>
      </c>
      <c r="E174" s="1287"/>
      <c r="F174" s="1257" t="s">
        <v>784</v>
      </c>
      <c r="G174" s="1287"/>
      <c r="H174" s="1257" t="s">
        <v>741</v>
      </c>
      <c r="I174" s="1287"/>
      <c r="J174" s="1257"/>
      <c r="K174" s="1287"/>
      <c r="L174" s="1287"/>
      <c r="M174" s="1257"/>
      <c r="N174" s="1287"/>
      <c r="O174" s="1287"/>
      <c r="P174" s="1257"/>
      <c r="Q174" s="1287"/>
      <c r="R174" s="1257"/>
      <c r="S174" s="1287"/>
      <c r="T174" s="1258" t="s">
        <v>454</v>
      </c>
      <c r="U174" s="1287"/>
      <c r="V174" s="1287"/>
      <c r="W174" s="1287"/>
      <c r="X174" s="1287"/>
      <c r="Y174" s="1287"/>
      <c r="Z174" s="1287"/>
      <c r="AA174" s="1287"/>
      <c r="AB174" s="1257" t="s">
        <v>732</v>
      </c>
      <c r="AC174" s="1287"/>
      <c r="AD174" s="1287"/>
      <c r="AE174" s="1287"/>
      <c r="AF174" s="1287"/>
      <c r="AG174" s="1257" t="s">
        <v>733</v>
      </c>
      <c r="AH174" s="1287"/>
      <c r="AI174" s="1287"/>
      <c r="AJ174" s="1023" t="s">
        <v>417</v>
      </c>
      <c r="AK174" s="1259" t="s">
        <v>734</v>
      </c>
      <c r="AL174" s="1287"/>
      <c r="AM174" s="1287"/>
      <c r="AN174" s="1287"/>
      <c r="AO174" s="1287"/>
      <c r="AP174" s="1287"/>
      <c r="AQ174" s="1019">
        <v>800000000</v>
      </c>
      <c r="AR174" s="1060">
        <v>0</v>
      </c>
      <c r="AS174" s="1019">
        <v>0</v>
      </c>
      <c r="AT174" s="1019">
        <v>91175041</v>
      </c>
      <c r="AU174" s="1019">
        <v>0</v>
      </c>
      <c r="AV174" s="1060">
        <v>0</v>
      </c>
      <c r="AW174" s="1019">
        <v>0</v>
      </c>
      <c r="AX174" s="1060">
        <v>0</v>
      </c>
      <c r="AY174" s="1019">
        <v>0</v>
      </c>
      <c r="AZ174" s="1060">
        <v>0</v>
      </c>
      <c r="BA174" s="1019">
        <v>0</v>
      </c>
      <c r="BB174" s="1019">
        <v>0</v>
      </c>
      <c r="BC174" s="1019">
        <v>0</v>
      </c>
      <c r="BD174" s="1019">
        <v>0</v>
      </c>
      <c r="BG174" s="1064">
        <v>800000000</v>
      </c>
      <c r="BH174" s="1064">
        <v>0</v>
      </c>
      <c r="BI174" s="1064">
        <v>0</v>
      </c>
      <c r="BJ174" s="1064">
        <v>91175041</v>
      </c>
      <c r="BK174" s="1064">
        <v>0</v>
      </c>
      <c r="BL174" s="1064">
        <v>0</v>
      </c>
      <c r="BM174" s="1064">
        <v>0</v>
      </c>
      <c r="BN174" s="1064">
        <v>0</v>
      </c>
      <c r="BO174" s="1064">
        <v>0</v>
      </c>
      <c r="BP174" s="1064">
        <v>0</v>
      </c>
      <c r="BQ174" s="1064">
        <v>0</v>
      </c>
      <c r="BR174" s="1064">
        <v>0</v>
      </c>
      <c r="BS174" s="1064">
        <v>0</v>
      </c>
      <c r="BT174" s="1064">
        <v>0</v>
      </c>
    </row>
    <row r="175" spans="1:72" ht="23.1" customHeight="1" x14ac:dyDescent="0.2">
      <c r="A175" s="1012" t="str">
        <f t="shared" si="2"/>
        <v>C122800310</v>
      </c>
      <c r="B175" s="1257" t="s">
        <v>453</v>
      </c>
      <c r="C175" s="1287"/>
      <c r="D175" s="1257" t="s">
        <v>786</v>
      </c>
      <c r="E175" s="1287"/>
      <c r="F175" s="1257" t="s">
        <v>784</v>
      </c>
      <c r="G175" s="1287"/>
      <c r="H175" s="1257" t="s">
        <v>748</v>
      </c>
      <c r="I175" s="1287"/>
      <c r="J175" s="1257" t="s">
        <v>685</v>
      </c>
      <c r="K175" s="1287"/>
      <c r="L175" s="1287"/>
      <c r="M175" s="1257" t="s">
        <v>685</v>
      </c>
      <c r="N175" s="1287"/>
      <c r="O175" s="1287"/>
      <c r="P175" s="1257" t="s">
        <v>685</v>
      </c>
      <c r="Q175" s="1287"/>
      <c r="R175" s="1257" t="s">
        <v>685</v>
      </c>
      <c r="S175" s="1287"/>
      <c r="T175" s="1258" t="s">
        <v>788</v>
      </c>
      <c r="U175" s="1287"/>
      <c r="V175" s="1287"/>
      <c r="W175" s="1287"/>
      <c r="X175" s="1287"/>
      <c r="Y175" s="1287"/>
      <c r="Z175" s="1287"/>
      <c r="AA175" s="1287"/>
      <c r="AB175" s="1257" t="s">
        <v>732</v>
      </c>
      <c r="AC175" s="1287"/>
      <c r="AD175" s="1287"/>
      <c r="AE175" s="1287"/>
      <c r="AF175" s="1287"/>
      <c r="AG175" s="1257" t="s">
        <v>733</v>
      </c>
      <c r="AH175" s="1287"/>
      <c r="AI175" s="1287"/>
      <c r="AJ175" s="1023" t="s">
        <v>417</v>
      </c>
      <c r="AK175" s="1259" t="s">
        <v>734</v>
      </c>
      <c r="AL175" s="1287"/>
      <c r="AM175" s="1287"/>
      <c r="AN175" s="1287"/>
      <c r="AO175" s="1287"/>
      <c r="AP175" s="1287"/>
      <c r="AQ175" s="1019">
        <v>91175041</v>
      </c>
      <c r="AR175" s="1060">
        <v>0</v>
      </c>
      <c r="AS175" s="1019">
        <v>0</v>
      </c>
      <c r="AT175" s="1019">
        <v>0</v>
      </c>
      <c r="AU175" s="1019">
        <v>0</v>
      </c>
      <c r="AV175" s="1060">
        <v>0</v>
      </c>
      <c r="AW175" s="1019">
        <v>0</v>
      </c>
      <c r="AX175" s="1060">
        <v>0</v>
      </c>
      <c r="AY175" s="1019">
        <v>0</v>
      </c>
      <c r="AZ175" s="1060">
        <v>0</v>
      </c>
      <c r="BA175" s="1019">
        <v>0</v>
      </c>
      <c r="BB175" s="1019">
        <v>0</v>
      </c>
      <c r="BC175" s="1019">
        <v>0</v>
      </c>
      <c r="BD175" s="1019">
        <v>0</v>
      </c>
      <c r="BG175" s="1064">
        <v>91175041</v>
      </c>
      <c r="BH175" s="1064">
        <v>0</v>
      </c>
      <c r="BI175" s="1064">
        <v>0</v>
      </c>
      <c r="BJ175" s="1064">
        <v>0</v>
      </c>
      <c r="BK175" s="1064">
        <v>0</v>
      </c>
      <c r="BL175" s="1064">
        <v>0</v>
      </c>
      <c r="BM175" s="1064">
        <v>0</v>
      </c>
      <c r="BN175" s="1064">
        <v>0</v>
      </c>
      <c r="BO175" s="1064">
        <v>0</v>
      </c>
      <c r="BP175" s="1064">
        <v>0</v>
      </c>
      <c r="BQ175" s="1064">
        <v>0</v>
      </c>
      <c r="BR175" s="1064">
        <v>0</v>
      </c>
      <c r="BS175" s="1064">
        <v>0</v>
      </c>
      <c r="BT175" s="1064">
        <v>0</v>
      </c>
    </row>
    <row r="176" spans="1:72" ht="23.1" customHeight="1" x14ac:dyDescent="0.2">
      <c r="A176" s="1012" t="str">
        <f t="shared" si="2"/>
        <v>C21310</v>
      </c>
      <c r="B176" s="1261" t="s">
        <v>453</v>
      </c>
      <c r="C176" s="1287"/>
      <c r="D176" s="1261" t="s">
        <v>789</v>
      </c>
      <c r="E176" s="1287"/>
      <c r="F176" s="1261"/>
      <c r="G176" s="1287"/>
      <c r="H176" s="1261"/>
      <c r="I176" s="1287"/>
      <c r="J176" s="1261"/>
      <c r="K176" s="1287"/>
      <c r="L176" s="1287"/>
      <c r="M176" s="1261"/>
      <c r="N176" s="1287"/>
      <c r="O176" s="1287"/>
      <c r="P176" s="1261"/>
      <c r="Q176" s="1287"/>
      <c r="R176" s="1261"/>
      <c r="S176" s="1287"/>
      <c r="T176" s="1260" t="s">
        <v>790</v>
      </c>
      <c r="U176" s="1287"/>
      <c r="V176" s="1287"/>
      <c r="W176" s="1287"/>
      <c r="X176" s="1287"/>
      <c r="Y176" s="1287"/>
      <c r="Z176" s="1287"/>
      <c r="AA176" s="1287"/>
      <c r="AB176" s="1261" t="s">
        <v>732</v>
      </c>
      <c r="AC176" s="1287"/>
      <c r="AD176" s="1287"/>
      <c r="AE176" s="1287"/>
      <c r="AF176" s="1287"/>
      <c r="AG176" s="1261" t="s">
        <v>733</v>
      </c>
      <c r="AH176" s="1287"/>
      <c r="AI176" s="1287"/>
      <c r="AJ176" s="1020" t="s">
        <v>417</v>
      </c>
      <c r="AK176" s="1262" t="s">
        <v>734</v>
      </c>
      <c r="AL176" s="1287"/>
      <c r="AM176" s="1287"/>
      <c r="AN176" s="1287"/>
      <c r="AO176" s="1287"/>
      <c r="AP176" s="1287"/>
      <c r="AQ176" s="1019">
        <v>540000000</v>
      </c>
      <c r="AR176" s="1060">
        <v>0</v>
      </c>
      <c r="AS176" s="1019">
        <v>800000</v>
      </c>
      <c r="AT176" s="1019">
        <v>0</v>
      </c>
      <c r="AU176" s="1019">
        <v>0</v>
      </c>
      <c r="AV176" s="1060">
        <v>0</v>
      </c>
      <c r="AW176" s="1019">
        <v>0</v>
      </c>
      <c r="AX176" s="1060">
        <v>0</v>
      </c>
      <c r="AY176" s="1019">
        <v>0</v>
      </c>
      <c r="AZ176" s="1060">
        <v>0</v>
      </c>
      <c r="BA176" s="1019">
        <v>0</v>
      </c>
      <c r="BB176" s="1019">
        <v>0</v>
      </c>
      <c r="BC176" s="1019">
        <v>0</v>
      </c>
      <c r="BD176" s="1019">
        <v>0</v>
      </c>
      <c r="BG176" s="1064">
        <v>540000000</v>
      </c>
      <c r="BH176" s="1064">
        <v>0</v>
      </c>
      <c r="BI176" s="1064">
        <v>800000</v>
      </c>
      <c r="BJ176" s="1064">
        <v>0</v>
      </c>
      <c r="BK176" s="1064">
        <v>0</v>
      </c>
      <c r="BL176" s="1064">
        <v>0</v>
      </c>
      <c r="BM176" s="1064">
        <v>0</v>
      </c>
      <c r="BN176" s="1064">
        <v>0</v>
      </c>
      <c r="BO176" s="1064">
        <v>0</v>
      </c>
      <c r="BP176" s="1064">
        <v>0</v>
      </c>
      <c r="BQ176" s="1064">
        <v>0</v>
      </c>
      <c r="BR176" s="1064">
        <v>0</v>
      </c>
      <c r="BS176" s="1064">
        <v>0</v>
      </c>
      <c r="BT176" s="1064">
        <v>0</v>
      </c>
    </row>
    <row r="177" spans="1:72" ht="23.1" customHeight="1" x14ac:dyDescent="0.2">
      <c r="A177" s="1012" t="str">
        <f t="shared" si="2"/>
        <v>C21380010</v>
      </c>
      <c r="B177" s="1261" t="s">
        <v>453</v>
      </c>
      <c r="C177" s="1287"/>
      <c r="D177" s="1261" t="s">
        <v>789</v>
      </c>
      <c r="E177" s="1287"/>
      <c r="F177" s="1261" t="s">
        <v>784</v>
      </c>
      <c r="G177" s="1287"/>
      <c r="H177" s="1261"/>
      <c r="I177" s="1287"/>
      <c r="J177" s="1261"/>
      <c r="K177" s="1287"/>
      <c r="L177" s="1287"/>
      <c r="M177" s="1261"/>
      <c r="N177" s="1287"/>
      <c r="O177" s="1287"/>
      <c r="P177" s="1261"/>
      <c r="Q177" s="1287"/>
      <c r="R177" s="1261"/>
      <c r="S177" s="1287"/>
      <c r="T177" s="1260" t="s">
        <v>785</v>
      </c>
      <c r="U177" s="1287"/>
      <c r="V177" s="1287"/>
      <c r="W177" s="1287"/>
      <c r="X177" s="1287"/>
      <c r="Y177" s="1287"/>
      <c r="Z177" s="1287"/>
      <c r="AA177" s="1287"/>
      <c r="AB177" s="1261" t="s">
        <v>732</v>
      </c>
      <c r="AC177" s="1287"/>
      <c r="AD177" s="1287"/>
      <c r="AE177" s="1287"/>
      <c r="AF177" s="1287"/>
      <c r="AG177" s="1261" t="s">
        <v>733</v>
      </c>
      <c r="AH177" s="1287"/>
      <c r="AI177" s="1287"/>
      <c r="AJ177" s="1020" t="s">
        <v>417</v>
      </c>
      <c r="AK177" s="1262" t="s">
        <v>734</v>
      </c>
      <c r="AL177" s="1287"/>
      <c r="AM177" s="1287"/>
      <c r="AN177" s="1287"/>
      <c r="AO177" s="1287"/>
      <c r="AP177" s="1287"/>
      <c r="AQ177" s="1019">
        <v>540000000</v>
      </c>
      <c r="AR177" s="1060">
        <v>0</v>
      </c>
      <c r="AS177" s="1019">
        <v>800000</v>
      </c>
      <c r="AT177" s="1019">
        <v>0</v>
      </c>
      <c r="AU177" s="1019">
        <v>0</v>
      </c>
      <c r="AV177" s="1060">
        <v>0</v>
      </c>
      <c r="AW177" s="1019">
        <v>0</v>
      </c>
      <c r="AX177" s="1060">
        <v>0</v>
      </c>
      <c r="AY177" s="1019">
        <v>0</v>
      </c>
      <c r="AZ177" s="1060">
        <v>0</v>
      </c>
      <c r="BA177" s="1019">
        <v>0</v>
      </c>
      <c r="BB177" s="1019">
        <v>0</v>
      </c>
      <c r="BC177" s="1019">
        <v>0</v>
      </c>
      <c r="BD177" s="1019">
        <v>0</v>
      </c>
      <c r="BG177" s="1064">
        <v>540000000</v>
      </c>
      <c r="BH177" s="1064">
        <v>0</v>
      </c>
      <c r="BI177" s="1064">
        <v>800000</v>
      </c>
      <c r="BJ177" s="1064">
        <v>0</v>
      </c>
      <c r="BK177" s="1064">
        <v>0</v>
      </c>
      <c r="BL177" s="1064">
        <v>0</v>
      </c>
      <c r="BM177" s="1064">
        <v>0</v>
      </c>
      <c r="BN177" s="1064">
        <v>0</v>
      </c>
      <c r="BO177" s="1064">
        <v>0</v>
      </c>
      <c r="BP177" s="1064">
        <v>0</v>
      </c>
      <c r="BQ177" s="1064">
        <v>0</v>
      </c>
      <c r="BR177" s="1064">
        <v>0</v>
      </c>
      <c r="BS177" s="1064">
        <v>0</v>
      </c>
      <c r="BT177" s="1064">
        <v>0</v>
      </c>
    </row>
    <row r="178" spans="1:72" ht="23.1" customHeight="1" x14ac:dyDescent="0.2">
      <c r="A178" s="1012" t="str">
        <f t="shared" si="2"/>
        <v>C213800110</v>
      </c>
      <c r="B178" s="1257" t="s">
        <v>453</v>
      </c>
      <c r="C178" s="1287"/>
      <c r="D178" s="1257" t="s">
        <v>789</v>
      </c>
      <c r="E178" s="1287"/>
      <c r="F178" s="1257" t="s">
        <v>784</v>
      </c>
      <c r="G178" s="1287"/>
      <c r="H178" s="1257" t="s">
        <v>738</v>
      </c>
      <c r="I178" s="1287"/>
      <c r="J178" s="1257" t="s">
        <v>685</v>
      </c>
      <c r="K178" s="1287"/>
      <c r="L178" s="1287"/>
      <c r="M178" s="1257" t="s">
        <v>685</v>
      </c>
      <c r="N178" s="1287"/>
      <c r="O178" s="1287"/>
      <c r="P178" s="1257" t="s">
        <v>685</v>
      </c>
      <c r="Q178" s="1287"/>
      <c r="R178" s="1257" t="s">
        <v>685</v>
      </c>
      <c r="S178" s="1287"/>
      <c r="T178" s="1258" t="s">
        <v>580</v>
      </c>
      <c r="U178" s="1287"/>
      <c r="V178" s="1287"/>
      <c r="W178" s="1287"/>
      <c r="X178" s="1287"/>
      <c r="Y178" s="1287"/>
      <c r="Z178" s="1287"/>
      <c r="AA178" s="1287"/>
      <c r="AB178" s="1257" t="s">
        <v>732</v>
      </c>
      <c r="AC178" s="1287"/>
      <c r="AD178" s="1287"/>
      <c r="AE178" s="1287"/>
      <c r="AF178" s="1287"/>
      <c r="AG178" s="1257" t="s">
        <v>733</v>
      </c>
      <c r="AH178" s="1287"/>
      <c r="AI178" s="1287"/>
      <c r="AJ178" s="1023" t="s">
        <v>417</v>
      </c>
      <c r="AK178" s="1259" t="s">
        <v>734</v>
      </c>
      <c r="AL178" s="1287"/>
      <c r="AM178" s="1287"/>
      <c r="AN178" s="1287"/>
      <c r="AO178" s="1287"/>
      <c r="AP178" s="1287"/>
      <c r="AQ178" s="1019">
        <v>540000000</v>
      </c>
      <c r="AR178" s="1060">
        <v>0</v>
      </c>
      <c r="AS178" s="1019">
        <v>800000</v>
      </c>
      <c r="AT178" s="1019">
        <v>0</v>
      </c>
      <c r="AU178" s="1019">
        <v>0</v>
      </c>
      <c r="AV178" s="1060">
        <v>0</v>
      </c>
      <c r="AW178" s="1019">
        <v>0</v>
      </c>
      <c r="AX178" s="1060">
        <v>0</v>
      </c>
      <c r="AY178" s="1019">
        <v>0</v>
      </c>
      <c r="AZ178" s="1060">
        <v>0</v>
      </c>
      <c r="BA178" s="1019">
        <v>0</v>
      </c>
      <c r="BB178" s="1019">
        <v>0</v>
      </c>
      <c r="BC178" s="1019">
        <v>0</v>
      </c>
      <c r="BD178" s="1019">
        <v>0</v>
      </c>
      <c r="BG178" s="1064">
        <v>540000000</v>
      </c>
      <c r="BH178" s="1064">
        <v>0</v>
      </c>
      <c r="BI178" s="1064">
        <v>800000</v>
      </c>
      <c r="BJ178" s="1064">
        <v>0</v>
      </c>
      <c r="BK178" s="1064">
        <v>0</v>
      </c>
      <c r="BL178" s="1064">
        <v>0</v>
      </c>
      <c r="BM178" s="1064">
        <v>0</v>
      </c>
      <c r="BN178" s="1064">
        <v>0</v>
      </c>
      <c r="BO178" s="1064">
        <v>0</v>
      </c>
      <c r="BP178" s="1064">
        <v>0</v>
      </c>
      <c r="BQ178" s="1064">
        <v>0</v>
      </c>
      <c r="BR178" s="1064">
        <v>0</v>
      </c>
      <c r="BS178" s="1064">
        <v>0</v>
      </c>
      <c r="BT178" s="1064">
        <v>0</v>
      </c>
    </row>
    <row r="179" spans="1:72" ht="23.1" customHeight="1" x14ac:dyDescent="0.2">
      <c r="A179" s="1012" t="str">
        <f t="shared" si="2"/>
        <v>C31010</v>
      </c>
      <c r="B179" s="1261" t="s">
        <v>453</v>
      </c>
      <c r="C179" s="1287"/>
      <c r="D179" s="1261" t="s">
        <v>791</v>
      </c>
      <c r="E179" s="1287"/>
      <c r="F179" s="1261"/>
      <c r="G179" s="1287"/>
      <c r="H179" s="1261"/>
      <c r="I179" s="1287"/>
      <c r="J179" s="1261"/>
      <c r="K179" s="1287"/>
      <c r="L179" s="1287"/>
      <c r="M179" s="1261"/>
      <c r="N179" s="1287"/>
      <c r="O179" s="1287"/>
      <c r="P179" s="1261"/>
      <c r="Q179" s="1287"/>
      <c r="R179" s="1261"/>
      <c r="S179" s="1287"/>
      <c r="T179" s="1260" t="s">
        <v>792</v>
      </c>
      <c r="U179" s="1287"/>
      <c r="V179" s="1287"/>
      <c r="W179" s="1287"/>
      <c r="X179" s="1287"/>
      <c r="Y179" s="1287"/>
      <c r="Z179" s="1287"/>
      <c r="AA179" s="1287"/>
      <c r="AB179" s="1261" t="s">
        <v>732</v>
      </c>
      <c r="AC179" s="1287"/>
      <c r="AD179" s="1287"/>
      <c r="AE179" s="1287"/>
      <c r="AF179" s="1287"/>
      <c r="AG179" s="1261" t="s">
        <v>733</v>
      </c>
      <c r="AH179" s="1287"/>
      <c r="AI179" s="1287"/>
      <c r="AJ179" s="1020" t="s">
        <v>417</v>
      </c>
      <c r="AK179" s="1262" t="s">
        <v>734</v>
      </c>
      <c r="AL179" s="1287"/>
      <c r="AM179" s="1287"/>
      <c r="AN179" s="1287"/>
      <c r="AO179" s="1287"/>
      <c r="AP179" s="1287"/>
      <c r="AQ179" s="1019">
        <v>3518877300</v>
      </c>
      <c r="AR179" s="1060">
        <v>141771200</v>
      </c>
      <c r="AS179" s="1019">
        <v>149901441</v>
      </c>
      <c r="AT179" s="1019">
        <v>124877300</v>
      </c>
      <c r="AU179" s="1019">
        <v>0</v>
      </c>
      <c r="AV179" s="1060">
        <v>122390591</v>
      </c>
      <c r="AW179" s="1019">
        <v>19380609</v>
      </c>
      <c r="AX179" s="1060">
        <v>371105845</v>
      </c>
      <c r="AY179" s="1019">
        <v>248715254</v>
      </c>
      <c r="AZ179" s="1060">
        <v>403957398</v>
      </c>
      <c r="BA179" s="1019">
        <v>32851553</v>
      </c>
      <c r="BB179" s="1019">
        <v>403957398</v>
      </c>
      <c r="BC179" s="1019">
        <v>0</v>
      </c>
      <c r="BD179" s="1019">
        <v>0</v>
      </c>
      <c r="BG179" s="1064">
        <v>3518877300</v>
      </c>
      <c r="BH179" s="1064">
        <v>141771200</v>
      </c>
      <c r="BI179" s="1064">
        <v>149901441</v>
      </c>
      <c r="BJ179" s="1064">
        <v>124877300</v>
      </c>
      <c r="BK179" s="1064">
        <v>0</v>
      </c>
      <c r="BL179" s="1064">
        <v>122390591</v>
      </c>
      <c r="BM179" s="1064">
        <v>19380609</v>
      </c>
      <c r="BN179" s="1064">
        <v>371105845</v>
      </c>
      <c r="BO179" s="1064">
        <v>248715254</v>
      </c>
      <c r="BP179" s="1064">
        <v>403957398</v>
      </c>
      <c r="BQ179" s="1064">
        <v>32851553</v>
      </c>
      <c r="BR179" s="1064">
        <v>403957398</v>
      </c>
      <c r="BS179" s="1064">
        <v>0</v>
      </c>
      <c r="BT179" s="1064">
        <v>0</v>
      </c>
    </row>
    <row r="180" spans="1:72" ht="23.1" customHeight="1" x14ac:dyDescent="0.2">
      <c r="A180" s="1012" t="str">
        <f t="shared" si="2"/>
        <v>C310150410</v>
      </c>
      <c r="B180" s="1261" t="s">
        <v>453</v>
      </c>
      <c r="C180" s="1287"/>
      <c r="D180" s="1261" t="s">
        <v>791</v>
      </c>
      <c r="E180" s="1287"/>
      <c r="F180" s="1261" t="s">
        <v>793</v>
      </c>
      <c r="G180" s="1287"/>
      <c r="H180" s="1261"/>
      <c r="I180" s="1287"/>
      <c r="J180" s="1261"/>
      <c r="K180" s="1287"/>
      <c r="L180" s="1287"/>
      <c r="M180" s="1261"/>
      <c r="N180" s="1287"/>
      <c r="O180" s="1287"/>
      <c r="P180" s="1261"/>
      <c r="Q180" s="1287"/>
      <c r="R180" s="1261"/>
      <c r="S180" s="1287"/>
      <c r="T180" s="1260" t="s">
        <v>794</v>
      </c>
      <c r="U180" s="1287"/>
      <c r="V180" s="1287"/>
      <c r="W180" s="1287"/>
      <c r="X180" s="1287"/>
      <c r="Y180" s="1287"/>
      <c r="Z180" s="1287"/>
      <c r="AA180" s="1287"/>
      <c r="AB180" s="1261" t="s">
        <v>732</v>
      </c>
      <c r="AC180" s="1287"/>
      <c r="AD180" s="1287"/>
      <c r="AE180" s="1287"/>
      <c r="AF180" s="1287"/>
      <c r="AG180" s="1261" t="s">
        <v>733</v>
      </c>
      <c r="AH180" s="1287"/>
      <c r="AI180" s="1287"/>
      <c r="AJ180" s="1020" t="s">
        <v>417</v>
      </c>
      <c r="AK180" s="1262" t="s">
        <v>734</v>
      </c>
      <c r="AL180" s="1287"/>
      <c r="AM180" s="1287"/>
      <c r="AN180" s="1287"/>
      <c r="AO180" s="1287"/>
      <c r="AP180" s="1287"/>
      <c r="AQ180" s="1019">
        <v>800000000</v>
      </c>
      <c r="AR180" s="1060">
        <v>90000000</v>
      </c>
      <c r="AS180" s="1019">
        <v>70013533</v>
      </c>
      <c r="AT180" s="1019">
        <v>0</v>
      </c>
      <c r="AU180" s="1019">
        <v>0</v>
      </c>
      <c r="AV180" s="1060">
        <v>68411852</v>
      </c>
      <c r="AW180" s="1019">
        <v>21588148</v>
      </c>
      <c r="AX180" s="1060">
        <v>46852978</v>
      </c>
      <c r="AY180" s="1019">
        <v>21558874</v>
      </c>
      <c r="AZ180" s="1060">
        <v>46053265</v>
      </c>
      <c r="BA180" s="1019">
        <v>799713</v>
      </c>
      <c r="BB180" s="1019">
        <v>46053265</v>
      </c>
      <c r="BC180" s="1019">
        <v>0</v>
      </c>
      <c r="BD180" s="1019">
        <v>0</v>
      </c>
      <c r="BG180" s="1064">
        <v>800000000</v>
      </c>
      <c r="BH180" s="1064">
        <v>90000000</v>
      </c>
      <c r="BI180" s="1064">
        <v>70013533</v>
      </c>
      <c r="BJ180" s="1064">
        <v>0</v>
      </c>
      <c r="BK180" s="1064">
        <v>0</v>
      </c>
      <c r="BL180" s="1064">
        <v>68411852</v>
      </c>
      <c r="BM180" s="1064">
        <v>21588148</v>
      </c>
      <c r="BN180" s="1064">
        <v>46852978</v>
      </c>
      <c r="BO180" s="1064">
        <v>21558874</v>
      </c>
      <c r="BP180" s="1064">
        <v>46053265</v>
      </c>
      <c r="BQ180" s="1064">
        <v>799713</v>
      </c>
      <c r="BR180" s="1064">
        <v>46053265</v>
      </c>
      <c r="BS180" s="1064">
        <v>0</v>
      </c>
      <c r="BT180" s="1064">
        <v>0</v>
      </c>
    </row>
    <row r="181" spans="1:72" ht="23.1" customHeight="1" x14ac:dyDescent="0.2">
      <c r="A181" s="1012" t="str">
        <f t="shared" si="2"/>
        <v>C3101504110</v>
      </c>
      <c r="B181" s="1257" t="s">
        <v>453</v>
      </c>
      <c r="C181" s="1287"/>
      <c r="D181" s="1257" t="s">
        <v>791</v>
      </c>
      <c r="E181" s="1287"/>
      <c r="F181" s="1257" t="s">
        <v>793</v>
      </c>
      <c r="G181" s="1287"/>
      <c r="H181" s="1257" t="s">
        <v>738</v>
      </c>
      <c r="I181" s="1287"/>
      <c r="J181" s="1257" t="s">
        <v>685</v>
      </c>
      <c r="K181" s="1287"/>
      <c r="L181" s="1287"/>
      <c r="M181" s="1257" t="s">
        <v>685</v>
      </c>
      <c r="N181" s="1287"/>
      <c r="O181" s="1287"/>
      <c r="P181" s="1257" t="s">
        <v>685</v>
      </c>
      <c r="Q181" s="1287"/>
      <c r="R181" s="1257" t="s">
        <v>685</v>
      </c>
      <c r="S181" s="1287"/>
      <c r="T181" s="1258" t="s">
        <v>581</v>
      </c>
      <c r="U181" s="1287"/>
      <c r="V181" s="1287"/>
      <c r="W181" s="1287"/>
      <c r="X181" s="1287"/>
      <c r="Y181" s="1287"/>
      <c r="Z181" s="1287"/>
      <c r="AA181" s="1287"/>
      <c r="AB181" s="1257" t="s">
        <v>732</v>
      </c>
      <c r="AC181" s="1287"/>
      <c r="AD181" s="1287"/>
      <c r="AE181" s="1287"/>
      <c r="AF181" s="1287"/>
      <c r="AG181" s="1257" t="s">
        <v>733</v>
      </c>
      <c r="AH181" s="1287"/>
      <c r="AI181" s="1287"/>
      <c r="AJ181" s="1023" t="s">
        <v>417</v>
      </c>
      <c r="AK181" s="1259" t="s">
        <v>734</v>
      </c>
      <c r="AL181" s="1287"/>
      <c r="AM181" s="1287"/>
      <c r="AN181" s="1287"/>
      <c r="AO181" s="1287"/>
      <c r="AP181" s="1287"/>
      <c r="AQ181" s="1019">
        <v>450000000</v>
      </c>
      <c r="AR181" s="1060">
        <v>29000000</v>
      </c>
      <c r="AS181" s="1019">
        <v>69000200</v>
      </c>
      <c r="AT181" s="1019">
        <v>0</v>
      </c>
      <c r="AU181" s="1019">
        <v>0</v>
      </c>
      <c r="AV181" s="1060">
        <v>36531977</v>
      </c>
      <c r="AW181" s="1019">
        <v>7531977</v>
      </c>
      <c r="AX181" s="1060">
        <v>21496508</v>
      </c>
      <c r="AY181" s="1019">
        <v>15035469</v>
      </c>
      <c r="AZ181" s="1060">
        <v>20696795</v>
      </c>
      <c r="BA181" s="1019">
        <v>799713</v>
      </c>
      <c r="BB181" s="1019">
        <v>20696795</v>
      </c>
      <c r="BC181" s="1019">
        <v>0</v>
      </c>
      <c r="BD181" s="1019">
        <v>0</v>
      </c>
      <c r="BG181" s="1064">
        <v>450000000</v>
      </c>
      <c r="BH181" s="1064">
        <v>29000000</v>
      </c>
      <c r="BI181" s="1064">
        <v>69000200</v>
      </c>
      <c r="BJ181" s="1064">
        <v>0</v>
      </c>
      <c r="BK181" s="1064">
        <v>0</v>
      </c>
      <c r="BL181" s="1064">
        <v>36531977</v>
      </c>
      <c r="BM181" s="1064">
        <v>7531977</v>
      </c>
      <c r="BN181" s="1064">
        <v>21496508</v>
      </c>
      <c r="BO181" s="1064">
        <v>15035469</v>
      </c>
      <c r="BP181" s="1064">
        <v>20696795</v>
      </c>
      <c r="BQ181" s="1064">
        <v>799713</v>
      </c>
      <c r="BR181" s="1064">
        <v>20696795</v>
      </c>
      <c r="BS181" s="1064">
        <v>0</v>
      </c>
      <c r="BT181" s="1064">
        <v>0</v>
      </c>
    </row>
    <row r="182" spans="1:72" ht="23.1" customHeight="1" x14ac:dyDescent="0.2">
      <c r="A182" s="1012" t="str">
        <f t="shared" si="2"/>
        <v>C3101504210</v>
      </c>
      <c r="B182" s="1257" t="s">
        <v>453</v>
      </c>
      <c r="C182" s="1287"/>
      <c r="D182" s="1257" t="s">
        <v>791</v>
      </c>
      <c r="E182" s="1287"/>
      <c r="F182" s="1257" t="s">
        <v>793</v>
      </c>
      <c r="G182" s="1287"/>
      <c r="H182" s="1257" t="s">
        <v>741</v>
      </c>
      <c r="I182" s="1287"/>
      <c r="J182" s="1257" t="s">
        <v>685</v>
      </c>
      <c r="K182" s="1287"/>
      <c r="L182" s="1287"/>
      <c r="M182" s="1257" t="s">
        <v>685</v>
      </c>
      <c r="N182" s="1287"/>
      <c r="O182" s="1287"/>
      <c r="P182" s="1257" t="s">
        <v>685</v>
      </c>
      <c r="Q182" s="1287"/>
      <c r="R182" s="1257" t="s">
        <v>685</v>
      </c>
      <c r="S182" s="1287"/>
      <c r="T182" s="1258" t="s">
        <v>582</v>
      </c>
      <c r="U182" s="1287"/>
      <c r="V182" s="1287"/>
      <c r="W182" s="1287"/>
      <c r="X182" s="1287"/>
      <c r="Y182" s="1287"/>
      <c r="Z182" s="1287"/>
      <c r="AA182" s="1287"/>
      <c r="AB182" s="1257" t="s">
        <v>732</v>
      </c>
      <c r="AC182" s="1287"/>
      <c r="AD182" s="1287"/>
      <c r="AE182" s="1287"/>
      <c r="AF182" s="1287"/>
      <c r="AG182" s="1257" t="s">
        <v>733</v>
      </c>
      <c r="AH182" s="1287"/>
      <c r="AI182" s="1287"/>
      <c r="AJ182" s="1023" t="s">
        <v>417</v>
      </c>
      <c r="AK182" s="1259" t="s">
        <v>734</v>
      </c>
      <c r="AL182" s="1287"/>
      <c r="AM182" s="1287"/>
      <c r="AN182" s="1287"/>
      <c r="AO182" s="1287"/>
      <c r="AP182" s="1287"/>
      <c r="AQ182" s="1019">
        <v>350000000</v>
      </c>
      <c r="AR182" s="1060">
        <v>61000000</v>
      </c>
      <c r="AS182" s="1019">
        <v>1013333</v>
      </c>
      <c r="AT182" s="1019">
        <v>0</v>
      </c>
      <c r="AU182" s="1019">
        <v>0</v>
      </c>
      <c r="AV182" s="1060">
        <v>31879875</v>
      </c>
      <c r="AW182" s="1019">
        <v>29120125</v>
      </c>
      <c r="AX182" s="1060">
        <v>25356470</v>
      </c>
      <c r="AY182" s="1019">
        <v>6523405</v>
      </c>
      <c r="AZ182" s="1060">
        <v>25356470</v>
      </c>
      <c r="BA182" s="1019">
        <v>0</v>
      </c>
      <c r="BB182" s="1019">
        <v>25356470</v>
      </c>
      <c r="BC182" s="1019">
        <v>0</v>
      </c>
      <c r="BD182" s="1019">
        <v>0</v>
      </c>
      <c r="BG182" s="1064">
        <v>350000000</v>
      </c>
      <c r="BH182" s="1064">
        <v>61000000</v>
      </c>
      <c r="BI182" s="1064">
        <v>1013333</v>
      </c>
      <c r="BJ182" s="1064">
        <v>0</v>
      </c>
      <c r="BK182" s="1064">
        <v>0</v>
      </c>
      <c r="BL182" s="1064">
        <v>31879875</v>
      </c>
      <c r="BM182" s="1064">
        <v>29120125</v>
      </c>
      <c r="BN182" s="1064">
        <v>25356470</v>
      </c>
      <c r="BO182" s="1064">
        <v>6523405</v>
      </c>
      <c r="BP182" s="1064">
        <v>25356470</v>
      </c>
      <c r="BQ182" s="1064">
        <v>0</v>
      </c>
      <c r="BR182" s="1064">
        <v>25356470</v>
      </c>
      <c r="BS182" s="1064">
        <v>0</v>
      </c>
      <c r="BT182" s="1064">
        <v>0</v>
      </c>
    </row>
    <row r="183" spans="1:72" ht="23.1" customHeight="1" x14ac:dyDescent="0.2">
      <c r="A183" s="1012" t="str">
        <f t="shared" si="2"/>
        <v>C310150710</v>
      </c>
      <c r="B183" s="1261" t="s">
        <v>453</v>
      </c>
      <c r="C183" s="1287"/>
      <c r="D183" s="1261" t="s">
        <v>791</v>
      </c>
      <c r="E183" s="1287"/>
      <c r="F183" s="1261" t="s">
        <v>795</v>
      </c>
      <c r="G183" s="1287"/>
      <c r="H183" s="1261"/>
      <c r="I183" s="1287"/>
      <c r="J183" s="1261"/>
      <c r="K183" s="1287"/>
      <c r="L183" s="1287"/>
      <c r="M183" s="1261"/>
      <c r="N183" s="1287"/>
      <c r="O183" s="1287"/>
      <c r="P183" s="1261"/>
      <c r="Q183" s="1287"/>
      <c r="R183" s="1261"/>
      <c r="S183" s="1287"/>
      <c r="T183" s="1260" t="s">
        <v>796</v>
      </c>
      <c r="U183" s="1287"/>
      <c r="V183" s="1287"/>
      <c r="W183" s="1287"/>
      <c r="X183" s="1287"/>
      <c r="Y183" s="1287"/>
      <c r="Z183" s="1287"/>
      <c r="AA183" s="1287"/>
      <c r="AB183" s="1261" t="s">
        <v>732</v>
      </c>
      <c r="AC183" s="1287"/>
      <c r="AD183" s="1287"/>
      <c r="AE183" s="1287"/>
      <c r="AF183" s="1287"/>
      <c r="AG183" s="1261" t="s">
        <v>733</v>
      </c>
      <c r="AH183" s="1287"/>
      <c r="AI183" s="1287"/>
      <c r="AJ183" s="1020" t="s">
        <v>417</v>
      </c>
      <c r="AK183" s="1262" t="s">
        <v>734</v>
      </c>
      <c r="AL183" s="1287"/>
      <c r="AM183" s="1287"/>
      <c r="AN183" s="1287"/>
      <c r="AO183" s="1287"/>
      <c r="AP183" s="1287"/>
      <c r="AQ183" s="1019">
        <v>2718877300</v>
      </c>
      <c r="AR183" s="1060">
        <v>51771200</v>
      </c>
      <c r="AS183" s="1019">
        <v>79887908</v>
      </c>
      <c r="AT183" s="1019">
        <v>124877300</v>
      </c>
      <c r="AU183" s="1019">
        <v>0</v>
      </c>
      <c r="AV183" s="1060">
        <v>53978739</v>
      </c>
      <c r="AW183" s="1019">
        <v>2207539</v>
      </c>
      <c r="AX183" s="1060">
        <v>324252867</v>
      </c>
      <c r="AY183" s="1019">
        <v>270274128</v>
      </c>
      <c r="AZ183" s="1060">
        <v>357904133</v>
      </c>
      <c r="BA183" s="1019">
        <v>33651266</v>
      </c>
      <c r="BB183" s="1019">
        <v>357904133</v>
      </c>
      <c r="BC183" s="1019">
        <v>0</v>
      </c>
      <c r="BD183" s="1019">
        <v>0</v>
      </c>
      <c r="BG183" s="1064">
        <v>2718877300</v>
      </c>
      <c r="BH183" s="1064">
        <v>51771200</v>
      </c>
      <c r="BI183" s="1064">
        <v>79887908</v>
      </c>
      <c r="BJ183" s="1064">
        <v>124877300</v>
      </c>
      <c r="BK183" s="1064">
        <v>0</v>
      </c>
      <c r="BL183" s="1064">
        <v>53978739</v>
      </c>
      <c r="BM183" s="1064">
        <v>2207539</v>
      </c>
      <c r="BN183" s="1064">
        <v>324252867</v>
      </c>
      <c r="BO183" s="1064">
        <v>270274128</v>
      </c>
      <c r="BP183" s="1064">
        <v>357904133</v>
      </c>
      <c r="BQ183" s="1064">
        <v>33651266</v>
      </c>
      <c r="BR183" s="1064">
        <v>357904133</v>
      </c>
      <c r="BS183" s="1064">
        <v>0</v>
      </c>
      <c r="BT183" s="1064">
        <v>0</v>
      </c>
    </row>
    <row r="184" spans="1:72" ht="23.1" customHeight="1" x14ac:dyDescent="0.2">
      <c r="A184" s="1012" t="str">
        <f t="shared" si="2"/>
        <v>C3101507110</v>
      </c>
      <c r="B184" s="1257" t="s">
        <v>453</v>
      </c>
      <c r="C184" s="1287"/>
      <c r="D184" s="1257" t="s">
        <v>791</v>
      </c>
      <c r="E184" s="1287"/>
      <c r="F184" s="1257" t="s">
        <v>795</v>
      </c>
      <c r="G184" s="1287"/>
      <c r="H184" s="1257" t="s">
        <v>738</v>
      </c>
      <c r="I184" s="1287"/>
      <c r="J184" s="1257" t="s">
        <v>685</v>
      </c>
      <c r="K184" s="1287"/>
      <c r="L184" s="1287"/>
      <c r="M184" s="1257" t="s">
        <v>685</v>
      </c>
      <c r="N184" s="1287"/>
      <c r="O184" s="1287"/>
      <c r="P184" s="1257" t="s">
        <v>685</v>
      </c>
      <c r="Q184" s="1287"/>
      <c r="R184" s="1257" t="s">
        <v>685</v>
      </c>
      <c r="S184" s="1287"/>
      <c r="T184" s="1258" t="s">
        <v>583</v>
      </c>
      <c r="U184" s="1287"/>
      <c r="V184" s="1287"/>
      <c r="W184" s="1287"/>
      <c r="X184" s="1287"/>
      <c r="Y184" s="1287"/>
      <c r="Z184" s="1287"/>
      <c r="AA184" s="1287"/>
      <c r="AB184" s="1257" t="s">
        <v>732</v>
      </c>
      <c r="AC184" s="1287"/>
      <c r="AD184" s="1287"/>
      <c r="AE184" s="1287"/>
      <c r="AF184" s="1287"/>
      <c r="AG184" s="1257" t="s">
        <v>733</v>
      </c>
      <c r="AH184" s="1287"/>
      <c r="AI184" s="1287"/>
      <c r="AJ184" s="1023" t="s">
        <v>417</v>
      </c>
      <c r="AK184" s="1259" t="s">
        <v>734</v>
      </c>
      <c r="AL184" s="1287"/>
      <c r="AM184" s="1287"/>
      <c r="AN184" s="1287"/>
      <c r="AO184" s="1287"/>
      <c r="AP184" s="1287"/>
      <c r="AQ184" s="1019">
        <v>500000000</v>
      </c>
      <c r="AR184" s="1060">
        <v>3771200</v>
      </c>
      <c r="AS184" s="1019">
        <v>0</v>
      </c>
      <c r="AT184" s="1019">
        <v>0</v>
      </c>
      <c r="AU184" s="1019">
        <v>0</v>
      </c>
      <c r="AV184" s="1060">
        <v>7673079</v>
      </c>
      <c r="AW184" s="1019">
        <v>3901879</v>
      </c>
      <c r="AX184" s="1060">
        <v>74375532</v>
      </c>
      <c r="AY184" s="1019">
        <v>66702453</v>
      </c>
      <c r="AZ184" s="1060">
        <v>77419200</v>
      </c>
      <c r="BA184" s="1019">
        <v>3043668</v>
      </c>
      <c r="BB184" s="1019">
        <v>77419200</v>
      </c>
      <c r="BC184" s="1019">
        <v>0</v>
      </c>
      <c r="BD184" s="1019">
        <v>0</v>
      </c>
      <c r="BG184" s="1064">
        <v>500000000</v>
      </c>
      <c r="BH184" s="1064">
        <v>3771200</v>
      </c>
      <c r="BI184" s="1064">
        <v>0</v>
      </c>
      <c r="BJ184" s="1064">
        <v>0</v>
      </c>
      <c r="BK184" s="1064">
        <v>0</v>
      </c>
      <c r="BL184" s="1064">
        <v>7673079</v>
      </c>
      <c r="BM184" s="1064">
        <v>3901879</v>
      </c>
      <c r="BN184" s="1064">
        <v>74375532</v>
      </c>
      <c r="BO184" s="1064">
        <v>66702453</v>
      </c>
      <c r="BP184" s="1064">
        <v>77419200</v>
      </c>
      <c r="BQ184" s="1064">
        <v>3043668</v>
      </c>
      <c r="BR184" s="1064">
        <v>77419200</v>
      </c>
      <c r="BS184" s="1064">
        <v>0</v>
      </c>
      <c r="BT184" s="1064">
        <v>0</v>
      </c>
    </row>
    <row r="185" spans="1:72" ht="23.1" customHeight="1" x14ac:dyDescent="0.2">
      <c r="A185" s="1012" t="str">
        <f t="shared" si="2"/>
        <v>C3101507310</v>
      </c>
      <c r="B185" s="1257" t="s">
        <v>453</v>
      </c>
      <c r="C185" s="1287"/>
      <c r="D185" s="1257" t="s">
        <v>791</v>
      </c>
      <c r="E185" s="1287"/>
      <c r="F185" s="1257" t="s">
        <v>795</v>
      </c>
      <c r="G185" s="1287"/>
      <c r="H185" s="1257" t="s">
        <v>748</v>
      </c>
      <c r="I185" s="1287"/>
      <c r="J185" s="1257" t="s">
        <v>685</v>
      </c>
      <c r="K185" s="1287"/>
      <c r="L185" s="1287"/>
      <c r="M185" s="1257" t="s">
        <v>685</v>
      </c>
      <c r="N185" s="1287"/>
      <c r="O185" s="1287"/>
      <c r="P185" s="1257" t="s">
        <v>685</v>
      </c>
      <c r="Q185" s="1287"/>
      <c r="R185" s="1257" t="s">
        <v>685</v>
      </c>
      <c r="S185" s="1287"/>
      <c r="T185" s="1258" t="s">
        <v>797</v>
      </c>
      <c r="U185" s="1287"/>
      <c r="V185" s="1287"/>
      <c r="W185" s="1287"/>
      <c r="X185" s="1287"/>
      <c r="Y185" s="1287"/>
      <c r="Z185" s="1287"/>
      <c r="AA185" s="1287"/>
      <c r="AB185" s="1257" t="s">
        <v>732</v>
      </c>
      <c r="AC185" s="1287"/>
      <c r="AD185" s="1287"/>
      <c r="AE185" s="1287"/>
      <c r="AF185" s="1287"/>
      <c r="AG185" s="1257" t="s">
        <v>733</v>
      </c>
      <c r="AH185" s="1287"/>
      <c r="AI185" s="1287"/>
      <c r="AJ185" s="1023" t="s">
        <v>417</v>
      </c>
      <c r="AK185" s="1259" t="s">
        <v>734</v>
      </c>
      <c r="AL185" s="1287"/>
      <c r="AM185" s="1287"/>
      <c r="AN185" s="1287"/>
      <c r="AO185" s="1287"/>
      <c r="AP185" s="1287"/>
      <c r="AQ185" s="1019">
        <v>1794000000</v>
      </c>
      <c r="AR185" s="1060">
        <v>48000000</v>
      </c>
      <c r="AS185" s="1019">
        <v>58387908</v>
      </c>
      <c r="AT185" s="1019">
        <v>124877300</v>
      </c>
      <c r="AU185" s="1019">
        <v>0</v>
      </c>
      <c r="AV185" s="1060">
        <v>32041638</v>
      </c>
      <c r="AW185" s="1019">
        <v>15958362</v>
      </c>
      <c r="AX185" s="1060">
        <v>212051714</v>
      </c>
      <c r="AY185" s="1019">
        <v>180010076</v>
      </c>
      <c r="AZ185" s="1060">
        <v>241799900</v>
      </c>
      <c r="BA185" s="1019">
        <v>29748186</v>
      </c>
      <c r="BB185" s="1019">
        <v>241799900</v>
      </c>
      <c r="BC185" s="1019">
        <v>0</v>
      </c>
      <c r="BD185" s="1019">
        <v>0</v>
      </c>
      <c r="BG185" s="1064">
        <v>1794000000</v>
      </c>
      <c r="BH185" s="1064">
        <v>48000000</v>
      </c>
      <c r="BI185" s="1064">
        <v>58387908</v>
      </c>
      <c r="BJ185" s="1064">
        <v>124877300</v>
      </c>
      <c r="BK185" s="1064">
        <v>0</v>
      </c>
      <c r="BL185" s="1064">
        <v>32041638</v>
      </c>
      <c r="BM185" s="1064">
        <v>15958362</v>
      </c>
      <c r="BN185" s="1064">
        <v>212051714</v>
      </c>
      <c r="BO185" s="1064">
        <v>180010076</v>
      </c>
      <c r="BP185" s="1064">
        <v>241799900</v>
      </c>
      <c r="BQ185" s="1064">
        <v>29748186</v>
      </c>
      <c r="BR185" s="1064">
        <v>241799900</v>
      </c>
      <c r="BS185" s="1064">
        <v>0</v>
      </c>
      <c r="BT185" s="1064">
        <v>0</v>
      </c>
    </row>
    <row r="186" spans="1:72" ht="23.1" customHeight="1" x14ac:dyDescent="0.2">
      <c r="A186" s="1012" t="str">
        <f t="shared" si="2"/>
        <v>C31015073010</v>
      </c>
      <c r="B186" s="1261" t="s">
        <v>453</v>
      </c>
      <c r="C186" s="1287"/>
      <c r="D186" s="1261" t="s">
        <v>791</v>
      </c>
      <c r="E186" s="1287"/>
      <c r="F186" s="1261" t="s">
        <v>795</v>
      </c>
      <c r="G186" s="1287"/>
      <c r="H186" s="1261" t="s">
        <v>748</v>
      </c>
      <c r="I186" s="1287"/>
      <c r="J186" s="1261" t="s">
        <v>739</v>
      </c>
      <c r="K186" s="1287"/>
      <c r="L186" s="1287"/>
      <c r="M186" s="1261" t="s">
        <v>685</v>
      </c>
      <c r="N186" s="1287"/>
      <c r="O186" s="1287"/>
      <c r="P186" s="1261" t="s">
        <v>685</v>
      </c>
      <c r="Q186" s="1287"/>
      <c r="R186" s="1261" t="s">
        <v>685</v>
      </c>
      <c r="S186" s="1287"/>
      <c r="T186" s="1260" t="s">
        <v>797</v>
      </c>
      <c r="U186" s="1287"/>
      <c r="V186" s="1287"/>
      <c r="W186" s="1287"/>
      <c r="X186" s="1287"/>
      <c r="Y186" s="1287"/>
      <c r="Z186" s="1287"/>
      <c r="AA186" s="1287"/>
      <c r="AB186" s="1261" t="s">
        <v>732</v>
      </c>
      <c r="AC186" s="1287"/>
      <c r="AD186" s="1287"/>
      <c r="AE186" s="1287"/>
      <c r="AF186" s="1287"/>
      <c r="AG186" s="1261" t="s">
        <v>733</v>
      </c>
      <c r="AH186" s="1287"/>
      <c r="AI186" s="1287"/>
      <c r="AJ186" s="1020" t="s">
        <v>417</v>
      </c>
      <c r="AK186" s="1262" t="s">
        <v>734</v>
      </c>
      <c r="AL186" s="1287"/>
      <c r="AM186" s="1287"/>
      <c r="AN186" s="1287"/>
      <c r="AO186" s="1287"/>
      <c r="AP186" s="1287"/>
      <c r="AQ186" s="1019">
        <v>1669122700</v>
      </c>
      <c r="AR186" s="1060">
        <v>48000000</v>
      </c>
      <c r="AS186" s="1019">
        <v>58387908</v>
      </c>
      <c r="AT186" s="1019">
        <v>0</v>
      </c>
      <c r="AU186" s="1019">
        <v>0</v>
      </c>
      <c r="AV186" s="1060">
        <v>32041638</v>
      </c>
      <c r="AW186" s="1019">
        <v>15958362</v>
      </c>
      <c r="AX186" s="1060">
        <v>212051714</v>
      </c>
      <c r="AY186" s="1019">
        <v>180010076</v>
      </c>
      <c r="AZ186" s="1060">
        <v>241799900</v>
      </c>
      <c r="BA186" s="1019">
        <v>29748186</v>
      </c>
      <c r="BB186" s="1019">
        <v>241799900</v>
      </c>
      <c r="BC186" s="1019">
        <v>0</v>
      </c>
      <c r="BD186" s="1019">
        <v>0</v>
      </c>
      <c r="BG186" s="1064">
        <v>1669122700</v>
      </c>
      <c r="BH186" s="1064">
        <v>48000000</v>
      </c>
      <c r="BI186" s="1064">
        <v>58387908</v>
      </c>
      <c r="BJ186" s="1064">
        <v>0</v>
      </c>
      <c r="BK186" s="1064">
        <v>0</v>
      </c>
      <c r="BL186" s="1064">
        <v>32041638</v>
      </c>
      <c r="BM186" s="1064">
        <v>15958362</v>
      </c>
      <c r="BN186" s="1064">
        <v>212051714</v>
      </c>
      <c r="BO186" s="1064">
        <v>180010076</v>
      </c>
      <c r="BP186" s="1064">
        <v>241799900</v>
      </c>
      <c r="BQ186" s="1064">
        <v>29748186</v>
      </c>
      <c r="BR186" s="1064">
        <v>241799900</v>
      </c>
      <c r="BS186" s="1064">
        <v>0</v>
      </c>
      <c r="BT186" s="1064">
        <v>0</v>
      </c>
    </row>
    <row r="187" spans="1:72" ht="23.1" customHeight="1" x14ac:dyDescent="0.2">
      <c r="A187" s="1012" t="str">
        <f t="shared" si="2"/>
        <v>C310150730210</v>
      </c>
      <c r="B187" s="1257" t="s">
        <v>453</v>
      </c>
      <c r="C187" s="1287"/>
      <c r="D187" s="1257" t="s">
        <v>791</v>
      </c>
      <c r="E187" s="1287"/>
      <c r="F187" s="1257" t="s">
        <v>795</v>
      </c>
      <c r="G187" s="1287"/>
      <c r="H187" s="1257" t="s">
        <v>748</v>
      </c>
      <c r="I187" s="1287"/>
      <c r="J187" s="1257" t="s">
        <v>739</v>
      </c>
      <c r="K187" s="1287"/>
      <c r="L187" s="1287"/>
      <c r="M187" s="1257" t="s">
        <v>741</v>
      </c>
      <c r="N187" s="1287"/>
      <c r="O187" s="1287"/>
      <c r="P187" s="1257" t="s">
        <v>685</v>
      </c>
      <c r="Q187" s="1287"/>
      <c r="R187" s="1257" t="s">
        <v>685</v>
      </c>
      <c r="S187" s="1287"/>
      <c r="T187" s="1258" t="s">
        <v>584</v>
      </c>
      <c r="U187" s="1287"/>
      <c r="V187" s="1287"/>
      <c r="W187" s="1287"/>
      <c r="X187" s="1287"/>
      <c r="Y187" s="1287"/>
      <c r="Z187" s="1287"/>
      <c r="AA187" s="1287"/>
      <c r="AB187" s="1257" t="s">
        <v>732</v>
      </c>
      <c r="AC187" s="1287"/>
      <c r="AD187" s="1287"/>
      <c r="AE187" s="1287"/>
      <c r="AF187" s="1287"/>
      <c r="AG187" s="1257" t="s">
        <v>733</v>
      </c>
      <c r="AH187" s="1287"/>
      <c r="AI187" s="1287"/>
      <c r="AJ187" s="1023" t="s">
        <v>417</v>
      </c>
      <c r="AK187" s="1259" t="s">
        <v>734</v>
      </c>
      <c r="AL187" s="1287"/>
      <c r="AM187" s="1287"/>
      <c r="AN187" s="1287"/>
      <c r="AO187" s="1287"/>
      <c r="AP187" s="1287"/>
      <c r="AQ187" s="1019">
        <v>682000000</v>
      </c>
      <c r="AR187" s="1060">
        <v>24000000</v>
      </c>
      <c r="AS187" s="1019">
        <v>292208</v>
      </c>
      <c r="AT187" s="1019">
        <v>0</v>
      </c>
      <c r="AU187" s="1019">
        <v>0</v>
      </c>
      <c r="AV187" s="1060">
        <v>0</v>
      </c>
      <c r="AW187" s="1019">
        <v>24000000</v>
      </c>
      <c r="AX187" s="1060">
        <v>111359079</v>
      </c>
      <c r="AY187" s="1019">
        <v>111359079</v>
      </c>
      <c r="AZ187" s="1060">
        <v>150844551</v>
      </c>
      <c r="BA187" s="1019">
        <v>39485472</v>
      </c>
      <c r="BB187" s="1019">
        <v>150844551</v>
      </c>
      <c r="BC187" s="1019">
        <v>0</v>
      </c>
      <c r="BD187" s="1019">
        <v>0</v>
      </c>
      <c r="BG187" s="1064">
        <v>682000000</v>
      </c>
      <c r="BH187" s="1064">
        <v>24000000</v>
      </c>
      <c r="BI187" s="1064">
        <v>292208</v>
      </c>
      <c r="BJ187" s="1064">
        <v>0</v>
      </c>
      <c r="BK187" s="1064">
        <v>0</v>
      </c>
      <c r="BL187" s="1064">
        <v>0</v>
      </c>
      <c r="BM187" s="1064">
        <v>24000000</v>
      </c>
      <c r="BN187" s="1064">
        <v>111359079</v>
      </c>
      <c r="BO187" s="1064">
        <v>111359079</v>
      </c>
      <c r="BP187" s="1064">
        <v>150844551</v>
      </c>
      <c r="BQ187" s="1064">
        <v>39485472</v>
      </c>
      <c r="BR187" s="1064">
        <v>150844551</v>
      </c>
      <c r="BS187" s="1064">
        <v>0</v>
      </c>
      <c r="BT187" s="1064">
        <v>0</v>
      </c>
    </row>
    <row r="188" spans="1:72" ht="23.1" customHeight="1" x14ac:dyDescent="0.2">
      <c r="A188" s="1012" t="str">
        <f t="shared" si="2"/>
        <v>C310150730310</v>
      </c>
      <c r="B188" s="1257" t="s">
        <v>453</v>
      </c>
      <c r="C188" s="1287"/>
      <c r="D188" s="1257" t="s">
        <v>791</v>
      </c>
      <c r="E188" s="1287"/>
      <c r="F188" s="1257" t="s">
        <v>795</v>
      </c>
      <c r="G188" s="1287"/>
      <c r="H188" s="1257" t="s">
        <v>748</v>
      </c>
      <c r="I188" s="1287"/>
      <c r="J188" s="1257" t="s">
        <v>739</v>
      </c>
      <c r="K188" s="1287"/>
      <c r="L188" s="1287"/>
      <c r="M188" s="1257" t="s">
        <v>748</v>
      </c>
      <c r="N188" s="1287"/>
      <c r="O188" s="1287"/>
      <c r="P188" s="1257" t="s">
        <v>685</v>
      </c>
      <c r="Q188" s="1287"/>
      <c r="R188" s="1257" t="s">
        <v>685</v>
      </c>
      <c r="S188" s="1287"/>
      <c r="T188" s="1258" t="s">
        <v>585</v>
      </c>
      <c r="U188" s="1287"/>
      <c r="V188" s="1287"/>
      <c r="W188" s="1287"/>
      <c r="X188" s="1287"/>
      <c r="Y188" s="1287"/>
      <c r="Z188" s="1287"/>
      <c r="AA188" s="1287"/>
      <c r="AB188" s="1257" t="s">
        <v>732</v>
      </c>
      <c r="AC188" s="1287"/>
      <c r="AD188" s="1287"/>
      <c r="AE188" s="1287"/>
      <c r="AF188" s="1287"/>
      <c r="AG188" s="1257" t="s">
        <v>733</v>
      </c>
      <c r="AH188" s="1287"/>
      <c r="AI188" s="1287"/>
      <c r="AJ188" s="1023" t="s">
        <v>417</v>
      </c>
      <c r="AK188" s="1259" t="s">
        <v>734</v>
      </c>
      <c r="AL188" s="1287"/>
      <c r="AM188" s="1287"/>
      <c r="AN188" s="1287"/>
      <c r="AO188" s="1287"/>
      <c r="AP188" s="1287"/>
      <c r="AQ188" s="1019">
        <v>987122700</v>
      </c>
      <c r="AR188" s="1060">
        <v>24000000</v>
      </c>
      <c r="AS188" s="1019">
        <v>58095700</v>
      </c>
      <c r="AT188" s="1019">
        <v>0</v>
      </c>
      <c r="AU188" s="1019">
        <v>0</v>
      </c>
      <c r="AV188" s="1060">
        <v>32041638</v>
      </c>
      <c r="AW188" s="1019">
        <v>8041638</v>
      </c>
      <c r="AX188" s="1060">
        <v>100692635</v>
      </c>
      <c r="AY188" s="1019">
        <v>68650997</v>
      </c>
      <c r="AZ188" s="1060">
        <v>90955349</v>
      </c>
      <c r="BA188" s="1019">
        <v>9737286</v>
      </c>
      <c r="BB188" s="1019">
        <v>90955349</v>
      </c>
      <c r="BC188" s="1019">
        <v>0</v>
      </c>
      <c r="BD188" s="1019">
        <v>0</v>
      </c>
      <c r="BG188" s="1064">
        <v>987122700</v>
      </c>
      <c r="BH188" s="1064">
        <v>24000000</v>
      </c>
      <c r="BI188" s="1064">
        <v>58095700</v>
      </c>
      <c r="BJ188" s="1064">
        <v>0</v>
      </c>
      <c r="BK188" s="1064">
        <v>0</v>
      </c>
      <c r="BL188" s="1064">
        <v>32041638</v>
      </c>
      <c r="BM188" s="1064">
        <v>8041638</v>
      </c>
      <c r="BN188" s="1064">
        <v>100692635</v>
      </c>
      <c r="BO188" s="1064">
        <v>68650997</v>
      </c>
      <c r="BP188" s="1064">
        <v>90955349</v>
      </c>
      <c r="BQ188" s="1064">
        <v>9737286</v>
      </c>
      <c r="BR188" s="1064">
        <v>90955349</v>
      </c>
      <c r="BS188" s="1064">
        <v>0</v>
      </c>
      <c r="BT188" s="1064">
        <v>0</v>
      </c>
    </row>
    <row r="189" spans="1:72" ht="23.1" customHeight="1" x14ac:dyDescent="0.2">
      <c r="A189" s="1012" t="str">
        <f t="shared" si="2"/>
        <v>C3101507410</v>
      </c>
      <c r="B189" s="1257" t="s">
        <v>453</v>
      </c>
      <c r="C189" s="1287"/>
      <c r="D189" s="1257" t="s">
        <v>791</v>
      </c>
      <c r="E189" s="1287"/>
      <c r="F189" s="1257" t="s">
        <v>795</v>
      </c>
      <c r="G189" s="1287"/>
      <c r="H189" s="1257" t="s">
        <v>742</v>
      </c>
      <c r="I189" s="1287"/>
      <c r="J189" s="1257" t="s">
        <v>685</v>
      </c>
      <c r="K189" s="1287"/>
      <c r="L189" s="1287"/>
      <c r="M189" s="1257" t="s">
        <v>685</v>
      </c>
      <c r="N189" s="1287"/>
      <c r="O189" s="1287"/>
      <c r="P189" s="1257" t="s">
        <v>685</v>
      </c>
      <c r="Q189" s="1287"/>
      <c r="R189" s="1257" t="s">
        <v>685</v>
      </c>
      <c r="S189" s="1287"/>
      <c r="T189" s="1258" t="s">
        <v>586</v>
      </c>
      <c r="U189" s="1287"/>
      <c r="V189" s="1287"/>
      <c r="W189" s="1287"/>
      <c r="X189" s="1287"/>
      <c r="Y189" s="1287"/>
      <c r="Z189" s="1287"/>
      <c r="AA189" s="1287"/>
      <c r="AB189" s="1257" t="s">
        <v>732</v>
      </c>
      <c r="AC189" s="1287"/>
      <c r="AD189" s="1287"/>
      <c r="AE189" s="1287"/>
      <c r="AF189" s="1287"/>
      <c r="AG189" s="1257" t="s">
        <v>733</v>
      </c>
      <c r="AH189" s="1287"/>
      <c r="AI189" s="1287"/>
      <c r="AJ189" s="1023" t="s">
        <v>417</v>
      </c>
      <c r="AK189" s="1259" t="s">
        <v>734</v>
      </c>
      <c r="AL189" s="1287"/>
      <c r="AM189" s="1287"/>
      <c r="AN189" s="1287"/>
      <c r="AO189" s="1287"/>
      <c r="AP189" s="1287"/>
      <c r="AQ189" s="1019">
        <v>300000000</v>
      </c>
      <c r="AR189" s="1060">
        <v>0</v>
      </c>
      <c r="AS189" s="1019">
        <v>21500000</v>
      </c>
      <c r="AT189" s="1019">
        <v>0</v>
      </c>
      <c r="AU189" s="1019">
        <v>0</v>
      </c>
      <c r="AV189" s="1060">
        <v>14264022</v>
      </c>
      <c r="AW189" s="1019">
        <v>14264022</v>
      </c>
      <c r="AX189" s="1060">
        <v>37825621</v>
      </c>
      <c r="AY189" s="1019">
        <v>23561599</v>
      </c>
      <c r="AZ189" s="1060">
        <v>38685033</v>
      </c>
      <c r="BA189" s="1019">
        <v>859412</v>
      </c>
      <c r="BB189" s="1019">
        <v>38685033</v>
      </c>
      <c r="BC189" s="1019">
        <v>0</v>
      </c>
      <c r="BD189" s="1019">
        <v>0</v>
      </c>
      <c r="BG189" s="1064">
        <v>300000000</v>
      </c>
      <c r="BH189" s="1064">
        <v>0</v>
      </c>
      <c r="BI189" s="1064">
        <v>21500000</v>
      </c>
      <c r="BJ189" s="1064">
        <v>0</v>
      </c>
      <c r="BK189" s="1064">
        <v>0</v>
      </c>
      <c r="BL189" s="1064">
        <v>14264022</v>
      </c>
      <c r="BM189" s="1064">
        <v>14264022</v>
      </c>
      <c r="BN189" s="1064">
        <v>37825621</v>
      </c>
      <c r="BO189" s="1064">
        <v>23561599</v>
      </c>
      <c r="BP189" s="1064">
        <v>38685033</v>
      </c>
      <c r="BQ189" s="1064">
        <v>859412</v>
      </c>
      <c r="BR189" s="1064">
        <v>38685033</v>
      </c>
      <c r="BS189" s="1064">
        <v>0</v>
      </c>
      <c r="BT189" s="1064">
        <v>0</v>
      </c>
    </row>
    <row r="190" spans="1:72" ht="23.1" customHeight="1" x14ac:dyDescent="0.2">
      <c r="A190" s="1012" t="str">
        <f t="shared" si="2"/>
        <v>C3101507510</v>
      </c>
      <c r="B190" s="1257" t="s">
        <v>453</v>
      </c>
      <c r="C190" s="1287"/>
      <c r="D190" s="1257" t="s">
        <v>791</v>
      </c>
      <c r="E190" s="1287"/>
      <c r="F190" s="1257" t="s">
        <v>795</v>
      </c>
      <c r="G190" s="1287"/>
      <c r="H190" s="1257" t="s">
        <v>743</v>
      </c>
      <c r="I190" s="1287"/>
      <c r="J190" s="1257" t="s">
        <v>685</v>
      </c>
      <c r="K190" s="1287"/>
      <c r="L190" s="1287"/>
      <c r="M190" s="1257" t="s">
        <v>685</v>
      </c>
      <c r="N190" s="1287"/>
      <c r="O190" s="1287"/>
      <c r="P190" s="1257" t="s">
        <v>685</v>
      </c>
      <c r="Q190" s="1287"/>
      <c r="R190" s="1257" t="s">
        <v>685</v>
      </c>
      <c r="S190" s="1287"/>
      <c r="T190" s="1258" t="s">
        <v>798</v>
      </c>
      <c r="U190" s="1287"/>
      <c r="V190" s="1287"/>
      <c r="W190" s="1287"/>
      <c r="X190" s="1287"/>
      <c r="Y190" s="1287"/>
      <c r="Z190" s="1287"/>
      <c r="AA190" s="1287"/>
      <c r="AB190" s="1257" t="s">
        <v>732</v>
      </c>
      <c r="AC190" s="1287"/>
      <c r="AD190" s="1287"/>
      <c r="AE190" s="1287"/>
      <c r="AF190" s="1287"/>
      <c r="AG190" s="1257" t="s">
        <v>733</v>
      </c>
      <c r="AH190" s="1287"/>
      <c r="AI190" s="1287"/>
      <c r="AJ190" s="1023" t="s">
        <v>417</v>
      </c>
      <c r="AK190" s="1259" t="s">
        <v>734</v>
      </c>
      <c r="AL190" s="1287"/>
      <c r="AM190" s="1287"/>
      <c r="AN190" s="1287"/>
      <c r="AO190" s="1287"/>
      <c r="AP190" s="1287"/>
      <c r="AQ190" s="1019">
        <v>124877300</v>
      </c>
      <c r="AR190" s="1060">
        <v>0</v>
      </c>
      <c r="AS190" s="1019">
        <v>0</v>
      </c>
      <c r="AT190" s="1019">
        <v>0</v>
      </c>
      <c r="AU190" s="1019">
        <v>0</v>
      </c>
      <c r="AV190" s="1060">
        <v>0</v>
      </c>
      <c r="AW190" s="1019">
        <v>0</v>
      </c>
      <c r="AX190" s="1060">
        <v>0</v>
      </c>
      <c r="AY190" s="1019">
        <v>0</v>
      </c>
      <c r="AZ190" s="1060">
        <v>0</v>
      </c>
      <c r="BA190" s="1019">
        <v>0</v>
      </c>
      <c r="BB190" s="1019">
        <v>0</v>
      </c>
      <c r="BC190" s="1019">
        <v>0</v>
      </c>
      <c r="BD190" s="1019">
        <v>0</v>
      </c>
      <c r="BG190" s="1064">
        <v>124877300</v>
      </c>
      <c r="BH190" s="1064">
        <v>0</v>
      </c>
      <c r="BI190" s="1064">
        <v>0</v>
      </c>
      <c r="BJ190" s="1064">
        <v>0</v>
      </c>
      <c r="BK190" s="1064">
        <v>0</v>
      </c>
      <c r="BL190" s="1064">
        <v>0</v>
      </c>
      <c r="BM190" s="1064">
        <v>0</v>
      </c>
      <c r="BN190" s="1064">
        <v>0</v>
      </c>
      <c r="BO190" s="1064">
        <v>0</v>
      </c>
      <c r="BP190" s="1064">
        <v>0</v>
      </c>
      <c r="BQ190" s="1064">
        <v>0</v>
      </c>
      <c r="BR190" s="1064">
        <v>0</v>
      </c>
      <c r="BS190" s="1064">
        <v>0</v>
      </c>
      <c r="BT190" s="1064">
        <v>0</v>
      </c>
    </row>
    <row r="191" spans="1:72" ht="23.1" customHeight="1" x14ac:dyDescent="0.2">
      <c r="A191" s="1012" t="str">
        <f t="shared" si="2"/>
        <v>C32010</v>
      </c>
      <c r="B191" s="1261" t="s">
        <v>453</v>
      </c>
      <c r="C191" s="1287"/>
      <c r="D191" s="1261" t="s">
        <v>799</v>
      </c>
      <c r="E191" s="1287"/>
      <c r="F191" s="1261"/>
      <c r="G191" s="1287"/>
      <c r="H191" s="1261"/>
      <c r="I191" s="1287"/>
      <c r="J191" s="1261"/>
      <c r="K191" s="1287"/>
      <c r="L191" s="1287"/>
      <c r="M191" s="1261"/>
      <c r="N191" s="1287"/>
      <c r="O191" s="1287"/>
      <c r="P191" s="1261"/>
      <c r="Q191" s="1287"/>
      <c r="R191" s="1261"/>
      <c r="S191" s="1287"/>
      <c r="T191" s="1260" t="s">
        <v>800</v>
      </c>
      <c r="U191" s="1287"/>
      <c r="V191" s="1287"/>
      <c r="W191" s="1287"/>
      <c r="X191" s="1287"/>
      <c r="Y191" s="1287"/>
      <c r="Z191" s="1287"/>
      <c r="AA191" s="1287"/>
      <c r="AB191" s="1261" t="s">
        <v>732</v>
      </c>
      <c r="AC191" s="1287"/>
      <c r="AD191" s="1287"/>
      <c r="AE191" s="1287"/>
      <c r="AF191" s="1287"/>
      <c r="AG191" s="1261" t="s">
        <v>733</v>
      </c>
      <c r="AH191" s="1287"/>
      <c r="AI191" s="1287"/>
      <c r="AJ191" s="1020" t="s">
        <v>417</v>
      </c>
      <c r="AK191" s="1262" t="s">
        <v>734</v>
      </c>
      <c r="AL191" s="1287"/>
      <c r="AM191" s="1287"/>
      <c r="AN191" s="1287"/>
      <c r="AO191" s="1287"/>
      <c r="AP191" s="1287"/>
      <c r="AQ191" s="1019">
        <v>7793984504</v>
      </c>
      <c r="AR191" s="1060">
        <v>70000000</v>
      </c>
      <c r="AS191" s="1019">
        <v>157736925</v>
      </c>
      <c r="AT191" s="1019">
        <v>0</v>
      </c>
      <c r="AU191" s="1019">
        <v>0</v>
      </c>
      <c r="AV191" s="1060">
        <v>353797361</v>
      </c>
      <c r="AW191" s="1019">
        <v>283797361</v>
      </c>
      <c r="AX191" s="1060">
        <v>917222368</v>
      </c>
      <c r="AY191" s="1019">
        <v>563425007</v>
      </c>
      <c r="AZ191" s="1060">
        <v>883308076</v>
      </c>
      <c r="BA191" s="1019">
        <v>33914292</v>
      </c>
      <c r="BB191" s="1019">
        <v>883308076</v>
      </c>
      <c r="BC191" s="1019">
        <v>0</v>
      </c>
      <c r="BD191" s="1019">
        <v>0</v>
      </c>
      <c r="BG191" s="1064">
        <v>7793984504</v>
      </c>
      <c r="BH191" s="1064">
        <v>70000000</v>
      </c>
      <c r="BI191" s="1064">
        <v>157736925</v>
      </c>
      <c r="BJ191" s="1064">
        <v>0</v>
      </c>
      <c r="BK191" s="1064">
        <v>0</v>
      </c>
      <c r="BL191" s="1064">
        <v>353797361</v>
      </c>
      <c r="BM191" s="1064">
        <v>283797361</v>
      </c>
      <c r="BN191" s="1064">
        <v>917222368</v>
      </c>
      <c r="BO191" s="1064">
        <v>563425007</v>
      </c>
      <c r="BP191" s="1064">
        <v>883308076</v>
      </c>
      <c r="BQ191" s="1064">
        <v>33914292</v>
      </c>
      <c r="BR191" s="1064">
        <v>883308076</v>
      </c>
      <c r="BS191" s="1064">
        <v>0</v>
      </c>
      <c r="BT191" s="1064">
        <v>0</v>
      </c>
    </row>
    <row r="192" spans="1:72" ht="23.1" customHeight="1" x14ac:dyDescent="0.2">
      <c r="A192" s="1012" t="str">
        <f t="shared" si="2"/>
        <v>C32030710</v>
      </c>
      <c r="B192" s="1261" t="s">
        <v>453</v>
      </c>
      <c r="C192" s="1287"/>
      <c r="D192" s="1261" t="s">
        <v>799</v>
      </c>
      <c r="E192" s="1287"/>
      <c r="F192" s="1261" t="s">
        <v>801</v>
      </c>
      <c r="G192" s="1287"/>
      <c r="H192" s="1261"/>
      <c r="I192" s="1287"/>
      <c r="J192" s="1261"/>
      <c r="K192" s="1287"/>
      <c r="L192" s="1287"/>
      <c r="M192" s="1261"/>
      <c r="N192" s="1287"/>
      <c r="O192" s="1287"/>
      <c r="P192" s="1261"/>
      <c r="Q192" s="1287"/>
      <c r="R192" s="1261"/>
      <c r="S192" s="1287"/>
      <c r="T192" s="1260" t="s">
        <v>802</v>
      </c>
      <c r="U192" s="1287"/>
      <c r="V192" s="1287"/>
      <c r="W192" s="1287"/>
      <c r="X192" s="1287"/>
      <c r="Y192" s="1287"/>
      <c r="Z192" s="1287"/>
      <c r="AA192" s="1287"/>
      <c r="AB192" s="1261" t="s">
        <v>732</v>
      </c>
      <c r="AC192" s="1287"/>
      <c r="AD192" s="1287"/>
      <c r="AE192" s="1287"/>
      <c r="AF192" s="1287"/>
      <c r="AG192" s="1261" t="s">
        <v>733</v>
      </c>
      <c r="AH192" s="1287"/>
      <c r="AI192" s="1287"/>
      <c r="AJ192" s="1020" t="s">
        <v>417</v>
      </c>
      <c r="AK192" s="1262" t="s">
        <v>734</v>
      </c>
      <c r="AL192" s="1287"/>
      <c r="AM192" s="1287"/>
      <c r="AN192" s="1287"/>
      <c r="AO192" s="1287"/>
      <c r="AP192" s="1287"/>
      <c r="AQ192" s="1019">
        <v>350000000</v>
      </c>
      <c r="AR192" s="1060">
        <v>0</v>
      </c>
      <c r="AS192" s="1019">
        <v>33515994</v>
      </c>
      <c r="AT192" s="1019">
        <v>0</v>
      </c>
      <c r="AU192" s="1019">
        <v>0</v>
      </c>
      <c r="AV192" s="1060">
        <v>0</v>
      </c>
      <c r="AW192" s="1019">
        <v>0</v>
      </c>
      <c r="AX192" s="1060">
        <v>67964000</v>
      </c>
      <c r="AY192" s="1019">
        <v>67964000</v>
      </c>
      <c r="AZ192" s="1060">
        <v>67964000</v>
      </c>
      <c r="BA192" s="1019">
        <v>0</v>
      </c>
      <c r="BB192" s="1019">
        <v>67964000</v>
      </c>
      <c r="BC192" s="1019">
        <v>0</v>
      </c>
      <c r="BD192" s="1019">
        <v>0</v>
      </c>
      <c r="BG192" s="1064">
        <v>350000000</v>
      </c>
      <c r="BH192" s="1064">
        <v>0</v>
      </c>
      <c r="BI192" s="1064">
        <v>33515994</v>
      </c>
      <c r="BJ192" s="1064">
        <v>0</v>
      </c>
      <c r="BK192" s="1064">
        <v>0</v>
      </c>
      <c r="BL192" s="1064">
        <v>0</v>
      </c>
      <c r="BM192" s="1064">
        <v>0</v>
      </c>
      <c r="BN192" s="1064">
        <v>67964000</v>
      </c>
      <c r="BO192" s="1064">
        <v>67964000</v>
      </c>
      <c r="BP192" s="1064">
        <v>67964000</v>
      </c>
      <c r="BQ192" s="1064">
        <v>0</v>
      </c>
      <c r="BR192" s="1064">
        <v>67964000</v>
      </c>
      <c r="BS192" s="1064">
        <v>0</v>
      </c>
      <c r="BT192" s="1064">
        <v>0</v>
      </c>
    </row>
    <row r="193" spans="1:72" ht="23.1" customHeight="1" x14ac:dyDescent="0.2">
      <c r="A193" s="1012" t="str">
        <f t="shared" si="2"/>
        <v>C320307110</v>
      </c>
      <c r="B193" s="1257" t="s">
        <v>453</v>
      </c>
      <c r="C193" s="1287"/>
      <c r="D193" s="1257" t="s">
        <v>799</v>
      </c>
      <c r="E193" s="1287"/>
      <c r="F193" s="1257" t="s">
        <v>801</v>
      </c>
      <c r="G193" s="1287"/>
      <c r="H193" s="1257" t="s">
        <v>738</v>
      </c>
      <c r="I193" s="1287"/>
      <c r="J193" s="1257" t="s">
        <v>685</v>
      </c>
      <c r="K193" s="1287"/>
      <c r="L193" s="1287"/>
      <c r="M193" s="1257" t="s">
        <v>685</v>
      </c>
      <c r="N193" s="1287"/>
      <c r="O193" s="1287"/>
      <c r="P193" s="1257" t="s">
        <v>685</v>
      </c>
      <c r="Q193" s="1287"/>
      <c r="R193" s="1257" t="s">
        <v>685</v>
      </c>
      <c r="S193" s="1287"/>
      <c r="T193" s="1258" t="s">
        <v>803</v>
      </c>
      <c r="U193" s="1287"/>
      <c r="V193" s="1287"/>
      <c r="W193" s="1287"/>
      <c r="X193" s="1287"/>
      <c r="Y193" s="1287"/>
      <c r="Z193" s="1287"/>
      <c r="AA193" s="1287"/>
      <c r="AB193" s="1257" t="s">
        <v>732</v>
      </c>
      <c r="AC193" s="1287"/>
      <c r="AD193" s="1287"/>
      <c r="AE193" s="1287"/>
      <c r="AF193" s="1287"/>
      <c r="AG193" s="1257" t="s">
        <v>733</v>
      </c>
      <c r="AH193" s="1287"/>
      <c r="AI193" s="1287"/>
      <c r="AJ193" s="1023" t="s">
        <v>417</v>
      </c>
      <c r="AK193" s="1259" t="s">
        <v>734</v>
      </c>
      <c r="AL193" s="1287"/>
      <c r="AM193" s="1287"/>
      <c r="AN193" s="1287"/>
      <c r="AO193" s="1287"/>
      <c r="AP193" s="1287"/>
      <c r="AQ193" s="1019">
        <v>350000000</v>
      </c>
      <c r="AR193" s="1060">
        <v>0</v>
      </c>
      <c r="AS193" s="1019">
        <v>33515994</v>
      </c>
      <c r="AT193" s="1019">
        <v>0</v>
      </c>
      <c r="AU193" s="1019">
        <v>0</v>
      </c>
      <c r="AV193" s="1060">
        <v>0</v>
      </c>
      <c r="AW193" s="1019">
        <v>0</v>
      </c>
      <c r="AX193" s="1060">
        <v>67964000</v>
      </c>
      <c r="AY193" s="1019">
        <v>67964000</v>
      </c>
      <c r="AZ193" s="1060">
        <v>67964000</v>
      </c>
      <c r="BA193" s="1019">
        <v>0</v>
      </c>
      <c r="BB193" s="1019">
        <v>67964000</v>
      </c>
      <c r="BC193" s="1019">
        <v>0</v>
      </c>
      <c r="BD193" s="1019">
        <v>0</v>
      </c>
      <c r="BG193" s="1064">
        <v>350000000</v>
      </c>
      <c r="BH193" s="1064">
        <v>0</v>
      </c>
      <c r="BI193" s="1064">
        <v>33515994</v>
      </c>
      <c r="BJ193" s="1064">
        <v>0</v>
      </c>
      <c r="BK193" s="1064">
        <v>0</v>
      </c>
      <c r="BL193" s="1064">
        <v>0</v>
      </c>
      <c r="BM193" s="1064">
        <v>0</v>
      </c>
      <c r="BN193" s="1064">
        <v>67964000</v>
      </c>
      <c r="BO193" s="1064">
        <v>67964000</v>
      </c>
      <c r="BP193" s="1064">
        <v>67964000</v>
      </c>
      <c r="BQ193" s="1064">
        <v>0</v>
      </c>
      <c r="BR193" s="1064">
        <v>67964000</v>
      </c>
      <c r="BS193" s="1064">
        <v>0</v>
      </c>
      <c r="BT193" s="1064">
        <v>0</v>
      </c>
    </row>
    <row r="194" spans="1:72" ht="23.1" customHeight="1" x14ac:dyDescent="0.2">
      <c r="A194" s="1012" t="str">
        <f t="shared" si="2"/>
        <v>C320130410</v>
      </c>
      <c r="B194" s="1261" t="s">
        <v>453</v>
      </c>
      <c r="C194" s="1287"/>
      <c r="D194" s="1261" t="s">
        <v>799</v>
      </c>
      <c r="E194" s="1287"/>
      <c r="F194" s="1261" t="s">
        <v>804</v>
      </c>
      <c r="G194" s="1287"/>
      <c r="H194" s="1261"/>
      <c r="I194" s="1287"/>
      <c r="J194" s="1261"/>
      <c r="K194" s="1287"/>
      <c r="L194" s="1287"/>
      <c r="M194" s="1261"/>
      <c r="N194" s="1287"/>
      <c r="O194" s="1287"/>
      <c r="P194" s="1261"/>
      <c r="Q194" s="1287"/>
      <c r="R194" s="1261"/>
      <c r="S194" s="1287"/>
      <c r="T194" s="1260" t="s">
        <v>805</v>
      </c>
      <c r="U194" s="1287"/>
      <c r="V194" s="1287"/>
      <c r="W194" s="1287"/>
      <c r="X194" s="1287"/>
      <c r="Y194" s="1287"/>
      <c r="Z194" s="1287"/>
      <c r="AA194" s="1287"/>
      <c r="AB194" s="1261" t="s">
        <v>732</v>
      </c>
      <c r="AC194" s="1287"/>
      <c r="AD194" s="1287"/>
      <c r="AE194" s="1287"/>
      <c r="AF194" s="1287"/>
      <c r="AG194" s="1261" t="s">
        <v>733</v>
      </c>
      <c r="AH194" s="1287"/>
      <c r="AI194" s="1287"/>
      <c r="AJ194" s="1020" t="s">
        <v>417</v>
      </c>
      <c r="AK194" s="1262" t="s">
        <v>734</v>
      </c>
      <c r="AL194" s="1287"/>
      <c r="AM194" s="1287"/>
      <c r="AN194" s="1287"/>
      <c r="AO194" s="1287"/>
      <c r="AP194" s="1287"/>
      <c r="AQ194" s="1019">
        <v>538984504</v>
      </c>
      <c r="AR194" s="1060">
        <v>0</v>
      </c>
      <c r="AS194" s="1019">
        <v>1817279</v>
      </c>
      <c r="AT194" s="1019">
        <v>0</v>
      </c>
      <c r="AU194" s="1019">
        <v>0</v>
      </c>
      <c r="AV194" s="1060">
        <v>0</v>
      </c>
      <c r="AW194" s="1019">
        <v>0</v>
      </c>
      <c r="AX194" s="1060">
        <v>152967742</v>
      </c>
      <c r="AY194" s="1019">
        <v>152967742</v>
      </c>
      <c r="AZ194" s="1060">
        <v>60967742</v>
      </c>
      <c r="BA194" s="1019">
        <v>92000000</v>
      </c>
      <c r="BB194" s="1019">
        <v>60967742</v>
      </c>
      <c r="BC194" s="1019">
        <v>0</v>
      </c>
      <c r="BD194" s="1019">
        <v>0</v>
      </c>
      <c r="BG194" s="1064">
        <v>538984504</v>
      </c>
      <c r="BH194" s="1064">
        <v>0</v>
      </c>
      <c r="BI194" s="1064">
        <v>1817279</v>
      </c>
      <c r="BJ194" s="1064">
        <v>0</v>
      </c>
      <c r="BK194" s="1064">
        <v>0</v>
      </c>
      <c r="BL194" s="1064">
        <v>0</v>
      </c>
      <c r="BM194" s="1064">
        <v>0</v>
      </c>
      <c r="BN194" s="1064">
        <v>152967742</v>
      </c>
      <c r="BO194" s="1064">
        <v>152967742</v>
      </c>
      <c r="BP194" s="1064">
        <v>60967742</v>
      </c>
      <c r="BQ194" s="1064">
        <v>92000000</v>
      </c>
      <c r="BR194" s="1064">
        <v>60967742</v>
      </c>
      <c r="BS194" s="1064">
        <v>0</v>
      </c>
      <c r="BT194" s="1064">
        <v>0</v>
      </c>
    </row>
    <row r="195" spans="1:72" ht="23.1" customHeight="1" x14ac:dyDescent="0.2">
      <c r="A195" s="1012" t="str">
        <f t="shared" si="2"/>
        <v>C3201304110</v>
      </c>
      <c r="B195" s="1257" t="s">
        <v>453</v>
      </c>
      <c r="C195" s="1287"/>
      <c r="D195" s="1257" t="s">
        <v>799</v>
      </c>
      <c r="E195" s="1287"/>
      <c r="F195" s="1257" t="s">
        <v>804</v>
      </c>
      <c r="G195" s="1287"/>
      <c r="H195" s="1257" t="s">
        <v>738</v>
      </c>
      <c r="I195" s="1287"/>
      <c r="J195" s="1257" t="s">
        <v>685</v>
      </c>
      <c r="K195" s="1287"/>
      <c r="L195" s="1287"/>
      <c r="M195" s="1257" t="s">
        <v>685</v>
      </c>
      <c r="N195" s="1287"/>
      <c r="O195" s="1287"/>
      <c r="P195" s="1257" t="s">
        <v>685</v>
      </c>
      <c r="Q195" s="1287"/>
      <c r="R195" s="1257" t="s">
        <v>685</v>
      </c>
      <c r="S195" s="1287"/>
      <c r="T195" s="1258" t="s">
        <v>587</v>
      </c>
      <c r="U195" s="1287"/>
      <c r="V195" s="1287"/>
      <c r="W195" s="1287"/>
      <c r="X195" s="1287"/>
      <c r="Y195" s="1287"/>
      <c r="Z195" s="1287"/>
      <c r="AA195" s="1287"/>
      <c r="AB195" s="1257" t="s">
        <v>732</v>
      </c>
      <c r="AC195" s="1287"/>
      <c r="AD195" s="1287"/>
      <c r="AE195" s="1287"/>
      <c r="AF195" s="1287"/>
      <c r="AG195" s="1257" t="s">
        <v>733</v>
      </c>
      <c r="AH195" s="1287"/>
      <c r="AI195" s="1287"/>
      <c r="AJ195" s="1023" t="s">
        <v>417</v>
      </c>
      <c r="AK195" s="1259" t="s">
        <v>734</v>
      </c>
      <c r="AL195" s="1287"/>
      <c r="AM195" s="1287"/>
      <c r="AN195" s="1287"/>
      <c r="AO195" s="1287"/>
      <c r="AP195" s="1287"/>
      <c r="AQ195" s="1019">
        <v>538984504</v>
      </c>
      <c r="AR195" s="1060">
        <v>0</v>
      </c>
      <c r="AS195" s="1019">
        <v>1817279</v>
      </c>
      <c r="AT195" s="1019">
        <v>0</v>
      </c>
      <c r="AU195" s="1019">
        <v>0</v>
      </c>
      <c r="AV195" s="1060">
        <v>0</v>
      </c>
      <c r="AW195" s="1019">
        <v>0</v>
      </c>
      <c r="AX195" s="1060">
        <v>152967742</v>
      </c>
      <c r="AY195" s="1019">
        <v>152967742</v>
      </c>
      <c r="AZ195" s="1060">
        <v>60967742</v>
      </c>
      <c r="BA195" s="1019">
        <v>92000000</v>
      </c>
      <c r="BB195" s="1019">
        <v>60967742</v>
      </c>
      <c r="BC195" s="1019">
        <v>0</v>
      </c>
      <c r="BD195" s="1019">
        <v>0</v>
      </c>
      <c r="BG195" s="1064">
        <v>538984504</v>
      </c>
      <c r="BH195" s="1064">
        <v>0</v>
      </c>
      <c r="BI195" s="1064">
        <v>1817279</v>
      </c>
      <c r="BJ195" s="1064">
        <v>0</v>
      </c>
      <c r="BK195" s="1064">
        <v>0</v>
      </c>
      <c r="BL195" s="1064">
        <v>0</v>
      </c>
      <c r="BM195" s="1064">
        <v>0</v>
      </c>
      <c r="BN195" s="1064">
        <v>152967742</v>
      </c>
      <c r="BO195" s="1064">
        <v>152967742</v>
      </c>
      <c r="BP195" s="1064">
        <v>60967742</v>
      </c>
      <c r="BQ195" s="1064">
        <v>92000000</v>
      </c>
      <c r="BR195" s="1064">
        <v>60967742</v>
      </c>
      <c r="BS195" s="1064">
        <v>0</v>
      </c>
      <c r="BT195" s="1064">
        <v>0</v>
      </c>
    </row>
    <row r="196" spans="1:72" ht="23.1" customHeight="1" x14ac:dyDescent="0.2">
      <c r="A196" s="1012" t="str">
        <f t="shared" si="2"/>
        <v>C320150710</v>
      </c>
      <c r="B196" s="1261" t="s">
        <v>453</v>
      </c>
      <c r="C196" s="1287"/>
      <c r="D196" s="1261" t="s">
        <v>799</v>
      </c>
      <c r="E196" s="1287"/>
      <c r="F196" s="1261" t="s">
        <v>795</v>
      </c>
      <c r="G196" s="1287"/>
      <c r="H196" s="1261"/>
      <c r="I196" s="1287"/>
      <c r="J196" s="1261"/>
      <c r="K196" s="1287"/>
      <c r="L196" s="1287"/>
      <c r="M196" s="1261"/>
      <c r="N196" s="1287"/>
      <c r="O196" s="1287"/>
      <c r="P196" s="1261"/>
      <c r="Q196" s="1287"/>
      <c r="R196" s="1261"/>
      <c r="S196" s="1287"/>
      <c r="T196" s="1260" t="s">
        <v>796</v>
      </c>
      <c r="U196" s="1287"/>
      <c r="V196" s="1287"/>
      <c r="W196" s="1287"/>
      <c r="X196" s="1287"/>
      <c r="Y196" s="1287"/>
      <c r="Z196" s="1287"/>
      <c r="AA196" s="1287"/>
      <c r="AB196" s="1261" t="s">
        <v>732</v>
      </c>
      <c r="AC196" s="1287"/>
      <c r="AD196" s="1287"/>
      <c r="AE196" s="1287"/>
      <c r="AF196" s="1287"/>
      <c r="AG196" s="1261" t="s">
        <v>733</v>
      </c>
      <c r="AH196" s="1287"/>
      <c r="AI196" s="1287"/>
      <c r="AJ196" s="1020" t="s">
        <v>417</v>
      </c>
      <c r="AK196" s="1262" t="s">
        <v>734</v>
      </c>
      <c r="AL196" s="1287"/>
      <c r="AM196" s="1287"/>
      <c r="AN196" s="1287"/>
      <c r="AO196" s="1287"/>
      <c r="AP196" s="1287"/>
      <c r="AQ196" s="1019">
        <v>6905000000</v>
      </c>
      <c r="AR196" s="1060">
        <v>70000000</v>
      </c>
      <c r="AS196" s="1019">
        <v>122403652</v>
      </c>
      <c r="AT196" s="1019">
        <v>0</v>
      </c>
      <c r="AU196" s="1019">
        <v>0</v>
      </c>
      <c r="AV196" s="1060">
        <v>353797361</v>
      </c>
      <c r="AW196" s="1019">
        <v>283797361</v>
      </c>
      <c r="AX196" s="1060">
        <v>696290626</v>
      </c>
      <c r="AY196" s="1019">
        <v>342493265</v>
      </c>
      <c r="AZ196" s="1060">
        <v>754376334</v>
      </c>
      <c r="BA196" s="1019">
        <v>58085708</v>
      </c>
      <c r="BB196" s="1019">
        <v>754376334</v>
      </c>
      <c r="BC196" s="1019">
        <v>0</v>
      </c>
      <c r="BD196" s="1019">
        <v>0</v>
      </c>
      <c r="BG196" s="1064">
        <v>6905000000</v>
      </c>
      <c r="BH196" s="1064">
        <v>70000000</v>
      </c>
      <c r="BI196" s="1064">
        <v>122403652</v>
      </c>
      <c r="BJ196" s="1064">
        <v>0</v>
      </c>
      <c r="BK196" s="1064">
        <v>0</v>
      </c>
      <c r="BL196" s="1064">
        <v>353797361</v>
      </c>
      <c r="BM196" s="1064">
        <v>283797361</v>
      </c>
      <c r="BN196" s="1064">
        <v>696290626</v>
      </c>
      <c r="BO196" s="1064">
        <v>342493265</v>
      </c>
      <c r="BP196" s="1064">
        <v>754376334</v>
      </c>
      <c r="BQ196" s="1064">
        <v>58085708</v>
      </c>
      <c r="BR196" s="1064">
        <v>754376334</v>
      </c>
      <c r="BS196" s="1064">
        <v>0</v>
      </c>
      <c r="BT196" s="1064">
        <v>0</v>
      </c>
    </row>
    <row r="197" spans="1:72" ht="23.1" customHeight="1" x14ac:dyDescent="0.2">
      <c r="A197" s="1012" t="str">
        <f t="shared" si="2"/>
        <v>C3201507110</v>
      </c>
      <c r="B197" s="1257" t="s">
        <v>453</v>
      </c>
      <c r="C197" s="1287"/>
      <c r="D197" s="1257" t="s">
        <v>799</v>
      </c>
      <c r="E197" s="1287"/>
      <c r="F197" s="1257" t="s">
        <v>795</v>
      </c>
      <c r="G197" s="1287"/>
      <c r="H197" s="1257" t="s">
        <v>738</v>
      </c>
      <c r="I197" s="1287"/>
      <c r="J197" s="1257" t="s">
        <v>685</v>
      </c>
      <c r="K197" s="1287"/>
      <c r="L197" s="1287"/>
      <c r="M197" s="1257" t="s">
        <v>685</v>
      </c>
      <c r="N197" s="1287"/>
      <c r="O197" s="1287"/>
      <c r="P197" s="1257" t="s">
        <v>685</v>
      </c>
      <c r="Q197" s="1287"/>
      <c r="R197" s="1257" t="s">
        <v>685</v>
      </c>
      <c r="S197" s="1287"/>
      <c r="T197" s="1258" t="s">
        <v>807</v>
      </c>
      <c r="U197" s="1287"/>
      <c r="V197" s="1287"/>
      <c r="W197" s="1287"/>
      <c r="X197" s="1287"/>
      <c r="Y197" s="1287"/>
      <c r="Z197" s="1287"/>
      <c r="AA197" s="1287"/>
      <c r="AB197" s="1257" t="s">
        <v>732</v>
      </c>
      <c r="AC197" s="1287"/>
      <c r="AD197" s="1287"/>
      <c r="AE197" s="1287"/>
      <c r="AF197" s="1287"/>
      <c r="AG197" s="1257" t="s">
        <v>733</v>
      </c>
      <c r="AH197" s="1287"/>
      <c r="AI197" s="1287"/>
      <c r="AJ197" s="1023" t="s">
        <v>417</v>
      </c>
      <c r="AK197" s="1259" t="s">
        <v>734</v>
      </c>
      <c r="AL197" s="1287"/>
      <c r="AM197" s="1287"/>
      <c r="AN197" s="1287"/>
      <c r="AO197" s="1287"/>
      <c r="AP197" s="1287"/>
      <c r="AQ197" s="1019">
        <v>600000000</v>
      </c>
      <c r="AR197" s="1060">
        <v>0</v>
      </c>
      <c r="AS197" s="1019">
        <v>0</v>
      </c>
      <c r="AT197" s="1019">
        <v>0</v>
      </c>
      <c r="AU197" s="1019">
        <v>0</v>
      </c>
      <c r="AV197" s="1060">
        <v>19268795</v>
      </c>
      <c r="AW197" s="1019">
        <v>19268795</v>
      </c>
      <c r="AX197" s="1060">
        <v>66948347</v>
      </c>
      <c r="AY197" s="1019">
        <v>47679552</v>
      </c>
      <c r="AZ197" s="1060">
        <v>68766696</v>
      </c>
      <c r="BA197" s="1019">
        <v>1818349</v>
      </c>
      <c r="BB197" s="1019">
        <v>68766696</v>
      </c>
      <c r="BC197" s="1019">
        <v>0</v>
      </c>
      <c r="BD197" s="1019">
        <v>0</v>
      </c>
      <c r="BG197" s="1064">
        <v>600000000</v>
      </c>
      <c r="BH197" s="1064">
        <v>0</v>
      </c>
      <c r="BI197" s="1064">
        <v>0</v>
      </c>
      <c r="BJ197" s="1064">
        <v>0</v>
      </c>
      <c r="BK197" s="1064">
        <v>0</v>
      </c>
      <c r="BL197" s="1064">
        <v>19268795</v>
      </c>
      <c r="BM197" s="1064">
        <v>19268795</v>
      </c>
      <c r="BN197" s="1064">
        <v>66948347</v>
      </c>
      <c r="BO197" s="1064">
        <v>47679552</v>
      </c>
      <c r="BP197" s="1064">
        <v>68766696</v>
      </c>
      <c r="BQ197" s="1064">
        <v>1818349</v>
      </c>
      <c r="BR197" s="1064">
        <v>68766696</v>
      </c>
      <c r="BS197" s="1064">
        <v>0</v>
      </c>
      <c r="BT197" s="1064">
        <v>0</v>
      </c>
    </row>
    <row r="198" spans="1:72" ht="23.1" customHeight="1" x14ac:dyDescent="0.2">
      <c r="A198" s="1012" t="str">
        <f t="shared" si="2"/>
        <v>C32015071010</v>
      </c>
      <c r="B198" s="1261" t="s">
        <v>453</v>
      </c>
      <c r="C198" s="1287"/>
      <c r="D198" s="1261" t="s">
        <v>799</v>
      </c>
      <c r="E198" s="1287"/>
      <c r="F198" s="1261" t="s">
        <v>795</v>
      </c>
      <c r="G198" s="1287"/>
      <c r="H198" s="1261" t="s">
        <v>738</v>
      </c>
      <c r="I198" s="1287"/>
      <c r="J198" s="1261" t="s">
        <v>739</v>
      </c>
      <c r="K198" s="1287"/>
      <c r="L198" s="1287"/>
      <c r="M198" s="1261" t="s">
        <v>685</v>
      </c>
      <c r="N198" s="1287"/>
      <c r="O198" s="1287"/>
      <c r="P198" s="1261" t="s">
        <v>685</v>
      </c>
      <c r="Q198" s="1287"/>
      <c r="R198" s="1261" t="s">
        <v>685</v>
      </c>
      <c r="S198" s="1287"/>
      <c r="T198" s="1260" t="s">
        <v>806</v>
      </c>
      <c r="U198" s="1287"/>
      <c r="V198" s="1287"/>
      <c r="W198" s="1287"/>
      <c r="X198" s="1287"/>
      <c r="Y198" s="1287"/>
      <c r="Z198" s="1287"/>
      <c r="AA198" s="1287"/>
      <c r="AB198" s="1261" t="s">
        <v>732</v>
      </c>
      <c r="AC198" s="1287"/>
      <c r="AD198" s="1287"/>
      <c r="AE198" s="1287"/>
      <c r="AF198" s="1287"/>
      <c r="AG198" s="1261" t="s">
        <v>733</v>
      </c>
      <c r="AH198" s="1287"/>
      <c r="AI198" s="1287"/>
      <c r="AJ198" s="1020" t="s">
        <v>417</v>
      </c>
      <c r="AK198" s="1262" t="s">
        <v>734</v>
      </c>
      <c r="AL198" s="1287"/>
      <c r="AM198" s="1287"/>
      <c r="AN198" s="1287"/>
      <c r="AO198" s="1287"/>
      <c r="AP198" s="1287"/>
      <c r="AQ198" s="1019">
        <v>600000000</v>
      </c>
      <c r="AR198" s="1060">
        <v>0</v>
      </c>
      <c r="AS198" s="1019">
        <v>0</v>
      </c>
      <c r="AT198" s="1019">
        <v>0</v>
      </c>
      <c r="AU198" s="1019">
        <v>0</v>
      </c>
      <c r="AV198" s="1060">
        <v>19268795</v>
      </c>
      <c r="AW198" s="1019">
        <v>19268795</v>
      </c>
      <c r="AX198" s="1060">
        <v>66948347</v>
      </c>
      <c r="AY198" s="1019">
        <v>47679552</v>
      </c>
      <c r="AZ198" s="1060">
        <v>68766696</v>
      </c>
      <c r="BA198" s="1019">
        <v>1818349</v>
      </c>
      <c r="BB198" s="1019">
        <v>68766696</v>
      </c>
      <c r="BC198" s="1019">
        <v>0</v>
      </c>
      <c r="BD198" s="1019">
        <v>0</v>
      </c>
      <c r="BG198" s="1064">
        <v>600000000</v>
      </c>
      <c r="BH198" s="1064">
        <v>0</v>
      </c>
      <c r="BI198" s="1064">
        <v>0</v>
      </c>
      <c r="BJ198" s="1064">
        <v>0</v>
      </c>
      <c r="BK198" s="1064">
        <v>0</v>
      </c>
      <c r="BL198" s="1064">
        <v>19268795</v>
      </c>
      <c r="BM198" s="1064">
        <v>19268795</v>
      </c>
      <c r="BN198" s="1064">
        <v>66948347</v>
      </c>
      <c r="BO198" s="1064">
        <v>47679552</v>
      </c>
      <c r="BP198" s="1064">
        <v>68766696</v>
      </c>
      <c r="BQ198" s="1064">
        <v>1818349</v>
      </c>
      <c r="BR198" s="1064">
        <v>68766696</v>
      </c>
      <c r="BS198" s="1064">
        <v>0</v>
      </c>
      <c r="BT198" s="1064">
        <v>0</v>
      </c>
    </row>
    <row r="199" spans="1:72" ht="23.1" customHeight="1" x14ac:dyDescent="0.2">
      <c r="A199" s="1012" t="str">
        <f t="shared" si="2"/>
        <v>C320150710210</v>
      </c>
      <c r="B199" s="1257" t="s">
        <v>453</v>
      </c>
      <c r="C199" s="1287"/>
      <c r="D199" s="1257" t="s">
        <v>799</v>
      </c>
      <c r="E199" s="1287"/>
      <c r="F199" s="1257" t="s">
        <v>795</v>
      </c>
      <c r="G199" s="1287"/>
      <c r="H199" s="1257" t="s">
        <v>738</v>
      </c>
      <c r="I199" s="1287"/>
      <c r="J199" s="1257" t="s">
        <v>739</v>
      </c>
      <c r="K199" s="1287"/>
      <c r="L199" s="1287"/>
      <c r="M199" s="1257" t="s">
        <v>741</v>
      </c>
      <c r="N199" s="1287"/>
      <c r="O199" s="1287"/>
      <c r="P199" s="1257" t="s">
        <v>685</v>
      </c>
      <c r="Q199" s="1287"/>
      <c r="R199" s="1257" t="s">
        <v>685</v>
      </c>
      <c r="S199" s="1287"/>
      <c r="T199" s="1258" t="s">
        <v>588</v>
      </c>
      <c r="U199" s="1287"/>
      <c r="V199" s="1287"/>
      <c r="W199" s="1287"/>
      <c r="X199" s="1287"/>
      <c r="Y199" s="1287"/>
      <c r="Z199" s="1287"/>
      <c r="AA199" s="1287"/>
      <c r="AB199" s="1257" t="s">
        <v>732</v>
      </c>
      <c r="AC199" s="1287"/>
      <c r="AD199" s="1287"/>
      <c r="AE199" s="1287"/>
      <c r="AF199" s="1287"/>
      <c r="AG199" s="1257" t="s">
        <v>733</v>
      </c>
      <c r="AH199" s="1287"/>
      <c r="AI199" s="1287"/>
      <c r="AJ199" s="1023" t="s">
        <v>417</v>
      </c>
      <c r="AK199" s="1259" t="s">
        <v>734</v>
      </c>
      <c r="AL199" s="1287"/>
      <c r="AM199" s="1287"/>
      <c r="AN199" s="1287"/>
      <c r="AO199" s="1287"/>
      <c r="AP199" s="1287"/>
      <c r="AQ199" s="1019">
        <v>600000000</v>
      </c>
      <c r="AR199" s="1060">
        <v>0</v>
      </c>
      <c r="AS199" s="1019">
        <v>0</v>
      </c>
      <c r="AT199" s="1019">
        <v>0</v>
      </c>
      <c r="AU199" s="1019">
        <v>0</v>
      </c>
      <c r="AV199" s="1060">
        <v>19268795</v>
      </c>
      <c r="AW199" s="1019">
        <v>19268795</v>
      </c>
      <c r="AX199" s="1060">
        <v>66948347</v>
      </c>
      <c r="AY199" s="1019">
        <v>47679552</v>
      </c>
      <c r="AZ199" s="1060">
        <v>68766696</v>
      </c>
      <c r="BA199" s="1019">
        <v>1818349</v>
      </c>
      <c r="BB199" s="1019">
        <v>68766696</v>
      </c>
      <c r="BC199" s="1019">
        <v>0</v>
      </c>
      <c r="BD199" s="1019">
        <v>0</v>
      </c>
      <c r="BG199" s="1064">
        <v>600000000</v>
      </c>
      <c r="BH199" s="1064">
        <v>0</v>
      </c>
      <c r="BI199" s="1064">
        <v>0</v>
      </c>
      <c r="BJ199" s="1064">
        <v>0</v>
      </c>
      <c r="BK199" s="1064">
        <v>0</v>
      </c>
      <c r="BL199" s="1064">
        <v>19268795</v>
      </c>
      <c r="BM199" s="1064">
        <v>19268795</v>
      </c>
      <c r="BN199" s="1064">
        <v>66948347</v>
      </c>
      <c r="BO199" s="1064">
        <v>47679552</v>
      </c>
      <c r="BP199" s="1064">
        <v>68766696</v>
      </c>
      <c r="BQ199" s="1064">
        <v>1818349</v>
      </c>
      <c r="BR199" s="1064">
        <v>68766696</v>
      </c>
      <c r="BS199" s="1064">
        <v>0</v>
      </c>
      <c r="BT199" s="1064">
        <v>0</v>
      </c>
    </row>
    <row r="200" spans="1:72" ht="23.1" customHeight="1" x14ac:dyDescent="0.2">
      <c r="A200" s="1012" t="str">
        <f t="shared" si="2"/>
        <v>C3201507210</v>
      </c>
      <c r="B200" s="1257" t="s">
        <v>453</v>
      </c>
      <c r="C200" s="1287"/>
      <c r="D200" s="1257" t="s">
        <v>799</v>
      </c>
      <c r="E200" s="1287"/>
      <c r="F200" s="1257" t="s">
        <v>795</v>
      </c>
      <c r="G200" s="1287"/>
      <c r="H200" s="1257" t="s">
        <v>741</v>
      </c>
      <c r="I200" s="1287"/>
      <c r="J200" s="1257" t="s">
        <v>685</v>
      </c>
      <c r="K200" s="1287"/>
      <c r="L200" s="1287"/>
      <c r="M200" s="1257" t="s">
        <v>685</v>
      </c>
      <c r="N200" s="1287"/>
      <c r="O200" s="1287"/>
      <c r="P200" s="1257" t="s">
        <v>685</v>
      </c>
      <c r="Q200" s="1287"/>
      <c r="R200" s="1257" t="s">
        <v>685</v>
      </c>
      <c r="S200" s="1287"/>
      <c r="T200" s="1258" t="s">
        <v>589</v>
      </c>
      <c r="U200" s="1287"/>
      <c r="V200" s="1287"/>
      <c r="W200" s="1287"/>
      <c r="X200" s="1287"/>
      <c r="Y200" s="1287"/>
      <c r="Z200" s="1287"/>
      <c r="AA200" s="1287"/>
      <c r="AB200" s="1257" t="s">
        <v>732</v>
      </c>
      <c r="AC200" s="1287"/>
      <c r="AD200" s="1287"/>
      <c r="AE200" s="1287"/>
      <c r="AF200" s="1287"/>
      <c r="AG200" s="1257" t="s">
        <v>733</v>
      </c>
      <c r="AH200" s="1287"/>
      <c r="AI200" s="1287"/>
      <c r="AJ200" s="1023" t="s">
        <v>417</v>
      </c>
      <c r="AK200" s="1259" t="s">
        <v>734</v>
      </c>
      <c r="AL200" s="1287"/>
      <c r="AM200" s="1287"/>
      <c r="AN200" s="1287"/>
      <c r="AO200" s="1287"/>
      <c r="AP200" s="1287"/>
      <c r="AQ200" s="1019">
        <v>2850000000</v>
      </c>
      <c r="AR200" s="1060">
        <v>0</v>
      </c>
      <c r="AS200" s="1019">
        <v>0</v>
      </c>
      <c r="AT200" s="1019">
        <v>0</v>
      </c>
      <c r="AU200" s="1019">
        <v>0</v>
      </c>
      <c r="AV200" s="1060">
        <v>215351478</v>
      </c>
      <c r="AW200" s="1019">
        <v>215351478</v>
      </c>
      <c r="AX200" s="1060">
        <v>342517104</v>
      </c>
      <c r="AY200" s="1019">
        <v>127165626</v>
      </c>
      <c r="AZ200" s="1060">
        <v>399607344</v>
      </c>
      <c r="BA200" s="1019">
        <v>57090240</v>
      </c>
      <c r="BB200" s="1019">
        <v>399607344</v>
      </c>
      <c r="BC200" s="1019">
        <v>0</v>
      </c>
      <c r="BD200" s="1019">
        <v>0</v>
      </c>
      <c r="BG200" s="1064">
        <v>2850000000</v>
      </c>
      <c r="BH200" s="1064">
        <v>0</v>
      </c>
      <c r="BI200" s="1064">
        <v>0</v>
      </c>
      <c r="BJ200" s="1064">
        <v>0</v>
      </c>
      <c r="BK200" s="1064">
        <v>0</v>
      </c>
      <c r="BL200" s="1064">
        <v>215351478</v>
      </c>
      <c r="BM200" s="1064">
        <v>215351478</v>
      </c>
      <c r="BN200" s="1064">
        <v>342517104</v>
      </c>
      <c r="BO200" s="1064">
        <v>127165626</v>
      </c>
      <c r="BP200" s="1064">
        <v>399607344</v>
      </c>
      <c r="BQ200" s="1064">
        <v>57090240</v>
      </c>
      <c r="BR200" s="1064">
        <v>399607344</v>
      </c>
      <c r="BS200" s="1064">
        <v>0</v>
      </c>
      <c r="BT200" s="1064">
        <v>0</v>
      </c>
    </row>
    <row r="201" spans="1:72" ht="23.1" customHeight="1" x14ac:dyDescent="0.2">
      <c r="A201" s="1012" t="str">
        <f t="shared" si="2"/>
        <v>C3201507310</v>
      </c>
      <c r="B201" s="1257" t="s">
        <v>453</v>
      </c>
      <c r="C201" s="1287"/>
      <c r="D201" s="1257" t="s">
        <v>799</v>
      </c>
      <c r="E201" s="1287"/>
      <c r="F201" s="1257" t="s">
        <v>795</v>
      </c>
      <c r="G201" s="1287"/>
      <c r="H201" s="1257" t="s">
        <v>748</v>
      </c>
      <c r="I201" s="1287"/>
      <c r="J201" s="1257" t="s">
        <v>685</v>
      </c>
      <c r="K201" s="1287"/>
      <c r="L201" s="1287"/>
      <c r="M201" s="1257" t="s">
        <v>685</v>
      </c>
      <c r="N201" s="1287"/>
      <c r="O201" s="1287"/>
      <c r="P201" s="1257" t="s">
        <v>685</v>
      </c>
      <c r="Q201" s="1287"/>
      <c r="R201" s="1257" t="s">
        <v>685</v>
      </c>
      <c r="S201" s="1287"/>
      <c r="T201" s="1258" t="s">
        <v>590</v>
      </c>
      <c r="U201" s="1287"/>
      <c r="V201" s="1287"/>
      <c r="W201" s="1287"/>
      <c r="X201" s="1287"/>
      <c r="Y201" s="1287"/>
      <c r="Z201" s="1287"/>
      <c r="AA201" s="1287"/>
      <c r="AB201" s="1257" t="s">
        <v>732</v>
      </c>
      <c r="AC201" s="1287"/>
      <c r="AD201" s="1287"/>
      <c r="AE201" s="1287"/>
      <c r="AF201" s="1287"/>
      <c r="AG201" s="1257" t="s">
        <v>733</v>
      </c>
      <c r="AH201" s="1287"/>
      <c r="AI201" s="1287"/>
      <c r="AJ201" s="1023" t="s">
        <v>417</v>
      </c>
      <c r="AK201" s="1259" t="s">
        <v>734</v>
      </c>
      <c r="AL201" s="1287"/>
      <c r="AM201" s="1287"/>
      <c r="AN201" s="1287"/>
      <c r="AO201" s="1287"/>
      <c r="AP201" s="1287"/>
      <c r="AQ201" s="1019">
        <v>3455000000</v>
      </c>
      <c r="AR201" s="1060">
        <v>70000000</v>
      </c>
      <c r="AS201" s="1019">
        <v>122403652</v>
      </c>
      <c r="AT201" s="1019">
        <v>0</v>
      </c>
      <c r="AU201" s="1019">
        <v>0</v>
      </c>
      <c r="AV201" s="1060">
        <v>119177088</v>
      </c>
      <c r="AW201" s="1019">
        <v>49177088</v>
      </c>
      <c r="AX201" s="1060">
        <v>286825175</v>
      </c>
      <c r="AY201" s="1019">
        <v>167648087</v>
      </c>
      <c r="AZ201" s="1060">
        <v>286002294</v>
      </c>
      <c r="BA201" s="1019">
        <v>822881</v>
      </c>
      <c r="BB201" s="1019">
        <v>286002294</v>
      </c>
      <c r="BC201" s="1019">
        <v>0</v>
      </c>
      <c r="BD201" s="1019">
        <v>0</v>
      </c>
      <c r="BG201" s="1064">
        <v>3455000000</v>
      </c>
      <c r="BH201" s="1064">
        <v>70000000</v>
      </c>
      <c r="BI201" s="1064">
        <v>122403652</v>
      </c>
      <c r="BJ201" s="1064">
        <v>0</v>
      </c>
      <c r="BK201" s="1064">
        <v>0</v>
      </c>
      <c r="BL201" s="1064">
        <v>119177088</v>
      </c>
      <c r="BM201" s="1064">
        <v>49177088</v>
      </c>
      <c r="BN201" s="1064">
        <v>286825175</v>
      </c>
      <c r="BO201" s="1064">
        <v>167648087</v>
      </c>
      <c r="BP201" s="1064">
        <v>286002294</v>
      </c>
      <c r="BQ201" s="1064">
        <v>822881</v>
      </c>
      <c r="BR201" s="1064">
        <v>286002294</v>
      </c>
      <c r="BS201" s="1064">
        <v>0</v>
      </c>
      <c r="BT201" s="1064">
        <v>0</v>
      </c>
    </row>
    <row r="202" spans="1:72" ht="23.1" customHeight="1" x14ac:dyDescent="0.2">
      <c r="A202" s="1012" t="str">
        <f t="shared" si="2"/>
        <v>C51010</v>
      </c>
      <c r="B202" s="1261" t="s">
        <v>453</v>
      </c>
      <c r="C202" s="1287"/>
      <c r="D202" s="1261" t="s">
        <v>808</v>
      </c>
      <c r="E202" s="1287"/>
      <c r="F202" s="1261"/>
      <c r="G202" s="1287"/>
      <c r="H202" s="1261"/>
      <c r="I202" s="1287"/>
      <c r="J202" s="1261"/>
      <c r="K202" s="1287"/>
      <c r="L202" s="1287"/>
      <c r="M202" s="1261"/>
      <c r="N202" s="1287"/>
      <c r="O202" s="1287"/>
      <c r="P202" s="1261"/>
      <c r="Q202" s="1287"/>
      <c r="R202" s="1261"/>
      <c r="S202" s="1287"/>
      <c r="T202" s="1260" t="s">
        <v>809</v>
      </c>
      <c r="U202" s="1287"/>
      <c r="V202" s="1287"/>
      <c r="W202" s="1287"/>
      <c r="X202" s="1287"/>
      <c r="Y202" s="1287"/>
      <c r="Z202" s="1287"/>
      <c r="AA202" s="1287"/>
      <c r="AB202" s="1261" t="s">
        <v>732</v>
      </c>
      <c r="AC202" s="1287"/>
      <c r="AD202" s="1287"/>
      <c r="AE202" s="1287"/>
      <c r="AF202" s="1287"/>
      <c r="AG202" s="1261" t="s">
        <v>733</v>
      </c>
      <c r="AH202" s="1287"/>
      <c r="AI202" s="1287"/>
      <c r="AJ202" s="1020" t="s">
        <v>417</v>
      </c>
      <c r="AK202" s="1262" t="s">
        <v>734</v>
      </c>
      <c r="AL202" s="1287"/>
      <c r="AM202" s="1287"/>
      <c r="AN202" s="1287"/>
      <c r="AO202" s="1287"/>
      <c r="AP202" s="1287"/>
      <c r="AQ202" s="1019">
        <v>2078000000</v>
      </c>
      <c r="AR202" s="1060">
        <v>0</v>
      </c>
      <c r="AS202" s="1019">
        <v>0</v>
      </c>
      <c r="AT202" s="1019">
        <v>0</v>
      </c>
      <c r="AU202" s="1019">
        <v>0</v>
      </c>
      <c r="AV202" s="1060">
        <v>16913818</v>
      </c>
      <c r="AW202" s="1019">
        <v>16913818</v>
      </c>
      <c r="AX202" s="1060">
        <v>89129564</v>
      </c>
      <c r="AY202" s="1019">
        <v>72215746</v>
      </c>
      <c r="AZ202" s="1060">
        <v>107903431</v>
      </c>
      <c r="BA202" s="1019">
        <v>18773867</v>
      </c>
      <c r="BB202" s="1019">
        <v>107903431</v>
      </c>
      <c r="BC202" s="1019">
        <v>0</v>
      </c>
      <c r="BD202" s="1019">
        <v>0</v>
      </c>
      <c r="BG202" s="1064">
        <v>2078000000</v>
      </c>
      <c r="BH202" s="1064">
        <v>0</v>
      </c>
      <c r="BI202" s="1064">
        <v>0</v>
      </c>
      <c r="BJ202" s="1064">
        <v>0</v>
      </c>
      <c r="BK202" s="1064">
        <v>0</v>
      </c>
      <c r="BL202" s="1064">
        <v>16913818</v>
      </c>
      <c r="BM202" s="1064">
        <v>16913818</v>
      </c>
      <c r="BN202" s="1064">
        <v>89129564</v>
      </c>
      <c r="BO202" s="1064">
        <v>72215746</v>
      </c>
      <c r="BP202" s="1064">
        <v>107903431</v>
      </c>
      <c r="BQ202" s="1064">
        <v>18773867</v>
      </c>
      <c r="BR202" s="1064">
        <v>107903431</v>
      </c>
      <c r="BS202" s="1064">
        <v>0</v>
      </c>
      <c r="BT202" s="1064">
        <v>0</v>
      </c>
    </row>
    <row r="203" spans="1:72" ht="23.1" customHeight="1" x14ac:dyDescent="0.2">
      <c r="A203" s="1012" t="str">
        <f t="shared" si="2"/>
        <v>C51015</v>
      </c>
      <c r="B203" s="1261" t="s">
        <v>453</v>
      </c>
      <c r="C203" s="1287"/>
      <c r="D203" s="1261" t="s">
        <v>808</v>
      </c>
      <c r="E203" s="1287"/>
      <c r="F203" s="1261"/>
      <c r="G203" s="1287"/>
      <c r="H203" s="1261"/>
      <c r="I203" s="1287"/>
      <c r="J203" s="1261"/>
      <c r="K203" s="1287"/>
      <c r="L203" s="1287"/>
      <c r="M203" s="1261"/>
      <c r="N203" s="1287"/>
      <c r="O203" s="1287"/>
      <c r="P203" s="1261"/>
      <c r="Q203" s="1287"/>
      <c r="R203" s="1261"/>
      <c r="S203" s="1287"/>
      <c r="T203" s="1260" t="s">
        <v>809</v>
      </c>
      <c r="U203" s="1287"/>
      <c r="V203" s="1287"/>
      <c r="W203" s="1287"/>
      <c r="X203" s="1287"/>
      <c r="Y203" s="1287"/>
      <c r="Z203" s="1287"/>
      <c r="AA203" s="1287"/>
      <c r="AB203" s="1261" t="s">
        <v>732</v>
      </c>
      <c r="AC203" s="1287"/>
      <c r="AD203" s="1287"/>
      <c r="AE203" s="1287"/>
      <c r="AF203" s="1287"/>
      <c r="AG203" s="1261" t="s">
        <v>733</v>
      </c>
      <c r="AH203" s="1287"/>
      <c r="AI203" s="1287"/>
      <c r="AJ203" s="1020" t="s">
        <v>745</v>
      </c>
      <c r="AK203" s="1262" t="s">
        <v>781</v>
      </c>
      <c r="AL203" s="1287"/>
      <c r="AM203" s="1287"/>
      <c r="AN203" s="1287"/>
      <c r="AO203" s="1287"/>
      <c r="AP203" s="1287"/>
      <c r="AQ203" s="1019">
        <v>1140000000</v>
      </c>
      <c r="AR203" s="1060">
        <v>0</v>
      </c>
      <c r="AS203" s="1019">
        <v>1140000000</v>
      </c>
      <c r="AT203" s="1019">
        <v>0</v>
      </c>
      <c r="AU203" s="1019">
        <v>0</v>
      </c>
      <c r="AV203" s="1060">
        <v>0</v>
      </c>
      <c r="AW203" s="1019">
        <v>0</v>
      </c>
      <c r="AX203" s="1060">
        <v>0</v>
      </c>
      <c r="AY203" s="1019">
        <v>0</v>
      </c>
      <c r="AZ203" s="1060">
        <v>0</v>
      </c>
      <c r="BA203" s="1019">
        <v>0</v>
      </c>
      <c r="BB203" s="1019">
        <v>0</v>
      </c>
      <c r="BC203" s="1019">
        <v>0</v>
      </c>
      <c r="BD203" s="1019">
        <v>0</v>
      </c>
      <c r="BG203" s="1064">
        <v>1140000000</v>
      </c>
      <c r="BH203" s="1064">
        <v>0</v>
      </c>
      <c r="BI203" s="1064">
        <v>1140000000</v>
      </c>
      <c r="BJ203" s="1064">
        <v>0</v>
      </c>
      <c r="BK203" s="1064">
        <v>0</v>
      </c>
      <c r="BL203" s="1064">
        <v>0</v>
      </c>
      <c r="BM203" s="1064">
        <v>0</v>
      </c>
      <c r="BN203" s="1064">
        <v>0</v>
      </c>
      <c r="BO203" s="1064">
        <v>0</v>
      </c>
      <c r="BP203" s="1064">
        <v>0</v>
      </c>
      <c r="BQ203" s="1064">
        <v>0</v>
      </c>
      <c r="BR203" s="1064">
        <v>0</v>
      </c>
      <c r="BS203" s="1064">
        <v>0</v>
      </c>
      <c r="BT203" s="1064">
        <v>0</v>
      </c>
    </row>
    <row r="204" spans="1:72" ht="23.1" customHeight="1" x14ac:dyDescent="0.2">
      <c r="A204" s="1012" t="str">
        <f t="shared" si="2"/>
        <v>C51070410</v>
      </c>
      <c r="B204" s="1261" t="s">
        <v>453</v>
      </c>
      <c r="C204" s="1287"/>
      <c r="D204" s="1261" t="s">
        <v>808</v>
      </c>
      <c r="E204" s="1287"/>
      <c r="F204" s="1261" t="s">
        <v>810</v>
      </c>
      <c r="G204" s="1287"/>
      <c r="H204" s="1261"/>
      <c r="I204" s="1287"/>
      <c r="J204" s="1261"/>
      <c r="K204" s="1287"/>
      <c r="L204" s="1287"/>
      <c r="M204" s="1261"/>
      <c r="N204" s="1287"/>
      <c r="O204" s="1287"/>
      <c r="P204" s="1261"/>
      <c r="Q204" s="1287"/>
      <c r="R204" s="1261"/>
      <c r="S204" s="1287"/>
      <c r="T204" s="1260" t="s">
        <v>811</v>
      </c>
      <c r="U204" s="1287"/>
      <c r="V204" s="1287"/>
      <c r="W204" s="1287"/>
      <c r="X204" s="1287"/>
      <c r="Y204" s="1287"/>
      <c r="Z204" s="1287"/>
      <c r="AA204" s="1287"/>
      <c r="AB204" s="1261" t="s">
        <v>732</v>
      </c>
      <c r="AC204" s="1287"/>
      <c r="AD204" s="1287"/>
      <c r="AE204" s="1287"/>
      <c r="AF204" s="1287"/>
      <c r="AG204" s="1261" t="s">
        <v>733</v>
      </c>
      <c r="AH204" s="1287"/>
      <c r="AI204" s="1287"/>
      <c r="AJ204" s="1020" t="s">
        <v>417</v>
      </c>
      <c r="AK204" s="1262" t="s">
        <v>734</v>
      </c>
      <c r="AL204" s="1287"/>
      <c r="AM204" s="1287"/>
      <c r="AN204" s="1287"/>
      <c r="AO204" s="1287"/>
      <c r="AP204" s="1287"/>
      <c r="AQ204" s="1019">
        <v>400000000</v>
      </c>
      <c r="AR204" s="1060">
        <v>0</v>
      </c>
      <c r="AS204" s="1019">
        <v>0</v>
      </c>
      <c r="AT204" s="1019">
        <v>0</v>
      </c>
      <c r="AU204" s="1019">
        <v>0</v>
      </c>
      <c r="AV204" s="1060">
        <v>0</v>
      </c>
      <c r="AW204" s="1019">
        <v>0</v>
      </c>
      <c r="AX204" s="1060">
        <v>51000000</v>
      </c>
      <c r="AY204" s="1019">
        <v>51000000</v>
      </c>
      <c r="AZ204" s="1060">
        <v>51000000</v>
      </c>
      <c r="BA204" s="1019">
        <v>0</v>
      </c>
      <c r="BB204" s="1019">
        <v>51000000</v>
      </c>
      <c r="BC204" s="1019">
        <v>0</v>
      </c>
      <c r="BD204" s="1019">
        <v>0</v>
      </c>
      <c r="BG204" s="1064">
        <v>400000000</v>
      </c>
      <c r="BH204" s="1064">
        <v>0</v>
      </c>
      <c r="BI204" s="1064">
        <v>0</v>
      </c>
      <c r="BJ204" s="1064">
        <v>0</v>
      </c>
      <c r="BK204" s="1064">
        <v>0</v>
      </c>
      <c r="BL204" s="1064">
        <v>0</v>
      </c>
      <c r="BM204" s="1064">
        <v>0</v>
      </c>
      <c r="BN204" s="1064">
        <v>51000000</v>
      </c>
      <c r="BO204" s="1064">
        <v>51000000</v>
      </c>
      <c r="BP204" s="1064">
        <v>51000000</v>
      </c>
      <c r="BQ204" s="1064">
        <v>0</v>
      </c>
      <c r="BR204" s="1064">
        <v>51000000</v>
      </c>
      <c r="BS204" s="1064">
        <v>0</v>
      </c>
      <c r="BT204" s="1064">
        <v>0</v>
      </c>
    </row>
    <row r="205" spans="1:72" ht="23.1" customHeight="1" x14ac:dyDescent="0.2">
      <c r="A205" s="1012" t="str">
        <f t="shared" si="2"/>
        <v>C510704110</v>
      </c>
      <c r="B205" s="1257" t="s">
        <v>453</v>
      </c>
      <c r="C205" s="1287"/>
      <c r="D205" s="1257" t="s">
        <v>808</v>
      </c>
      <c r="E205" s="1287"/>
      <c r="F205" s="1257" t="s">
        <v>810</v>
      </c>
      <c r="G205" s="1287"/>
      <c r="H205" s="1257" t="s">
        <v>738</v>
      </c>
      <c r="I205" s="1287"/>
      <c r="J205" s="1257" t="s">
        <v>685</v>
      </c>
      <c r="K205" s="1287"/>
      <c r="L205" s="1287"/>
      <c r="M205" s="1257" t="s">
        <v>685</v>
      </c>
      <c r="N205" s="1287"/>
      <c r="O205" s="1287"/>
      <c r="P205" s="1257" t="s">
        <v>685</v>
      </c>
      <c r="Q205" s="1287"/>
      <c r="R205" s="1257" t="s">
        <v>685</v>
      </c>
      <c r="S205" s="1287"/>
      <c r="T205" s="1258" t="s">
        <v>591</v>
      </c>
      <c r="U205" s="1287"/>
      <c r="V205" s="1287"/>
      <c r="W205" s="1287"/>
      <c r="X205" s="1287"/>
      <c r="Y205" s="1287"/>
      <c r="Z205" s="1287"/>
      <c r="AA205" s="1287"/>
      <c r="AB205" s="1257" t="s">
        <v>732</v>
      </c>
      <c r="AC205" s="1287"/>
      <c r="AD205" s="1287"/>
      <c r="AE205" s="1287"/>
      <c r="AF205" s="1287"/>
      <c r="AG205" s="1257" t="s">
        <v>733</v>
      </c>
      <c r="AH205" s="1287"/>
      <c r="AI205" s="1287"/>
      <c r="AJ205" s="1023" t="s">
        <v>417</v>
      </c>
      <c r="AK205" s="1259" t="s">
        <v>734</v>
      </c>
      <c r="AL205" s="1287"/>
      <c r="AM205" s="1287"/>
      <c r="AN205" s="1287"/>
      <c r="AO205" s="1287"/>
      <c r="AP205" s="1287"/>
      <c r="AQ205" s="1019">
        <v>400000000</v>
      </c>
      <c r="AR205" s="1060">
        <v>0</v>
      </c>
      <c r="AS205" s="1019">
        <v>0</v>
      </c>
      <c r="AT205" s="1019">
        <v>0</v>
      </c>
      <c r="AU205" s="1019">
        <v>0</v>
      </c>
      <c r="AV205" s="1060">
        <v>0</v>
      </c>
      <c r="AW205" s="1019">
        <v>0</v>
      </c>
      <c r="AX205" s="1060">
        <v>51000000</v>
      </c>
      <c r="AY205" s="1019">
        <v>51000000</v>
      </c>
      <c r="AZ205" s="1060">
        <v>51000000</v>
      </c>
      <c r="BA205" s="1019">
        <v>0</v>
      </c>
      <c r="BB205" s="1019">
        <v>51000000</v>
      </c>
      <c r="BC205" s="1019">
        <v>0</v>
      </c>
      <c r="BD205" s="1019">
        <v>0</v>
      </c>
      <c r="BG205" s="1064">
        <v>400000000</v>
      </c>
      <c r="BH205" s="1064">
        <v>0</v>
      </c>
      <c r="BI205" s="1064">
        <v>0</v>
      </c>
      <c r="BJ205" s="1064">
        <v>0</v>
      </c>
      <c r="BK205" s="1064">
        <v>0</v>
      </c>
      <c r="BL205" s="1064">
        <v>0</v>
      </c>
      <c r="BM205" s="1064">
        <v>0</v>
      </c>
      <c r="BN205" s="1064">
        <v>51000000</v>
      </c>
      <c r="BO205" s="1064">
        <v>51000000</v>
      </c>
      <c r="BP205" s="1064">
        <v>51000000</v>
      </c>
      <c r="BQ205" s="1064">
        <v>0</v>
      </c>
      <c r="BR205" s="1064">
        <v>51000000</v>
      </c>
      <c r="BS205" s="1064">
        <v>0</v>
      </c>
      <c r="BT205" s="1064">
        <v>0</v>
      </c>
    </row>
    <row r="206" spans="1:72" ht="23.1" customHeight="1" x14ac:dyDescent="0.2">
      <c r="A206" s="1012" t="str">
        <f t="shared" si="2"/>
        <v>C51080010</v>
      </c>
      <c r="B206" s="1261" t="s">
        <v>453</v>
      </c>
      <c r="C206" s="1287"/>
      <c r="D206" s="1261" t="s">
        <v>808</v>
      </c>
      <c r="E206" s="1287"/>
      <c r="F206" s="1261" t="s">
        <v>784</v>
      </c>
      <c r="G206" s="1287"/>
      <c r="H206" s="1261"/>
      <c r="I206" s="1287"/>
      <c r="J206" s="1261"/>
      <c r="K206" s="1287"/>
      <c r="L206" s="1287"/>
      <c r="M206" s="1261"/>
      <c r="N206" s="1287"/>
      <c r="O206" s="1287"/>
      <c r="P206" s="1261"/>
      <c r="Q206" s="1287"/>
      <c r="R206" s="1261"/>
      <c r="S206" s="1287"/>
      <c r="T206" s="1260" t="s">
        <v>785</v>
      </c>
      <c r="U206" s="1287"/>
      <c r="V206" s="1287"/>
      <c r="W206" s="1287"/>
      <c r="X206" s="1287"/>
      <c r="Y206" s="1287"/>
      <c r="Z206" s="1287"/>
      <c r="AA206" s="1287"/>
      <c r="AB206" s="1261" t="s">
        <v>732</v>
      </c>
      <c r="AC206" s="1287"/>
      <c r="AD206" s="1287"/>
      <c r="AE206" s="1287"/>
      <c r="AF206" s="1287"/>
      <c r="AG206" s="1261" t="s">
        <v>733</v>
      </c>
      <c r="AH206" s="1287"/>
      <c r="AI206" s="1287"/>
      <c r="AJ206" s="1020" t="s">
        <v>417</v>
      </c>
      <c r="AK206" s="1262" t="s">
        <v>734</v>
      </c>
      <c r="AL206" s="1287"/>
      <c r="AM206" s="1287"/>
      <c r="AN206" s="1287"/>
      <c r="AO206" s="1287"/>
      <c r="AP206" s="1287"/>
      <c r="AQ206" s="1019">
        <v>1678000000</v>
      </c>
      <c r="AR206" s="1060">
        <v>0</v>
      </c>
      <c r="AS206" s="1019">
        <v>0</v>
      </c>
      <c r="AT206" s="1019">
        <v>0</v>
      </c>
      <c r="AU206" s="1019">
        <v>0</v>
      </c>
      <c r="AV206" s="1060">
        <v>16913818</v>
      </c>
      <c r="AW206" s="1019">
        <v>16913818</v>
      </c>
      <c r="AX206" s="1060">
        <v>38129564</v>
      </c>
      <c r="AY206" s="1019">
        <v>21215746</v>
      </c>
      <c r="AZ206" s="1060">
        <v>56903431</v>
      </c>
      <c r="BA206" s="1019">
        <v>18773867</v>
      </c>
      <c r="BB206" s="1019">
        <v>56903431</v>
      </c>
      <c r="BC206" s="1019">
        <v>0</v>
      </c>
      <c r="BD206" s="1019">
        <v>0</v>
      </c>
      <c r="BG206" s="1064">
        <v>1678000000</v>
      </c>
      <c r="BH206" s="1064">
        <v>0</v>
      </c>
      <c r="BI206" s="1064">
        <v>0</v>
      </c>
      <c r="BJ206" s="1064">
        <v>0</v>
      </c>
      <c r="BK206" s="1064">
        <v>0</v>
      </c>
      <c r="BL206" s="1064">
        <v>16913818</v>
      </c>
      <c r="BM206" s="1064">
        <v>16913818</v>
      </c>
      <c r="BN206" s="1064">
        <v>38129564</v>
      </c>
      <c r="BO206" s="1064">
        <v>21215746</v>
      </c>
      <c r="BP206" s="1064">
        <v>56903431</v>
      </c>
      <c r="BQ206" s="1064">
        <v>18773867</v>
      </c>
      <c r="BR206" s="1064">
        <v>56903431</v>
      </c>
      <c r="BS206" s="1064">
        <v>0</v>
      </c>
      <c r="BT206" s="1064">
        <v>0</v>
      </c>
    </row>
    <row r="207" spans="1:72" ht="23.1" customHeight="1" x14ac:dyDescent="0.2">
      <c r="A207" s="1012" t="str">
        <f t="shared" si="2"/>
        <v>C51080015</v>
      </c>
      <c r="B207" s="1261" t="s">
        <v>453</v>
      </c>
      <c r="C207" s="1287"/>
      <c r="D207" s="1261" t="s">
        <v>808</v>
      </c>
      <c r="E207" s="1287"/>
      <c r="F207" s="1261" t="s">
        <v>784</v>
      </c>
      <c r="G207" s="1287"/>
      <c r="H207" s="1261"/>
      <c r="I207" s="1287"/>
      <c r="J207" s="1261"/>
      <c r="K207" s="1287"/>
      <c r="L207" s="1287"/>
      <c r="M207" s="1261"/>
      <c r="N207" s="1287"/>
      <c r="O207" s="1287"/>
      <c r="P207" s="1261"/>
      <c r="Q207" s="1287"/>
      <c r="R207" s="1261"/>
      <c r="S207" s="1287"/>
      <c r="T207" s="1260" t="s">
        <v>785</v>
      </c>
      <c r="U207" s="1287"/>
      <c r="V207" s="1287"/>
      <c r="W207" s="1287"/>
      <c r="X207" s="1287"/>
      <c r="Y207" s="1287"/>
      <c r="Z207" s="1287"/>
      <c r="AA207" s="1287"/>
      <c r="AB207" s="1261" t="s">
        <v>732</v>
      </c>
      <c r="AC207" s="1287"/>
      <c r="AD207" s="1287"/>
      <c r="AE207" s="1287"/>
      <c r="AF207" s="1287"/>
      <c r="AG207" s="1261" t="s">
        <v>733</v>
      </c>
      <c r="AH207" s="1287"/>
      <c r="AI207" s="1287"/>
      <c r="AJ207" s="1020" t="s">
        <v>745</v>
      </c>
      <c r="AK207" s="1262" t="s">
        <v>781</v>
      </c>
      <c r="AL207" s="1287"/>
      <c r="AM207" s="1287"/>
      <c r="AN207" s="1287"/>
      <c r="AO207" s="1287"/>
      <c r="AP207" s="1287"/>
      <c r="AQ207" s="1019">
        <v>1140000000</v>
      </c>
      <c r="AR207" s="1060">
        <v>0</v>
      </c>
      <c r="AS207" s="1019">
        <v>1140000000</v>
      </c>
      <c r="AT207" s="1019">
        <v>0</v>
      </c>
      <c r="AU207" s="1019">
        <v>0</v>
      </c>
      <c r="AV207" s="1060">
        <v>0</v>
      </c>
      <c r="AW207" s="1019">
        <v>0</v>
      </c>
      <c r="AX207" s="1060">
        <v>0</v>
      </c>
      <c r="AY207" s="1019">
        <v>0</v>
      </c>
      <c r="AZ207" s="1060">
        <v>0</v>
      </c>
      <c r="BA207" s="1019">
        <v>0</v>
      </c>
      <c r="BB207" s="1019">
        <v>0</v>
      </c>
      <c r="BC207" s="1019">
        <v>0</v>
      </c>
      <c r="BD207" s="1019">
        <v>0</v>
      </c>
      <c r="BG207" s="1064">
        <v>1140000000</v>
      </c>
      <c r="BH207" s="1064">
        <v>0</v>
      </c>
      <c r="BI207" s="1064">
        <v>1140000000</v>
      </c>
      <c r="BJ207" s="1064">
        <v>0</v>
      </c>
      <c r="BK207" s="1064">
        <v>0</v>
      </c>
      <c r="BL207" s="1064">
        <v>0</v>
      </c>
      <c r="BM207" s="1064">
        <v>0</v>
      </c>
      <c r="BN207" s="1064">
        <v>0</v>
      </c>
      <c r="BO207" s="1064">
        <v>0</v>
      </c>
      <c r="BP207" s="1064">
        <v>0</v>
      </c>
      <c r="BQ207" s="1064">
        <v>0</v>
      </c>
      <c r="BR207" s="1064">
        <v>0</v>
      </c>
      <c r="BS207" s="1064">
        <v>0</v>
      </c>
      <c r="BT207" s="1064">
        <v>0</v>
      </c>
    </row>
    <row r="208" spans="1:72" ht="23.1" customHeight="1" x14ac:dyDescent="0.2">
      <c r="A208" s="1012" t="str">
        <f t="shared" si="2"/>
        <v>C5108002010</v>
      </c>
      <c r="B208" s="1261" t="s">
        <v>453</v>
      </c>
      <c r="C208" s="1287"/>
      <c r="D208" s="1261" t="s">
        <v>808</v>
      </c>
      <c r="E208" s="1287"/>
      <c r="F208" s="1261" t="s">
        <v>784</v>
      </c>
      <c r="G208" s="1287"/>
      <c r="H208" s="1261" t="s">
        <v>741</v>
      </c>
      <c r="I208" s="1287"/>
      <c r="J208" s="1261" t="s">
        <v>739</v>
      </c>
      <c r="K208" s="1287"/>
      <c r="L208" s="1287"/>
      <c r="M208" s="1261" t="s">
        <v>685</v>
      </c>
      <c r="N208" s="1287"/>
      <c r="O208" s="1287"/>
      <c r="P208" s="1261" t="s">
        <v>685</v>
      </c>
      <c r="Q208" s="1287"/>
      <c r="R208" s="1261" t="s">
        <v>685</v>
      </c>
      <c r="S208" s="1287"/>
      <c r="T208" s="1260" t="s">
        <v>687</v>
      </c>
      <c r="U208" s="1287"/>
      <c r="V208" s="1287"/>
      <c r="W208" s="1287"/>
      <c r="X208" s="1287"/>
      <c r="Y208" s="1287"/>
      <c r="Z208" s="1287"/>
      <c r="AA208" s="1287"/>
      <c r="AB208" s="1261" t="s">
        <v>732</v>
      </c>
      <c r="AC208" s="1287"/>
      <c r="AD208" s="1287"/>
      <c r="AE208" s="1287"/>
      <c r="AF208" s="1287"/>
      <c r="AG208" s="1261" t="s">
        <v>733</v>
      </c>
      <c r="AH208" s="1287"/>
      <c r="AI208" s="1287"/>
      <c r="AJ208" s="1020" t="s">
        <v>417</v>
      </c>
      <c r="AK208" s="1262" t="s">
        <v>734</v>
      </c>
      <c r="AL208" s="1287"/>
      <c r="AM208" s="1287"/>
      <c r="AN208" s="1287"/>
      <c r="AO208" s="1287"/>
      <c r="AP208" s="1287"/>
      <c r="AQ208" s="1019">
        <v>1678000000</v>
      </c>
      <c r="AR208" s="1060">
        <v>0</v>
      </c>
      <c r="AS208" s="1019">
        <v>0</v>
      </c>
      <c r="AT208" s="1019">
        <v>0</v>
      </c>
      <c r="AU208" s="1019">
        <v>0</v>
      </c>
      <c r="AV208" s="1060">
        <v>16913818</v>
      </c>
      <c r="AW208" s="1019">
        <v>16913818</v>
      </c>
      <c r="AX208" s="1060">
        <v>38129564</v>
      </c>
      <c r="AY208" s="1019">
        <v>21215746</v>
      </c>
      <c r="AZ208" s="1060">
        <v>56903431</v>
      </c>
      <c r="BA208" s="1019">
        <v>18773867</v>
      </c>
      <c r="BB208" s="1019">
        <v>56903431</v>
      </c>
      <c r="BC208" s="1019">
        <v>0</v>
      </c>
      <c r="BD208" s="1019">
        <v>0</v>
      </c>
      <c r="BG208" s="1064">
        <v>1678000000</v>
      </c>
      <c r="BH208" s="1064">
        <v>0</v>
      </c>
      <c r="BI208" s="1064">
        <v>0</v>
      </c>
      <c r="BJ208" s="1064">
        <v>0</v>
      </c>
      <c r="BK208" s="1064">
        <v>0</v>
      </c>
      <c r="BL208" s="1064">
        <v>16913818</v>
      </c>
      <c r="BM208" s="1064">
        <v>16913818</v>
      </c>
      <c r="BN208" s="1064">
        <v>38129564</v>
      </c>
      <c r="BO208" s="1064">
        <v>21215746</v>
      </c>
      <c r="BP208" s="1064">
        <v>56903431</v>
      </c>
      <c r="BQ208" s="1064">
        <v>18773867</v>
      </c>
      <c r="BR208" s="1064">
        <v>56903431</v>
      </c>
      <c r="BS208" s="1064">
        <v>0</v>
      </c>
      <c r="BT208" s="1064">
        <v>0</v>
      </c>
    </row>
    <row r="209" spans="1:72" ht="23.1" customHeight="1" x14ac:dyDescent="0.2">
      <c r="A209" s="1012" t="str">
        <f t="shared" si="2"/>
        <v>C510800210</v>
      </c>
      <c r="B209" s="1261" t="s">
        <v>453</v>
      </c>
      <c r="C209" s="1287"/>
      <c r="D209" s="1261" t="s">
        <v>808</v>
      </c>
      <c r="E209" s="1287"/>
      <c r="F209" s="1261" t="s">
        <v>784</v>
      </c>
      <c r="G209" s="1287"/>
      <c r="H209" s="1261" t="s">
        <v>741</v>
      </c>
      <c r="I209" s="1287"/>
      <c r="J209" s="1261" t="s">
        <v>685</v>
      </c>
      <c r="K209" s="1287"/>
      <c r="L209" s="1287"/>
      <c r="M209" s="1261" t="s">
        <v>685</v>
      </c>
      <c r="N209" s="1287"/>
      <c r="O209" s="1287"/>
      <c r="P209" s="1261" t="s">
        <v>685</v>
      </c>
      <c r="Q209" s="1287"/>
      <c r="R209" s="1261" t="s">
        <v>685</v>
      </c>
      <c r="S209" s="1287"/>
      <c r="T209" s="1260" t="s">
        <v>687</v>
      </c>
      <c r="U209" s="1287"/>
      <c r="V209" s="1287"/>
      <c r="W209" s="1287"/>
      <c r="X209" s="1287"/>
      <c r="Y209" s="1287"/>
      <c r="Z209" s="1287"/>
      <c r="AA209" s="1287"/>
      <c r="AB209" s="1261" t="s">
        <v>732</v>
      </c>
      <c r="AC209" s="1287"/>
      <c r="AD209" s="1287"/>
      <c r="AE209" s="1287"/>
      <c r="AF209" s="1287"/>
      <c r="AG209" s="1261" t="s">
        <v>733</v>
      </c>
      <c r="AH209" s="1287"/>
      <c r="AI209" s="1287"/>
      <c r="AJ209" s="1020" t="s">
        <v>417</v>
      </c>
      <c r="AK209" s="1262" t="s">
        <v>734</v>
      </c>
      <c r="AL209" s="1287"/>
      <c r="AM209" s="1287"/>
      <c r="AN209" s="1287"/>
      <c r="AO209" s="1287"/>
      <c r="AP209" s="1287"/>
      <c r="AQ209" s="1019">
        <v>1678000000</v>
      </c>
      <c r="AR209" s="1060">
        <v>0</v>
      </c>
      <c r="AS209" s="1019">
        <v>0</v>
      </c>
      <c r="AT209" s="1019">
        <v>0</v>
      </c>
      <c r="AU209" s="1019">
        <v>0</v>
      </c>
      <c r="AV209" s="1060">
        <v>16913818</v>
      </c>
      <c r="AW209" s="1019">
        <v>16913818</v>
      </c>
      <c r="AX209" s="1060">
        <v>38129564</v>
      </c>
      <c r="AY209" s="1019">
        <v>21215746</v>
      </c>
      <c r="AZ209" s="1060">
        <v>56903431</v>
      </c>
      <c r="BA209" s="1019">
        <v>18773867</v>
      </c>
      <c r="BB209" s="1019">
        <v>56903431</v>
      </c>
      <c r="BC209" s="1019">
        <v>0</v>
      </c>
      <c r="BD209" s="1019">
        <v>0</v>
      </c>
      <c r="BG209" s="1064">
        <v>1678000000</v>
      </c>
      <c r="BH209" s="1064">
        <v>0</v>
      </c>
      <c r="BI209" s="1064">
        <v>0</v>
      </c>
      <c r="BJ209" s="1064">
        <v>0</v>
      </c>
      <c r="BK209" s="1064">
        <v>0</v>
      </c>
      <c r="BL209" s="1064">
        <v>16913818</v>
      </c>
      <c r="BM209" s="1064">
        <v>16913818</v>
      </c>
      <c r="BN209" s="1064">
        <v>38129564</v>
      </c>
      <c r="BO209" s="1064">
        <v>21215746</v>
      </c>
      <c r="BP209" s="1064">
        <v>56903431</v>
      </c>
      <c r="BQ209" s="1064">
        <v>18773867</v>
      </c>
      <c r="BR209" s="1064">
        <v>56903431</v>
      </c>
      <c r="BS209" s="1064">
        <v>0</v>
      </c>
      <c r="BT209" s="1064">
        <v>0</v>
      </c>
    </row>
    <row r="210" spans="1:72" ht="23.1" customHeight="1" x14ac:dyDescent="0.2">
      <c r="A210" s="1012" t="str">
        <f t="shared" si="2"/>
        <v>C510800215</v>
      </c>
      <c r="B210" s="1257" t="s">
        <v>453</v>
      </c>
      <c r="C210" s="1287"/>
      <c r="D210" s="1257" t="s">
        <v>808</v>
      </c>
      <c r="E210" s="1287"/>
      <c r="F210" s="1257" t="s">
        <v>784</v>
      </c>
      <c r="G210" s="1287"/>
      <c r="H210" s="1257" t="s">
        <v>741</v>
      </c>
      <c r="I210" s="1287"/>
      <c r="J210" s="1257" t="s">
        <v>685</v>
      </c>
      <c r="K210" s="1287"/>
      <c r="L210" s="1287"/>
      <c r="M210" s="1257" t="s">
        <v>685</v>
      </c>
      <c r="N210" s="1287"/>
      <c r="O210" s="1287"/>
      <c r="P210" s="1257" t="s">
        <v>685</v>
      </c>
      <c r="Q210" s="1287"/>
      <c r="R210" s="1257" t="s">
        <v>685</v>
      </c>
      <c r="S210" s="1287"/>
      <c r="T210" s="1258" t="s">
        <v>687</v>
      </c>
      <c r="U210" s="1287"/>
      <c r="V210" s="1287"/>
      <c r="W210" s="1287"/>
      <c r="X210" s="1287"/>
      <c r="Y210" s="1287"/>
      <c r="Z210" s="1287"/>
      <c r="AA210" s="1287"/>
      <c r="AB210" s="1257" t="s">
        <v>732</v>
      </c>
      <c r="AC210" s="1287"/>
      <c r="AD210" s="1287"/>
      <c r="AE210" s="1287"/>
      <c r="AF210" s="1287"/>
      <c r="AG210" s="1257" t="s">
        <v>733</v>
      </c>
      <c r="AH210" s="1287"/>
      <c r="AI210" s="1287"/>
      <c r="AJ210" s="1023" t="s">
        <v>745</v>
      </c>
      <c r="AK210" s="1259" t="s">
        <v>781</v>
      </c>
      <c r="AL210" s="1287"/>
      <c r="AM210" s="1287"/>
      <c r="AN210" s="1287"/>
      <c r="AO210" s="1287"/>
      <c r="AP210" s="1287"/>
      <c r="AQ210" s="1019">
        <v>1140000000</v>
      </c>
      <c r="AR210" s="1060">
        <v>0</v>
      </c>
      <c r="AS210" s="1019">
        <v>1140000000</v>
      </c>
      <c r="AT210" s="1019">
        <v>0</v>
      </c>
      <c r="AU210" s="1019">
        <v>0</v>
      </c>
      <c r="AV210" s="1060">
        <v>0</v>
      </c>
      <c r="AW210" s="1019">
        <v>0</v>
      </c>
      <c r="AX210" s="1060">
        <v>0</v>
      </c>
      <c r="AY210" s="1019">
        <v>0</v>
      </c>
      <c r="AZ210" s="1060">
        <v>0</v>
      </c>
      <c r="BA210" s="1019">
        <v>0</v>
      </c>
      <c r="BB210" s="1019">
        <v>0</v>
      </c>
      <c r="BC210" s="1019">
        <v>0</v>
      </c>
      <c r="BD210" s="1019">
        <v>0</v>
      </c>
      <c r="BG210" s="1064">
        <v>1140000000</v>
      </c>
      <c r="BH210" s="1064">
        <v>0</v>
      </c>
      <c r="BI210" s="1064">
        <v>1140000000</v>
      </c>
      <c r="BJ210" s="1064">
        <v>0</v>
      </c>
      <c r="BK210" s="1064">
        <v>0</v>
      </c>
      <c r="BL210" s="1064">
        <v>0</v>
      </c>
      <c r="BM210" s="1064">
        <v>0</v>
      </c>
      <c r="BN210" s="1064">
        <v>0</v>
      </c>
      <c r="BO210" s="1064">
        <v>0</v>
      </c>
      <c r="BP210" s="1064">
        <v>0</v>
      </c>
      <c r="BQ210" s="1064">
        <v>0</v>
      </c>
      <c r="BR210" s="1064">
        <v>0</v>
      </c>
      <c r="BS210" s="1064">
        <v>0</v>
      </c>
      <c r="BT210" s="1064">
        <v>0</v>
      </c>
    </row>
    <row r="211" spans="1:72" ht="23.1" customHeight="1" x14ac:dyDescent="0.2">
      <c r="A211" s="1012" t="str">
        <f t="shared" si="2"/>
        <v>C51080020210</v>
      </c>
      <c r="B211" s="1257" t="s">
        <v>453</v>
      </c>
      <c r="C211" s="1287"/>
      <c r="D211" s="1257" t="s">
        <v>808</v>
      </c>
      <c r="E211" s="1287"/>
      <c r="F211" s="1257" t="s">
        <v>784</v>
      </c>
      <c r="G211" s="1287"/>
      <c r="H211" s="1257" t="s">
        <v>741</v>
      </c>
      <c r="I211" s="1287"/>
      <c r="J211" s="1257" t="s">
        <v>739</v>
      </c>
      <c r="K211" s="1287"/>
      <c r="L211" s="1287"/>
      <c r="M211" s="1257" t="s">
        <v>741</v>
      </c>
      <c r="N211" s="1287"/>
      <c r="O211" s="1287"/>
      <c r="P211" s="1257" t="s">
        <v>685</v>
      </c>
      <c r="Q211" s="1287"/>
      <c r="R211" s="1257" t="s">
        <v>685</v>
      </c>
      <c r="S211" s="1287"/>
      <c r="T211" s="1258" t="s">
        <v>592</v>
      </c>
      <c r="U211" s="1287"/>
      <c r="V211" s="1287"/>
      <c r="W211" s="1287"/>
      <c r="X211" s="1287"/>
      <c r="Y211" s="1287"/>
      <c r="Z211" s="1287"/>
      <c r="AA211" s="1287"/>
      <c r="AB211" s="1257" t="s">
        <v>732</v>
      </c>
      <c r="AC211" s="1287"/>
      <c r="AD211" s="1287"/>
      <c r="AE211" s="1287"/>
      <c r="AF211" s="1287"/>
      <c r="AG211" s="1257" t="s">
        <v>733</v>
      </c>
      <c r="AH211" s="1287"/>
      <c r="AI211" s="1287"/>
      <c r="AJ211" s="1023" t="s">
        <v>417</v>
      </c>
      <c r="AK211" s="1259" t="s">
        <v>734</v>
      </c>
      <c r="AL211" s="1287"/>
      <c r="AM211" s="1287"/>
      <c r="AN211" s="1287"/>
      <c r="AO211" s="1287"/>
      <c r="AP211" s="1287"/>
      <c r="AQ211" s="1019">
        <v>427828730</v>
      </c>
      <c r="AR211" s="1060">
        <v>0</v>
      </c>
      <c r="AS211" s="1019">
        <v>0</v>
      </c>
      <c r="AT211" s="1019">
        <v>0</v>
      </c>
      <c r="AU211" s="1019">
        <v>0</v>
      </c>
      <c r="AV211" s="1060">
        <v>0</v>
      </c>
      <c r="AW211" s="1019">
        <v>0</v>
      </c>
      <c r="AX211" s="1060">
        <v>12739522</v>
      </c>
      <c r="AY211" s="1019">
        <v>12739522</v>
      </c>
      <c r="AZ211" s="1060">
        <v>15714585</v>
      </c>
      <c r="BA211" s="1019">
        <v>2975063</v>
      </c>
      <c r="BB211" s="1019">
        <v>15714585</v>
      </c>
      <c r="BC211" s="1019">
        <v>0</v>
      </c>
      <c r="BD211" s="1019">
        <v>0</v>
      </c>
      <c r="BG211" s="1064">
        <v>427828730</v>
      </c>
      <c r="BH211" s="1064">
        <v>0</v>
      </c>
      <c r="BI211" s="1064">
        <v>0</v>
      </c>
      <c r="BJ211" s="1064">
        <v>0</v>
      </c>
      <c r="BK211" s="1064">
        <v>0</v>
      </c>
      <c r="BL211" s="1064">
        <v>0</v>
      </c>
      <c r="BM211" s="1064">
        <v>0</v>
      </c>
      <c r="BN211" s="1064">
        <v>12739522</v>
      </c>
      <c r="BO211" s="1064">
        <v>12739522</v>
      </c>
      <c r="BP211" s="1064">
        <v>15714585</v>
      </c>
      <c r="BQ211" s="1064">
        <v>2975063</v>
      </c>
      <c r="BR211" s="1064">
        <v>15714585</v>
      </c>
      <c r="BS211" s="1064">
        <v>0</v>
      </c>
      <c r="BT211" s="1064">
        <v>0</v>
      </c>
    </row>
    <row r="212" spans="1:72" ht="23.1" customHeight="1" x14ac:dyDescent="0.2">
      <c r="A212" s="1012" t="str">
        <f t="shared" si="2"/>
        <v>C51080020310</v>
      </c>
      <c r="B212" s="1257" t="s">
        <v>453</v>
      </c>
      <c r="C212" s="1287"/>
      <c r="D212" s="1257" t="s">
        <v>808</v>
      </c>
      <c r="E212" s="1287"/>
      <c r="F212" s="1257" t="s">
        <v>784</v>
      </c>
      <c r="G212" s="1287"/>
      <c r="H212" s="1257" t="s">
        <v>741</v>
      </c>
      <c r="I212" s="1287"/>
      <c r="J212" s="1257" t="s">
        <v>739</v>
      </c>
      <c r="K212" s="1287"/>
      <c r="L212" s="1287"/>
      <c r="M212" s="1257" t="s">
        <v>748</v>
      </c>
      <c r="N212" s="1287"/>
      <c r="O212" s="1287"/>
      <c r="P212" s="1257" t="s">
        <v>685</v>
      </c>
      <c r="Q212" s="1287"/>
      <c r="R212" s="1257" t="s">
        <v>685</v>
      </c>
      <c r="S212" s="1287"/>
      <c r="T212" s="1258" t="s">
        <v>593</v>
      </c>
      <c r="U212" s="1287"/>
      <c r="V212" s="1287"/>
      <c r="W212" s="1287"/>
      <c r="X212" s="1287"/>
      <c r="Y212" s="1287"/>
      <c r="Z212" s="1287"/>
      <c r="AA212" s="1287"/>
      <c r="AB212" s="1257" t="s">
        <v>732</v>
      </c>
      <c r="AC212" s="1287"/>
      <c r="AD212" s="1287"/>
      <c r="AE212" s="1287"/>
      <c r="AF212" s="1287"/>
      <c r="AG212" s="1257" t="s">
        <v>733</v>
      </c>
      <c r="AH212" s="1287"/>
      <c r="AI212" s="1287"/>
      <c r="AJ212" s="1023" t="s">
        <v>417</v>
      </c>
      <c r="AK212" s="1259" t="s">
        <v>734</v>
      </c>
      <c r="AL212" s="1287"/>
      <c r="AM212" s="1287"/>
      <c r="AN212" s="1287"/>
      <c r="AO212" s="1287"/>
      <c r="AP212" s="1287"/>
      <c r="AQ212" s="1019">
        <v>1250171270</v>
      </c>
      <c r="AR212" s="1060">
        <v>0</v>
      </c>
      <c r="AS212" s="1019">
        <v>0</v>
      </c>
      <c r="AT212" s="1019">
        <v>0</v>
      </c>
      <c r="AU212" s="1019">
        <v>0</v>
      </c>
      <c r="AV212" s="1060">
        <v>16913818</v>
      </c>
      <c r="AW212" s="1019">
        <v>16913818</v>
      </c>
      <c r="AX212" s="1060">
        <v>25390042</v>
      </c>
      <c r="AY212" s="1019">
        <v>8476224</v>
      </c>
      <c r="AZ212" s="1060">
        <v>41188846</v>
      </c>
      <c r="BA212" s="1019">
        <v>15798804</v>
      </c>
      <c r="BB212" s="1019">
        <v>41188846</v>
      </c>
      <c r="BC212" s="1019">
        <v>0</v>
      </c>
      <c r="BD212" s="1019">
        <v>0</v>
      </c>
      <c r="BG212" s="1064">
        <v>1250171270</v>
      </c>
      <c r="BH212" s="1064">
        <v>0</v>
      </c>
      <c r="BI212" s="1064">
        <v>0</v>
      </c>
      <c r="BJ212" s="1064">
        <v>0</v>
      </c>
      <c r="BK212" s="1064">
        <v>0</v>
      </c>
      <c r="BL212" s="1064">
        <v>16913818</v>
      </c>
      <c r="BM212" s="1064">
        <v>16913818</v>
      </c>
      <c r="BN212" s="1064">
        <v>25390042</v>
      </c>
      <c r="BO212" s="1064">
        <v>8476224</v>
      </c>
      <c r="BP212" s="1064">
        <v>41188846</v>
      </c>
      <c r="BQ212" s="1064">
        <v>15798804</v>
      </c>
      <c r="BR212" s="1064">
        <v>41188846</v>
      </c>
      <c r="BS212" s="1064">
        <v>0</v>
      </c>
      <c r="BT212" s="1064">
        <v>0</v>
      </c>
    </row>
    <row r="213" spans="1:72" ht="23.1" customHeight="1" x14ac:dyDescent="0.2">
      <c r="A213" s="1012" t="str">
        <f t="shared" si="2"/>
        <v>C52010</v>
      </c>
      <c r="B213" s="1261" t="s">
        <v>453</v>
      </c>
      <c r="C213" s="1287"/>
      <c r="D213" s="1261" t="s">
        <v>812</v>
      </c>
      <c r="E213" s="1287"/>
      <c r="F213" s="1261"/>
      <c r="G213" s="1287"/>
      <c r="H213" s="1261"/>
      <c r="I213" s="1287"/>
      <c r="J213" s="1261"/>
      <c r="K213" s="1287"/>
      <c r="L213" s="1287"/>
      <c r="M213" s="1261"/>
      <c r="N213" s="1287"/>
      <c r="O213" s="1287"/>
      <c r="P213" s="1261"/>
      <c r="Q213" s="1287"/>
      <c r="R213" s="1261"/>
      <c r="S213" s="1287"/>
      <c r="T213" s="1260" t="s">
        <v>813</v>
      </c>
      <c r="U213" s="1287"/>
      <c r="V213" s="1287"/>
      <c r="W213" s="1287"/>
      <c r="X213" s="1287"/>
      <c r="Y213" s="1287"/>
      <c r="Z213" s="1287"/>
      <c r="AA213" s="1287"/>
      <c r="AB213" s="1261" t="s">
        <v>732</v>
      </c>
      <c r="AC213" s="1287"/>
      <c r="AD213" s="1287"/>
      <c r="AE213" s="1287"/>
      <c r="AF213" s="1287"/>
      <c r="AG213" s="1261" t="s">
        <v>733</v>
      </c>
      <c r="AH213" s="1287"/>
      <c r="AI213" s="1287"/>
      <c r="AJ213" s="1020" t="s">
        <v>417</v>
      </c>
      <c r="AK213" s="1262" t="s">
        <v>734</v>
      </c>
      <c r="AL213" s="1287"/>
      <c r="AM213" s="1287"/>
      <c r="AN213" s="1287"/>
      <c r="AO213" s="1287"/>
      <c r="AP213" s="1287"/>
      <c r="AQ213" s="1019">
        <v>450000000</v>
      </c>
      <c r="AR213" s="1060">
        <v>111800332</v>
      </c>
      <c r="AS213" s="1019">
        <v>728101</v>
      </c>
      <c r="AT213" s="1019">
        <v>0</v>
      </c>
      <c r="AU213" s="1019">
        <v>0</v>
      </c>
      <c r="AV213" s="1060">
        <v>0</v>
      </c>
      <c r="AW213" s="1019">
        <v>111800332</v>
      </c>
      <c r="AX213" s="1060">
        <v>0</v>
      </c>
      <c r="AY213" s="1019">
        <v>0</v>
      </c>
      <c r="AZ213" s="1060">
        <v>0</v>
      </c>
      <c r="BA213" s="1019">
        <v>0</v>
      </c>
      <c r="BB213" s="1019">
        <v>0</v>
      </c>
      <c r="BC213" s="1019">
        <v>0</v>
      </c>
      <c r="BD213" s="1019">
        <v>0</v>
      </c>
      <c r="BG213" s="1064">
        <v>450000000</v>
      </c>
      <c r="BH213" s="1064">
        <v>111800332</v>
      </c>
      <c r="BI213" s="1064">
        <v>728101</v>
      </c>
      <c r="BJ213" s="1064">
        <v>0</v>
      </c>
      <c r="BK213" s="1064">
        <v>0</v>
      </c>
      <c r="BL213" s="1064">
        <v>0</v>
      </c>
      <c r="BM213" s="1064">
        <v>111800332</v>
      </c>
      <c r="BN213" s="1064">
        <v>0</v>
      </c>
      <c r="BO213" s="1064">
        <v>0</v>
      </c>
      <c r="BP213" s="1064">
        <v>0</v>
      </c>
      <c r="BQ213" s="1064">
        <v>0</v>
      </c>
      <c r="BR213" s="1064">
        <v>0</v>
      </c>
      <c r="BS213" s="1064">
        <v>0</v>
      </c>
      <c r="BT213" s="1064">
        <v>0</v>
      </c>
    </row>
    <row r="214" spans="1:72" ht="23.1" customHeight="1" x14ac:dyDescent="0.2">
      <c r="A214" s="1012" t="str">
        <f t="shared" si="2"/>
        <v>C52080010</v>
      </c>
      <c r="B214" s="1261" t="s">
        <v>453</v>
      </c>
      <c r="C214" s="1287"/>
      <c r="D214" s="1261" t="s">
        <v>812</v>
      </c>
      <c r="E214" s="1287"/>
      <c r="F214" s="1261" t="s">
        <v>784</v>
      </c>
      <c r="G214" s="1287"/>
      <c r="H214" s="1261"/>
      <c r="I214" s="1287"/>
      <c r="J214" s="1261"/>
      <c r="K214" s="1287"/>
      <c r="L214" s="1287"/>
      <c r="M214" s="1261"/>
      <c r="N214" s="1287"/>
      <c r="O214" s="1287"/>
      <c r="P214" s="1261"/>
      <c r="Q214" s="1287"/>
      <c r="R214" s="1261"/>
      <c r="S214" s="1287"/>
      <c r="T214" s="1260" t="s">
        <v>785</v>
      </c>
      <c r="U214" s="1287"/>
      <c r="V214" s="1287"/>
      <c r="W214" s="1287"/>
      <c r="X214" s="1287"/>
      <c r="Y214" s="1287"/>
      <c r="Z214" s="1287"/>
      <c r="AA214" s="1287"/>
      <c r="AB214" s="1261" t="s">
        <v>732</v>
      </c>
      <c r="AC214" s="1287"/>
      <c r="AD214" s="1287"/>
      <c r="AE214" s="1287"/>
      <c r="AF214" s="1287"/>
      <c r="AG214" s="1261" t="s">
        <v>733</v>
      </c>
      <c r="AH214" s="1287"/>
      <c r="AI214" s="1287"/>
      <c r="AJ214" s="1020" t="s">
        <v>417</v>
      </c>
      <c r="AK214" s="1262" t="s">
        <v>734</v>
      </c>
      <c r="AL214" s="1287"/>
      <c r="AM214" s="1287"/>
      <c r="AN214" s="1287"/>
      <c r="AO214" s="1287"/>
      <c r="AP214" s="1287"/>
      <c r="AQ214" s="1019">
        <v>450000000</v>
      </c>
      <c r="AR214" s="1060">
        <v>111800332</v>
      </c>
      <c r="AS214" s="1019">
        <v>728101</v>
      </c>
      <c r="AT214" s="1019">
        <v>0</v>
      </c>
      <c r="AU214" s="1019">
        <v>0</v>
      </c>
      <c r="AV214" s="1060">
        <v>0</v>
      </c>
      <c r="AW214" s="1019">
        <v>111800332</v>
      </c>
      <c r="AX214" s="1060">
        <v>0</v>
      </c>
      <c r="AY214" s="1019">
        <v>0</v>
      </c>
      <c r="AZ214" s="1060">
        <v>0</v>
      </c>
      <c r="BA214" s="1019">
        <v>0</v>
      </c>
      <c r="BB214" s="1019">
        <v>0</v>
      </c>
      <c r="BC214" s="1019">
        <v>0</v>
      </c>
      <c r="BD214" s="1019">
        <v>0</v>
      </c>
      <c r="BG214" s="1064">
        <v>450000000</v>
      </c>
      <c r="BH214" s="1064">
        <v>111800332</v>
      </c>
      <c r="BI214" s="1064">
        <v>728101</v>
      </c>
      <c r="BJ214" s="1064">
        <v>0</v>
      </c>
      <c r="BK214" s="1064">
        <v>0</v>
      </c>
      <c r="BL214" s="1064">
        <v>0</v>
      </c>
      <c r="BM214" s="1064">
        <v>111800332</v>
      </c>
      <c r="BN214" s="1064">
        <v>0</v>
      </c>
      <c r="BO214" s="1064">
        <v>0</v>
      </c>
      <c r="BP214" s="1064">
        <v>0</v>
      </c>
      <c r="BQ214" s="1064">
        <v>0</v>
      </c>
      <c r="BR214" s="1064">
        <v>0</v>
      </c>
      <c r="BS214" s="1064">
        <v>0</v>
      </c>
      <c r="BT214" s="1064">
        <v>0</v>
      </c>
    </row>
    <row r="215" spans="1:72" ht="23.1" customHeight="1" x14ac:dyDescent="0.2">
      <c r="A215" s="1012" t="str">
        <f t="shared" si="2"/>
        <v>C520800310</v>
      </c>
      <c r="B215" s="1257" t="s">
        <v>453</v>
      </c>
      <c r="C215" s="1287"/>
      <c r="D215" s="1257" t="s">
        <v>812</v>
      </c>
      <c r="E215" s="1287"/>
      <c r="F215" s="1257" t="s">
        <v>784</v>
      </c>
      <c r="G215" s="1287"/>
      <c r="H215" s="1257" t="s">
        <v>748</v>
      </c>
      <c r="I215" s="1287"/>
      <c r="J215" s="1257"/>
      <c r="K215" s="1287"/>
      <c r="L215" s="1287"/>
      <c r="M215" s="1257"/>
      <c r="N215" s="1287"/>
      <c r="O215" s="1287"/>
      <c r="P215" s="1257"/>
      <c r="Q215" s="1287"/>
      <c r="R215" s="1257"/>
      <c r="S215" s="1287"/>
      <c r="T215" s="1258" t="s">
        <v>594</v>
      </c>
      <c r="U215" s="1287"/>
      <c r="V215" s="1287"/>
      <c r="W215" s="1287"/>
      <c r="X215" s="1287"/>
      <c r="Y215" s="1287"/>
      <c r="Z215" s="1287"/>
      <c r="AA215" s="1287"/>
      <c r="AB215" s="1257" t="s">
        <v>732</v>
      </c>
      <c r="AC215" s="1287"/>
      <c r="AD215" s="1287"/>
      <c r="AE215" s="1287"/>
      <c r="AF215" s="1287"/>
      <c r="AG215" s="1257" t="s">
        <v>733</v>
      </c>
      <c r="AH215" s="1287"/>
      <c r="AI215" s="1287"/>
      <c r="AJ215" s="1023" t="s">
        <v>417</v>
      </c>
      <c r="AK215" s="1259" t="s">
        <v>734</v>
      </c>
      <c r="AL215" s="1287"/>
      <c r="AM215" s="1287"/>
      <c r="AN215" s="1287"/>
      <c r="AO215" s="1287"/>
      <c r="AP215" s="1287"/>
      <c r="AQ215" s="1019">
        <v>450000000</v>
      </c>
      <c r="AR215" s="1060">
        <v>111800332</v>
      </c>
      <c r="AS215" s="1019">
        <v>728101</v>
      </c>
      <c r="AT215" s="1019">
        <v>0</v>
      </c>
      <c r="AU215" s="1019">
        <v>0</v>
      </c>
      <c r="AV215" s="1060">
        <v>0</v>
      </c>
      <c r="AW215" s="1019">
        <v>111800332</v>
      </c>
      <c r="AX215" s="1060">
        <v>0</v>
      </c>
      <c r="AY215" s="1019">
        <v>0</v>
      </c>
      <c r="AZ215" s="1060">
        <v>0</v>
      </c>
      <c r="BA215" s="1019">
        <v>0</v>
      </c>
      <c r="BB215" s="1019">
        <v>0</v>
      </c>
      <c r="BC215" s="1019">
        <v>0</v>
      </c>
      <c r="BD215" s="1019">
        <v>0</v>
      </c>
      <c r="BG215" s="1064">
        <v>450000000</v>
      </c>
      <c r="BH215" s="1064">
        <v>111800332</v>
      </c>
      <c r="BI215" s="1064">
        <v>728101</v>
      </c>
      <c r="BJ215" s="1064">
        <v>0</v>
      </c>
      <c r="BK215" s="1064">
        <v>0</v>
      </c>
      <c r="BL215" s="1064">
        <v>0</v>
      </c>
      <c r="BM215" s="1064">
        <v>111800332</v>
      </c>
      <c r="BN215" s="1064">
        <v>0</v>
      </c>
      <c r="BO215" s="1064">
        <v>0</v>
      </c>
      <c r="BP215" s="1064">
        <v>0</v>
      </c>
      <c r="BQ215" s="1064">
        <v>0</v>
      </c>
      <c r="BR215" s="1064">
        <v>0</v>
      </c>
      <c r="BS215" s="1064">
        <v>0</v>
      </c>
      <c r="BT215" s="1064">
        <v>0</v>
      </c>
    </row>
    <row r="216" spans="1:72" ht="23.1" customHeight="1" x14ac:dyDescent="0.2">
      <c r="A216" s="1012" t="str">
        <f t="shared" si="2"/>
        <v>C67010</v>
      </c>
      <c r="B216" s="1261" t="s">
        <v>453</v>
      </c>
      <c r="C216" s="1287"/>
      <c r="D216" s="1261" t="s">
        <v>814</v>
      </c>
      <c r="E216" s="1287"/>
      <c r="F216" s="1261"/>
      <c r="G216" s="1287"/>
      <c r="H216" s="1261"/>
      <c r="I216" s="1287"/>
      <c r="J216" s="1261"/>
      <c r="K216" s="1287"/>
      <c r="L216" s="1287"/>
      <c r="M216" s="1261"/>
      <c r="N216" s="1287"/>
      <c r="O216" s="1287"/>
      <c r="P216" s="1261"/>
      <c r="Q216" s="1287"/>
      <c r="R216" s="1261"/>
      <c r="S216" s="1287"/>
      <c r="T216" s="1260" t="s">
        <v>815</v>
      </c>
      <c r="U216" s="1287"/>
      <c r="V216" s="1287"/>
      <c r="W216" s="1287"/>
      <c r="X216" s="1287"/>
      <c r="Y216" s="1287"/>
      <c r="Z216" s="1287"/>
      <c r="AA216" s="1287"/>
      <c r="AB216" s="1261" t="s">
        <v>732</v>
      </c>
      <c r="AC216" s="1287"/>
      <c r="AD216" s="1287"/>
      <c r="AE216" s="1287"/>
      <c r="AF216" s="1287"/>
      <c r="AG216" s="1261" t="s">
        <v>733</v>
      </c>
      <c r="AH216" s="1287"/>
      <c r="AI216" s="1287"/>
      <c r="AJ216" s="1020" t="s">
        <v>417</v>
      </c>
      <c r="AK216" s="1262" t="s">
        <v>734</v>
      </c>
      <c r="AL216" s="1287"/>
      <c r="AM216" s="1287"/>
      <c r="AN216" s="1287"/>
      <c r="AO216" s="1287"/>
      <c r="AP216" s="1287"/>
      <c r="AQ216" s="1019">
        <v>3150000000</v>
      </c>
      <c r="AR216" s="1060">
        <v>90000000</v>
      </c>
      <c r="AS216" s="1019">
        <v>0</v>
      </c>
      <c r="AT216" s="1019">
        <v>0</v>
      </c>
      <c r="AU216" s="1019">
        <v>0</v>
      </c>
      <c r="AV216" s="1060">
        <v>61698827</v>
      </c>
      <c r="AW216" s="1019">
        <v>28301173</v>
      </c>
      <c r="AX216" s="1060">
        <v>641329201</v>
      </c>
      <c r="AY216" s="1019">
        <v>579630374</v>
      </c>
      <c r="AZ216" s="1060">
        <v>664711155</v>
      </c>
      <c r="BA216" s="1019">
        <v>23381954</v>
      </c>
      <c r="BB216" s="1019">
        <v>664711155</v>
      </c>
      <c r="BC216" s="1019">
        <v>0</v>
      </c>
      <c r="BD216" s="1019">
        <v>0</v>
      </c>
      <c r="BG216" s="1064">
        <v>3150000000</v>
      </c>
      <c r="BH216" s="1064">
        <v>90000000</v>
      </c>
      <c r="BI216" s="1064">
        <v>0</v>
      </c>
      <c r="BJ216" s="1064">
        <v>0</v>
      </c>
      <c r="BK216" s="1064">
        <v>0</v>
      </c>
      <c r="BL216" s="1064">
        <v>61698827</v>
      </c>
      <c r="BM216" s="1064">
        <v>28301173</v>
      </c>
      <c r="BN216" s="1064">
        <v>641329201</v>
      </c>
      <c r="BO216" s="1064">
        <v>579630374</v>
      </c>
      <c r="BP216" s="1064">
        <v>664711155</v>
      </c>
      <c r="BQ216" s="1064">
        <v>23381954</v>
      </c>
      <c r="BR216" s="1064">
        <v>664711155</v>
      </c>
      <c r="BS216" s="1064">
        <v>0</v>
      </c>
      <c r="BT216" s="1064">
        <v>0</v>
      </c>
    </row>
    <row r="217" spans="1:72" ht="23.1" customHeight="1" x14ac:dyDescent="0.2">
      <c r="A217" s="1012" t="str">
        <f t="shared" si="2"/>
        <v>C670150710</v>
      </c>
      <c r="B217" s="1261" t="s">
        <v>453</v>
      </c>
      <c r="C217" s="1287"/>
      <c r="D217" s="1261" t="s">
        <v>814</v>
      </c>
      <c r="E217" s="1287"/>
      <c r="F217" s="1261" t="s">
        <v>795</v>
      </c>
      <c r="G217" s="1287"/>
      <c r="H217" s="1261"/>
      <c r="I217" s="1287"/>
      <c r="J217" s="1261"/>
      <c r="K217" s="1287"/>
      <c r="L217" s="1287"/>
      <c r="M217" s="1261"/>
      <c r="N217" s="1287"/>
      <c r="O217" s="1287"/>
      <c r="P217" s="1261"/>
      <c r="Q217" s="1287"/>
      <c r="R217" s="1261"/>
      <c r="S217" s="1287"/>
      <c r="T217" s="1260" t="s">
        <v>796</v>
      </c>
      <c r="U217" s="1287"/>
      <c r="V217" s="1287"/>
      <c r="W217" s="1287"/>
      <c r="X217" s="1287"/>
      <c r="Y217" s="1287"/>
      <c r="Z217" s="1287"/>
      <c r="AA217" s="1287"/>
      <c r="AB217" s="1261" t="s">
        <v>732</v>
      </c>
      <c r="AC217" s="1287"/>
      <c r="AD217" s="1287"/>
      <c r="AE217" s="1287"/>
      <c r="AF217" s="1287"/>
      <c r="AG217" s="1261" t="s">
        <v>733</v>
      </c>
      <c r="AH217" s="1287"/>
      <c r="AI217" s="1287"/>
      <c r="AJ217" s="1020" t="s">
        <v>417</v>
      </c>
      <c r="AK217" s="1262" t="s">
        <v>734</v>
      </c>
      <c r="AL217" s="1287"/>
      <c r="AM217" s="1287"/>
      <c r="AN217" s="1287"/>
      <c r="AO217" s="1287"/>
      <c r="AP217" s="1287"/>
      <c r="AQ217" s="1019">
        <v>2300000000</v>
      </c>
      <c r="AR217" s="1060">
        <v>0</v>
      </c>
      <c r="AS217" s="1019">
        <v>0</v>
      </c>
      <c r="AT217" s="1019">
        <v>0</v>
      </c>
      <c r="AU217" s="1019">
        <v>0</v>
      </c>
      <c r="AV217" s="1060">
        <v>45218101</v>
      </c>
      <c r="AW217" s="1019">
        <v>45218101</v>
      </c>
      <c r="AX217" s="1060">
        <v>592421955</v>
      </c>
      <c r="AY217" s="1019">
        <v>547203854</v>
      </c>
      <c r="AZ217" s="1060">
        <v>608756815</v>
      </c>
      <c r="BA217" s="1019">
        <v>16334860</v>
      </c>
      <c r="BB217" s="1019">
        <v>608756815</v>
      </c>
      <c r="BC217" s="1019">
        <v>0</v>
      </c>
      <c r="BD217" s="1019">
        <v>0</v>
      </c>
      <c r="BG217" s="1064">
        <v>2300000000</v>
      </c>
      <c r="BH217" s="1064">
        <v>0</v>
      </c>
      <c r="BI217" s="1064">
        <v>0</v>
      </c>
      <c r="BJ217" s="1064">
        <v>0</v>
      </c>
      <c r="BK217" s="1064">
        <v>0</v>
      </c>
      <c r="BL217" s="1064">
        <v>45218101</v>
      </c>
      <c r="BM217" s="1064">
        <v>45218101</v>
      </c>
      <c r="BN217" s="1064">
        <v>592421955</v>
      </c>
      <c r="BO217" s="1064">
        <v>547203854</v>
      </c>
      <c r="BP217" s="1064">
        <v>608756815</v>
      </c>
      <c r="BQ217" s="1064">
        <v>16334860</v>
      </c>
      <c r="BR217" s="1064">
        <v>608756815</v>
      </c>
      <c r="BS217" s="1064">
        <v>0</v>
      </c>
      <c r="BT217" s="1064">
        <v>0</v>
      </c>
    </row>
    <row r="218" spans="1:72" ht="23.1" customHeight="1" x14ac:dyDescent="0.2">
      <c r="A218" s="1012" t="str">
        <f t="shared" si="2"/>
        <v>C6701507310</v>
      </c>
      <c r="B218" s="1261" t="s">
        <v>453</v>
      </c>
      <c r="C218" s="1287"/>
      <c r="D218" s="1261" t="s">
        <v>814</v>
      </c>
      <c r="E218" s="1287"/>
      <c r="F218" s="1261" t="s">
        <v>795</v>
      </c>
      <c r="G218" s="1287"/>
      <c r="H218" s="1261" t="s">
        <v>748</v>
      </c>
      <c r="I218" s="1287"/>
      <c r="J218" s="1261" t="s">
        <v>685</v>
      </c>
      <c r="K218" s="1287"/>
      <c r="L218" s="1287"/>
      <c r="M218" s="1261" t="s">
        <v>685</v>
      </c>
      <c r="N218" s="1287"/>
      <c r="O218" s="1287"/>
      <c r="P218" s="1261" t="s">
        <v>685</v>
      </c>
      <c r="Q218" s="1287"/>
      <c r="R218" s="1261" t="s">
        <v>685</v>
      </c>
      <c r="S218" s="1287"/>
      <c r="T218" s="1260" t="s">
        <v>816</v>
      </c>
      <c r="U218" s="1287"/>
      <c r="V218" s="1287"/>
      <c r="W218" s="1287"/>
      <c r="X218" s="1287"/>
      <c r="Y218" s="1287"/>
      <c r="Z218" s="1287"/>
      <c r="AA218" s="1287"/>
      <c r="AB218" s="1261" t="s">
        <v>732</v>
      </c>
      <c r="AC218" s="1287"/>
      <c r="AD218" s="1287"/>
      <c r="AE218" s="1287"/>
      <c r="AF218" s="1287"/>
      <c r="AG218" s="1261" t="s">
        <v>733</v>
      </c>
      <c r="AH218" s="1287"/>
      <c r="AI218" s="1287"/>
      <c r="AJ218" s="1020" t="s">
        <v>417</v>
      </c>
      <c r="AK218" s="1262" t="s">
        <v>734</v>
      </c>
      <c r="AL218" s="1287"/>
      <c r="AM218" s="1287"/>
      <c r="AN218" s="1287"/>
      <c r="AO218" s="1287"/>
      <c r="AP218" s="1287"/>
      <c r="AQ218" s="1019">
        <v>2300000000</v>
      </c>
      <c r="AR218" s="1060">
        <v>0</v>
      </c>
      <c r="AS218" s="1019">
        <v>0</v>
      </c>
      <c r="AT218" s="1019">
        <v>0</v>
      </c>
      <c r="AU218" s="1019">
        <v>0</v>
      </c>
      <c r="AV218" s="1060">
        <v>45218101</v>
      </c>
      <c r="AW218" s="1019">
        <v>45218101</v>
      </c>
      <c r="AX218" s="1060">
        <v>592421955</v>
      </c>
      <c r="AY218" s="1019">
        <v>547203854</v>
      </c>
      <c r="AZ218" s="1060">
        <v>608756815</v>
      </c>
      <c r="BA218" s="1019">
        <v>16334860</v>
      </c>
      <c r="BB218" s="1019">
        <v>608756815</v>
      </c>
      <c r="BC218" s="1019">
        <v>0</v>
      </c>
      <c r="BD218" s="1019">
        <v>0</v>
      </c>
      <c r="BG218" s="1064">
        <v>2300000000</v>
      </c>
      <c r="BH218" s="1064">
        <v>0</v>
      </c>
      <c r="BI218" s="1064">
        <v>0</v>
      </c>
      <c r="BJ218" s="1064">
        <v>0</v>
      </c>
      <c r="BK218" s="1064">
        <v>0</v>
      </c>
      <c r="BL218" s="1064">
        <v>45218101</v>
      </c>
      <c r="BM218" s="1064">
        <v>45218101</v>
      </c>
      <c r="BN218" s="1064">
        <v>592421955</v>
      </c>
      <c r="BO218" s="1064">
        <v>547203854</v>
      </c>
      <c r="BP218" s="1064">
        <v>608756815</v>
      </c>
      <c r="BQ218" s="1064">
        <v>16334860</v>
      </c>
      <c r="BR218" s="1064">
        <v>608756815</v>
      </c>
      <c r="BS218" s="1064">
        <v>0</v>
      </c>
      <c r="BT218" s="1064">
        <v>0</v>
      </c>
    </row>
    <row r="219" spans="1:72" ht="23.1" customHeight="1" x14ac:dyDescent="0.2">
      <c r="A219" s="1012" t="str">
        <f t="shared" ref="A219:A224" si="3">+B219&amp;D219&amp;F219&amp;H219&amp;J219&amp;M219&amp;AJ219</f>
        <v>C67015073010</v>
      </c>
      <c r="B219" s="1261" t="s">
        <v>453</v>
      </c>
      <c r="C219" s="1287"/>
      <c r="D219" s="1261" t="s">
        <v>814</v>
      </c>
      <c r="E219" s="1287"/>
      <c r="F219" s="1261" t="s">
        <v>795</v>
      </c>
      <c r="G219" s="1287"/>
      <c r="H219" s="1261" t="s">
        <v>748</v>
      </c>
      <c r="I219" s="1287"/>
      <c r="J219" s="1261" t="s">
        <v>739</v>
      </c>
      <c r="K219" s="1287"/>
      <c r="L219" s="1287"/>
      <c r="M219" s="1261" t="s">
        <v>685</v>
      </c>
      <c r="N219" s="1287"/>
      <c r="O219" s="1287"/>
      <c r="P219" s="1261" t="s">
        <v>685</v>
      </c>
      <c r="Q219" s="1287"/>
      <c r="R219" s="1261" t="s">
        <v>685</v>
      </c>
      <c r="S219" s="1287"/>
      <c r="T219" s="1260" t="s">
        <v>816</v>
      </c>
      <c r="U219" s="1287"/>
      <c r="V219" s="1287"/>
      <c r="W219" s="1287"/>
      <c r="X219" s="1287"/>
      <c r="Y219" s="1287"/>
      <c r="Z219" s="1287"/>
      <c r="AA219" s="1287"/>
      <c r="AB219" s="1261" t="s">
        <v>732</v>
      </c>
      <c r="AC219" s="1287"/>
      <c r="AD219" s="1287"/>
      <c r="AE219" s="1287"/>
      <c r="AF219" s="1287"/>
      <c r="AG219" s="1261" t="s">
        <v>733</v>
      </c>
      <c r="AH219" s="1287"/>
      <c r="AI219" s="1287"/>
      <c r="AJ219" s="1020" t="s">
        <v>417</v>
      </c>
      <c r="AK219" s="1262" t="s">
        <v>734</v>
      </c>
      <c r="AL219" s="1287"/>
      <c r="AM219" s="1287"/>
      <c r="AN219" s="1287"/>
      <c r="AO219" s="1287"/>
      <c r="AP219" s="1287"/>
      <c r="AQ219" s="1019">
        <v>2300000000</v>
      </c>
      <c r="AR219" s="1060">
        <v>0</v>
      </c>
      <c r="AS219" s="1019">
        <v>0</v>
      </c>
      <c r="AT219" s="1019">
        <v>0</v>
      </c>
      <c r="AU219" s="1019">
        <v>0</v>
      </c>
      <c r="AV219" s="1060">
        <v>45218101</v>
      </c>
      <c r="AW219" s="1019">
        <v>45218101</v>
      </c>
      <c r="AX219" s="1060">
        <v>592421955</v>
      </c>
      <c r="AY219" s="1019">
        <v>547203854</v>
      </c>
      <c r="AZ219" s="1060">
        <v>608756815</v>
      </c>
      <c r="BA219" s="1019">
        <v>16334860</v>
      </c>
      <c r="BB219" s="1019">
        <v>608756815</v>
      </c>
      <c r="BC219" s="1019">
        <v>0</v>
      </c>
      <c r="BD219" s="1019">
        <v>0</v>
      </c>
      <c r="BG219" s="1064">
        <v>2300000000</v>
      </c>
      <c r="BH219" s="1064">
        <v>0</v>
      </c>
      <c r="BI219" s="1064">
        <v>0</v>
      </c>
      <c r="BJ219" s="1064">
        <v>0</v>
      </c>
      <c r="BK219" s="1064">
        <v>0</v>
      </c>
      <c r="BL219" s="1064">
        <v>45218101</v>
      </c>
      <c r="BM219" s="1064">
        <v>45218101</v>
      </c>
      <c r="BN219" s="1064">
        <v>592421955</v>
      </c>
      <c r="BO219" s="1064">
        <v>547203854</v>
      </c>
      <c r="BP219" s="1064">
        <v>608756815</v>
      </c>
      <c r="BQ219" s="1064">
        <v>16334860</v>
      </c>
      <c r="BR219" s="1064">
        <v>608756815</v>
      </c>
      <c r="BS219" s="1064">
        <v>0</v>
      </c>
      <c r="BT219" s="1064">
        <v>0</v>
      </c>
    </row>
    <row r="220" spans="1:72" ht="23.1" customHeight="1" x14ac:dyDescent="0.2">
      <c r="A220" s="1012" t="str">
        <f t="shared" si="3"/>
        <v>C670150730210</v>
      </c>
      <c r="B220" s="1257" t="s">
        <v>453</v>
      </c>
      <c r="C220" s="1287"/>
      <c r="D220" s="1257" t="s">
        <v>814</v>
      </c>
      <c r="E220" s="1287"/>
      <c r="F220" s="1257" t="s">
        <v>795</v>
      </c>
      <c r="G220" s="1287"/>
      <c r="H220" s="1257" t="s">
        <v>748</v>
      </c>
      <c r="I220" s="1287"/>
      <c r="J220" s="1257" t="s">
        <v>739</v>
      </c>
      <c r="K220" s="1287"/>
      <c r="L220" s="1287"/>
      <c r="M220" s="1257" t="s">
        <v>741</v>
      </c>
      <c r="N220" s="1287"/>
      <c r="O220" s="1287"/>
      <c r="P220" s="1257" t="s">
        <v>685</v>
      </c>
      <c r="Q220" s="1287"/>
      <c r="R220" s="1257" t="s">
        <v>685</v>
      </c>
      <c r="S220" s="1287"/>
      <c r="T220" s="1258" t="s">
        <v>595</v>
      </c>
      <c r="U220" s="1287"/>
      <c r="V220" s="1287"/>
      <c r="W220" s="1287"/>
      <c r="X220" s="1287"/>
      <c r="Y220" s="1287"/>
      <c r="Z220" s="1287"/>
      <c r="AA220" s="1287"/>
      <c r="AB220" s="1257" t="s">
        <v>732</v>
      </c>
      <c r="AC220" s="1287"/>
      <c r="AD220" s="1287"/>
      <c r="AE220" s="1287"/>
      <c r="AF220" s="1287"/>
      <c r="AG220" s="1257" t="s">
        <v>733</v>
      </c>
      <c r="AH220" s="1287"/>
      <c r="AI220" s="1287"/>
      <c r="AJ220" s="1023" t="s">
        <v>417</v>
      </c>
      <c r="AK220" s="1259" t="s">
        <v>734</v>
      </c>
      <c r="AL220" s="1287"/>
      <c r="AM220" s="1287"/>
      <c r="AN220" s="1287"/>
      <c r="AO220" s="1287"/>
      <c r="AP220" s="1287"/>
      <c r="AQ220" s="1019">
        <v>1500000000</v>
      </c>
      <c r="AR220" s="1060">
        <v>0</v>
      </c>
      <c r="AS220" s="1019">
        <v>0</v>
      </c>
      <c r="AT220" s="1019">
        <v>0</v>
      </c>
      <c r="AU220" s="1019">
        <v>0</v>
      </c>
      <c r="AV220" s="1060">
        <v>11784000</v>
      </c>
      <c r="AW220" s="1019">
        <v>11784000</v>
      </c>
      <c r="AX220" s="1060">
        <v>437019850</v>
      </c>
      <c r="AY220" s="1019">
        <v>425235850</v>
      </c>
      <c r="AZ220" s="1060">
        <v>437019850</v>
      </c>
      <c r="BA220" s="1019">
        <v>0</v>
      </c>
      <c r="BB220" s="1019">
        <v>437019850</v>
      </c>
      <c r="BC220" s="1019">
        <v>0</v>
      </c>
      <c r="BD220" s="1019">
        <v>0</v>
      </c>
      <c r="BG220" s="1064">
        <v>1500000000</v>
      </c>
      <c r="BH220" s="1064">
        <v>0</v>
      </c>
      <c r="BI220" s="1064">
        <v>0</v>
      </c>
      <c r="BJ220" s="1064">
        <v>0</v>
      </c>
      <c r="BK220" s="1064">
        <v>0</v>
      </c>
      <c r="BL220" s="1064">
        <v>11784000</v>
      </c>
      <c r="BM220" s="1064">
        <v>11784000</v>
      </c>
      <c r="BN220" s="1064">
        <v>437019850</v>
      </c>
      <c r="BO220" s="1064">
        <v>425235850</v>
      </c>
      <c r="BP220" s="1064">
        <v>437019850</v>
      </c>
      <c r="BQ220" s="1064">
        <v>0</v>
      </c>
      <c r="BR220" s="1064">
        <v>437019850</v>
      </c>
      <c r="BS220" s="1064">
        <v>0</v>
      </c>
      <c r="BT220" s="1064">
        <v>0</v>
      </c>
    </row>
    <row r="221" spans="1:72" ht="23.1" customHeight="1" x14ac:dyDescent="0.2">
      <c r="A221" s="1012" t="str">
        <f t="shared" si="3"/>
        <v>C670150730310</v>
      </c>
      <c r="B221" s="1257" t="s">
        <v>453</v>
      </c>
      <c r="C221" s="1287"/>
      <c r="D221" s="1257" t="s">
        <v>814</v>
      </c>
      <c r="E221" s="1287"/>
      <c r="F221" s="1257" t="s">
        <v>795</v>
      </c>
      <c r="G221" s="1287"/>
      <c r="H221" s="1257" t="s">
        <v>748</v>
      </c>
      <c r="I221" s="1287"/>
      <c r="J221" s="1257" t="s">
        <v>739</v>
      </c>
      <c r="K221" s="1287"/>
      <c r="L221" s="1287"/>
      <c r="M221" s="1257" t="s">
        <v>748</v>
      </c>
      <c r="N221" s="1287"/>
      <c r="O221" s="1287"/>
      <c r="P221" s="1257" t="s">
        <v>685</v>
      </c>
      <c r="Q221" s="1287"/>
      <c r="R221" s="1257" t="s">
        <v>685</v>
      </c>
      <c r="S221" s="1287"/>
      <c r="T221" s="1258" t="s">
        <v>596</v>
      </c>
      <c r="U221" s="1287"/>
      <c r="V221" s="1287"/>
      <c r="W221" s="1287"/>
      <c r="X221" s="1287"/>
      <c r="Y221" s="1287"/>
      <c r="Z221" s="1287"/>
      <c r="AA221" s="1287"/>
      <c r="AB221" s="1257" t="s">
        <v>732</v>
      </c>
      <c r="AC221" s="1287"/>
      <c r="AD221" s="1287"/>
      <c r="AE221" s="1287"/>
      <c r="AF221" s="1287"/>
      <c r="AG221" s="1257" t="s">
        <v>733</v>
      </c>
      <c r="AH221" s="1287"/>
      <c r="AI221" s="1287"/>
      <c r="AJ221" s="1023" t="s">
        <v>417</v>
      </c>
      <c r="AK221" s="1259" t="s">
        <v>734</v>
      </c>
      <c r="AL221" s="1287"/>
      <c r="AM221" s="1287"/>
      <c r="AN221" s="1287"/>
      <c r="AO221" s="1287"/>
      <c r="AP221" s="1287"/>
      <c r="AQ221" s="1019">
        <v>800000000</v>
      </c>
      <c r="AR221" s="1060">
        <v>0</v>
      </c>
      <c r="AS221" s="1019">
        <v>0</v>
      </c>
      <c r="AT221" s="1019">
        <v>0</v>
      </c>
      <c r="AU221" s="1019">
        <v>0</v>
      </c>
      <c r="AV221" s="1060">
        <v>33434101</v>
      </c>
      <c r="AW221" s="1019">
        <v>33434101</v>
      </c>
      <c r="AX221" s="1060">
        <v>155402105</v>
      </c>
      <c r="AY221" s="1019">
        <v>121968004</v>
      </c>
      <c r="AZ221" s="1060">
        <v>171736965</v>
      </c>
      <c r="BA221" s="1019">
        <v>16334860</v>
      </c>
      <c r="BB221" s="1019">
        <v>171736965</v>
      </c>
      <c r="BC221" s="1019">
        <v>0</v>
      </c>
      <c r="BD221" s="1019">
        <v>0</v>
      </c>
      <c r="BG221" s="1064">
        <v>800000000</v>
      </c>
      <c r="BH221" s="1064">
        <v>0</v>
      </c>
      <c r="BI221" s="1064">
        <v>0</v>
      </c>
      <c r="BJ221" s="1064">
        <v>0</v>
      </c>
      <c r="BK221" s="1064">
        <v>0</v>
      </c>
      <c r="BL221" s="1064">
        <v>33434101</v>
      </c>
      <c r="BM221" s="1064">
        <v>33434101</v>
      </c>
      <c r="BN221" s="1064">
        <v>155402105</v>
      </c>
      <c r="BO221" s="1064">
        <v>121968004</v>
      </c>
      <c r="BP221" s="1064">
        <v>171736965</v>
      </c>
      <c r="BQ221" s="1064">
        <v>16334860</v>
      </c>
      <c r="BR221" s="1064">
        <v>171736965</v>
      </c>
      <c r="BS221" s="1064">
        <v>0</v>
      </c>
      <c r="BT221" s="1064">
        <v>0</v>
      </c>
    </row>
    <row r="222" spans="1:72" ht="23.1" customHeight="1" x14ac:dyDescent="0.2">
      <c r="A222" s="1012" t="str">
        <f t="shared" si="3"/>
        <v>C670150810</v>
      </c>
      <c r="B222" s="1261" t="s">
        <v>453</v>
      </c>
      <c r="C222" s="1287"/>
      <c r="D222" s="1261" t="s">
        <v>814</v>
      </c>
      <c r="E222" s="1287"/>
      <c r="F222" s="1261" t="s">
        <v>817</v>
      </c>
      <c r="G222" s="1287"/>
      <c r="H222" s="1261"/>
      <c r="I222" s="1287"/>
      <c r="J222" s="1261"/>
      <c r="K222" s="1287"/>
      <c r="L222" s="1287"/>
      <c r="M222" s="1261"/>
      <c r="N222" s="1287"/>
      <c r="O222" s="1287"/>
      <c r="P222" s="1261"/>
      <c r="Q222" s="1287"/>
      <c r="R222" s="1261"/>
      <c r="S222" s="1287"/>
      <c r="T222" s="1260" t="s">
        <v>818</v>
      </c>
      <c r="U222" s="1287"/>
      <c r="V222" s="1287"/>
      <c r="W222" s="1287"/>
      <c r="X222" s="1287"/>
      <c r="Y222" s="1287"/>
      <c r="Z222" s="1287"/>
      <c r="AA222" s="1287"/>
      <c r="AB222" s="1261" t="s">
        <v>732</v>
      </c>
      <c r="AC222" s="1287"/>
      <c r="AD222" s="1287"/>
      <c r="AE222" s="1287"/>
      <c r="AF222" s="1287"/>
      <c r="AG222" s="1261" t="s">
        <v>733</v>
      </c>
      <c r="AH222" s="1287"/>
      <c r="AI222" s="1287"/>
      <c r="AJ222" s="1020" t="s">
        <v>417</v>
      </c>
      <c r="AK222" s="1262" t="s">
        <v>734</v>
      </c>
      <c r="AL222" s="1287"/>
      <c r="AM222" s="1287"/>
      <c r="AN222" s="1287"/>
      <c r="AO222" s="1287"/>
      <c r="AP222" s="1287"/>
      <c r="AQ222" s="1019">
        <v>850000000</v>
      </c>
      <c r="AR222" s="1060">
        <v>90000000</v>
      </c>
      <c r="AS222" s="1019">
        <v>0</v>
      </c>
      <c r="AT222" s="1019">
        <v>0</v>
      </c>
      <c r="AU222" s="1019">
        <v>0</v>
      </c>
      <c r="AV222" s="1060">
        <v>16480726</v>
      </c>
      <c r="AW222" s="1019">
        <v>73519274</v>
      </c>
      <c r="AX222" s="1060">
        <v>48907246</v>
      </c>
      <c r="AY222" s="1019">
        <v>32426520</v>
      </c>
      <c r="AZ222" s="1060">
        <v>55954340</v>
      </c>
      <c r="BA222" s="1019">
        <v>7047094</v>
      </c>
      <c r="BB222" s="1019">
        <v>55954340</v>
      </c>
      <c r="BC222" s="1019">
        <v>0</v>
      </c>
      <c r="BD222" s="1019">
        <v>0</v>
      </c>
      <c r="BG222" s="1064">
        <v>850000000</v>
      </c>
      <c r="BH222" s="1064">
        <v>90000000</v>
      </c>
      <c r="BI222" s="1064">
        <v>0</v>
      </c>
      <c r="BJ222" s="1064">
        <v>0</v>
      </c>
      <c r="BK222" s="1064">
        <v>0</v>
      </c>
      <c r="BL222" s="1064">
        <v>16480726</v>
      </c>
      <c r="BM222" s="1064">
        <v>73519274</v>
      </c>
      <c r="BN222" s="1064">
        <v>48907246</v>
      </c>
      <c r="BO222" s="1064">
        <v>32426520</v>
      </c>
      <c r="BP222" s="1064">
        <v>55954340</v>
      </c>
      <c r="BQ222" s="1064">
        <v>7047094</v>
      </c>
      <c r="BR222" s="1064">
        <v>55954340</v>
      </c>
      <c r="BS222" s="1064">
        <v>0</v>
      </c>
      <c r="BT222" s="1064">
        <v>0</v>
      </c>
    </row>
    <row r="223" spans="1:72" ht="23.1" customHeight="1" x14ac:dyDescent="0.2">
      <c r="A223" s="1012" t="str">
        <f t="shared" si="3"/>
        <v>C6701508110</v>
      </c>
      <c r="B223" s="1257" t="s">
        <v>453</v>
      </c>
      <c r="C223" s="1287"/>
      <c r="D223" s="1257" t="s">
        <v>814</v>
      </c>
      <c r="E223" s="1287"/>
      <c r="F223" s="1257" t="s">
        <v>817</v>
      </c>
      <c r="G223" s="1287"/>
      <c r="H223" s="1257" t="s">
        <v>738</v>
      </c>
      <c r="I223" s="1287"/>
      <c r="J223" s="1257" t="s">
        <v>685</v>
      </c>
      <c r="K223" s="1287"/>
      <c r="L223" s="1287"/>
      <c r="M223" s="1257" t="s">
        <v>685</v>
      </c>
      <c r="N223" s="1287"/>
      <c r="O223" s="1287"/>
      <c r="P223" s="1257" t="s">
        <v>685</v>
      </c>
      <c r="Q223" s="1287"/>
      <c r="R223" s="1257" t="s">
        <v>685</v>
      </c>
      <c r="S223" s="1287"/>
      <c r="T223" s="1258" t="s">
        <v>597</v>
      </c>
      <c r="U223" s="1287"/>
      <c r="V223" s="1287"/>
      <c r="W223" s="1287"/>
      <c r="X223" s="1287"/>
      <c r="Y223" s="1287"/>
      <c r="Z223" s="1287"/>
      <c r="AA223" s="1287"/>
      <c r="AB223" s="1257" t="s">
        <v>732</v>
      </c>
      <c r="AC223" s="1287"/>
      <c r="AD223" s="1287"/>
      <c r="AE223" s="1287"/>
      <c r="AF223" s="1287"/>
      <c r="AG223" s="1257" t="s">
        <v>733</v>
      </c>
      <c r="AH223" s="1287"/>
      <c r="AI223" s="1287"/>
      <c r="AJ223" s="1023" t="s">
        <v>417</v>
      </c>
      <c r="AK223" s="1259" t="s">
        <v>734</v>
      </c>
      <c r="AL223" s="1287"/>
      <c r="AM223" s="1287"/>
      <c r="AN223" s="1287"/>
      <c r="AO223" s="1287"/>
      <c r="AP223" s="1287"/>
      <c r="AQ223" s="1019">
        <v>850000000</v>
      </c>
      <c r="AR223" s="1060">
        <v>90000000</v>
      </c>
      <c r="AS223" s="1019">
        <v>0</v>
      </c>
      <c r="AT223" s="1019">
        <v>0</v>
      </c>
      <c r="AU223" s="1019">
        <v>0</v>
      </c>
      <c r="AV223" s="1060">
        <v>16480726</v>
      </c>
      <c r="AW223" s="1019">
        <v>73519274</v>
      </c>
      <c r="AX223" s="1060">
        <v>48907246</v>
      </c>
      <c r="AY223" s="1019">
        <v>32426520</v>
      </c>
      <c r="AZ223" s="1060">
        <v>55954340</v>
      </c>
      <c r="BA223" s="1019">
        <v>7047094</v>
      </c>
      <c r="BB223" s="1019">
        <v>55954340</v>
      </c>
      <c r="BC223" s="1019">
        <v>0</v>
      </c>
      <c r="BD223" s="1019">
        <v>0</v>
      </c>
      <c r="BG223" s="1064">
        <v>850000000</v>
      </c>
      <c r="BH223" s="1064">
        <v>90000000</v>
      </c>
      <c r="BI223" s="1064">
        <v>0</v>
      </c>
      <c r="BJ223" s="1064">
        <v>0</v>
      </c>
      <c r="BK223" s="1064">
        <v>0</v>
      </c>
      <c r="BL223" s="1064">
        <v>16480726</v>
      </c>
      <c r="BM223" s="1064">
        <v>73519274</v>
      </c>
      <c r="BN223" s="1064">
        <v>48907246</v>
      </c>
      <c r="BO223" s="1064">
        <v>32426520</v>
      </c>
      <c r="BP223" s="1064">
        <v>55954340</v>
      </c>
      <c r="BQ223" s="1064">
        <v>7047094</v>
      </c>
      <c r="BR223" s="1064">
        <v>55954340</v>
      </c>
      <c r="BS223" s="1064">
        <v>0</v>
      </c>
      <c r="BT223" s="1064">
        <v>0</v>
      </c>
    </row>
    <row r="224" spans="1:72" ht="23.1" customHeight="1" x14ac:dyDescent="0.2">
      <c r="A224" s="1012" t="str">
        <f t="shared" si="3"/>
        <v/>
      </c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256" t="s">
        <v>685</v>
      </c>
      <c r="L224" s="1287"/>
      <c r="M224" s="1256" t="s">
        <v>685</v>
      </c>
      <c r="N224" s="1287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256" t="s">
        <v>685</v>
      </c>
      <c r="AC224" s="1287"/>
      <c r="AD224" s="1256" t="s">
        <v>685</v>
      </c>
      <c r="AE224" s="1287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256" t="s">
        <v>685</v>
      </c>
      <c r="AO224" s="1287"/>
      <c r="AP224" s="1287"/>
      <c r="AQ224" s="1014" t="s">
        <v>685</v>
      </c>
      <c r="AR224" s="1058" t="s">
        <v>685</v>
      </c>
      <c r="AS224" s="1014" t="s">
        <v>685</v>
      </c>
      <c r="AT224" s="1256" t="s">
        <v>685</v>
      </c>
      <c r="AU224" s="1287"/>
      <c r="AV224" s="1058" t="s">
        <v>685</v>
      </c>
      <c r="AW224" s="1014" t="s">
        <v>685</v>
      </c>
      <c r="AX224" s="1058" t="s">
        <v>685</v>
      </c>
      <c r="AY224" s="1014" t="s">
        <v>685</v>
      </c>
      <c r="AZ224" s="1058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</sheetData>
  <mergeCells count="2515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3"/>
  <sheetViews>
    <sheetView topLeftCell="A11" workbookViewId="0">
      <selection activeCell="A25" sqref="A25"/>
    </sheetView>
  </sheetViews>
  <sheetFormatPr baseColWidth="10" defaultColWidth="10.85546875" defaultRowHeight="18" outlineLevelRow="3" x14ac:dyDescent="0.25"/>
  <cols>
    <col min="1" max="1" width="9.42578125" style="62" customWidth="1"/>
    <col min="2" max="2" width="25.7109375" style="326" customWidth="1"/>
    <col min="3" max="3" width="25.42578125" style="60" customWidth="1"/>
    <col min="4" max="4" width="8.140625" style="61" customWidth="1"/>
    <col min="5" max="5" width="79.42578125" style="358" customWidth="1"/>
    <col min="6" max="6" width="32.42578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42578125" style="813" customWidth="1"/>
    <col min="24" max="24" width="23" style="813" bestFit="1" customWidth="1"/>
    <col min="25" max="25" width="22.42578125" style="813" bestFit="1" customWidth="1"/>
    <col min="26" max="26" width="15.7109375" style="813" customWidth="1"/>
    <col min="27" max="27" width="10.85546875" style="813"/>
    <col min="28" max="16384" width="10.8554687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320" t="s">
        <v>360</v>
      </c>
      <c r="G15" s="1321"/>
      <c r="H15" s="1321"/>
      <c r="I15" s="1321"/>
      <c r="J15" s="1321"/>
      <c r="K15" s="1322"/>
      <c r="L15" s="1321"/>
      <c r="M15" s="1321"/>
      <c r="N15" s="1321"/>
      <c r="O15" s="1323"/>
      <c r="Q15" s="1324" t="s">
        <v>458</v>
      </c>
      <c r="R15" s="1325"/>
      <c r="S15" s="1321"/>
      <c r="T15" s="1321"/>
      <c r="U15" s="1321"/>
      <c r="V15" s="1322"/>
      <c r="W15" s="1321"/>
      <c r="X15" s="1321"/>
      <c r="Y15" s="1321"/>
      <c r="Z15" s="1323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">
    <outlinePr summaryBelow="0"/>
  </sheetPr>
  <dimension ref="A1:DX223"/>
  <sheetViews>
    <sheetView zoomScale="60" zoomScaleNormal="60" zoomScaleSheetLayoutView="70" zoomScalePageLayoutView="6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ColWidth="10.85546875" defaultRowHeight="18" outlineLevelRow="3" outlineLevelCol="2" x14ac:dyDescent="0.25"/>
  <cols>
    <col min="1" max="1" width="9.42578125" style="62" customWidth="1"/>
    <col min="2" max="2" width="25.7109375" style="1028" customWidth="1"/>
    <col min="3" max="3" width="25.42578125" style="60" customWidth="1"/>
    <col min="4" max="4" width="8.140625" style="61" customWidth="1"/>
    <col min="5" max="5" width="79.42578125" style="358" customWidth="1"/>
    <col min="6" max="6" width="29.42578125" style="62" customWidth="1"/>
    <col min="7" max="7" width="28.140625" style="62" hidden="1" customWidth="1"/>
    <col min="8" max="8" width="23.42578125" style="62" hidden="1" customWidth="1"/>
    <col min="9" max="9" width="28.42578125" style="62" hidden="1" customWidth="1"/>
    <col min="10" max="10" width="23.42578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42578125" style="95" hidden="1" customWidth="1"/>
    <col min="15" max="15" width="26.85546875" style="95" hidden="1" customWidth="1"/>
    <col min="16" max="16" width="23" style="95" hidden="1" customWidth="1"/>
    <col min="17" max="17" width="25.42578125" style="62" hidden="1" customWidth="1"/>
    <col min="18" max="18" width="23.42578125" style="62" hidden="1" customWidth="1"/>
    <col min="19" max="19" width="25.7109375" style="62" hidden="1" customWidth="1"/>
    <col min="20" max="20" width="23.42578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42578125" style="62" hidden="1" customWidth="1"/>
    <col min="25" max="25" width="29.42578125" style="62" customWidth="1"/>
    <col min="26" max="26" width="26.28515625" style="62" customWidth="1"/>
    <col min="27" max="27" width="36.42578125" style="62" hidden="1" customWidth="1"/>
    <col min="28" max="28" width="23.42578125" style="62" hidden="1" customWidth="1"/>
    <col min="29" max="29" width="36.42578125" style="62" hidden="1" customWidth="1"/>
    <col min="30" max="30" width="23.42578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42578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42578125" style="62" hidden="1" customWidth="1" outlineLevel="1"/>
    <col min="58" max="58" width="28.28515625" style="62" hidden="1" customWidth="1" outlineLevel="1"/>
    <col min="59" max="59" width="29.42578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42578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42578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42578125" style="62" customWidth="1" outlineLevel="2"/>
    <col min="92" max="92" width="30" style="62" customWidth="1"/>
    <col min="93" max="94" width="26.7109375" style="62" customWidth="1"/>
    <col min="95" max="96" width="28.42578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42578125" style="924" customWidth="1"/>
    <col min="102" max="102" width="12.42578125" style="923" customWidth="1"/>
    <col min="103" max="103" width="12.42578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42578125" style="811" customWidth="1"/>
    <col min="108" max="108" width="12" style="810" bestFit="1" customWidth="1"/>
    <col min="109" max="109" width="34.42578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42578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42578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0.85546875" style="813"/>
    <col min="129" max="16384" width="10.8554687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320" t="s">
        <v>360</v>
      </c>
      <c r="DD15" s="1321"/>
      <c r="DE15" s="1321"/>
      <c r="DF15" s="1321"/>
      <c r="DG15" s="1321"/>
      <c r="DH15" s="1322"/>
      <c r="DI15" s="1321"/>
      <c r="DJ15" s="1321"/>
      <c r="DK15" s="1321"/>
      <c r="DL15" s="1323"/>
      <c r="DN15" s="1324" t="s">
        <v>458</v>
      </c>
      <c r="DO15" s="1325"/>
      <c r="DP15" s="1321"/>
      <c r="DQ15" s="1321"/>
      <c r="DR15" s="1321"/>
      <c r="DS15" s="1322"/>
      <c r="DT15" s="1321"/>
      <c r="DU15" s="1321"/>
      <c r="DV15" s="1321"/>
      <c r="DW15" s="1323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369" t="s">
        <v>6</v>
      </c>
      <c r="CW16" s="1369"/>
      <c r="CX16" s="1369"/>
      <c r="CY16" s="1369"/>
      <c r="CZ16" s="1369"/>
      <c r="DA16" s="1369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8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9"/>
      <c r="C18" s="124" t="s">
        <v>1</v>
      </c>
      <c r="D18" s="125"/>
      <c r="E18" s="364"/>
      <c r="F18" s="1351" t="s">
        <v>638</v>
      </c>
      <c r="G18" s="1182" t="s">
        <v>347</v>
      </c>
      <c r="H18" s="1182"/>
      <c r="I18" s="1182"/>
      <c r="J18" s="1182"/>
      <c r="K18" s="1182"/>
      <c r="L18" s="1182"/>
      <c r="M18" s="1182"/>
      <c r="N18" s="1182"/>
      <c r="O18" s="1182"/>
      <c r="P18" s="1182"/>
      <c r="Q18" s="1182"/>
      <c r="R18" s="1182"/>
      <c r="S18" s="1182"/>
      <c r="T18" s="1182"/>
      <c r="U18" s="1182"/>
      <c r="V18" s="1182"/>
      <c r="W18" s="1183"/>
      <c r="X18" s="1183"/>
      <c r="Y18" s="1182"/>
      <c r="Z18" s="1182"/>
      <c r="AA18" s="1182"/>
      <c r="AB18" s="1182"/>
      <c r="AC18" s="1182"/>
      <c r="AD18" s="1184"/>
      <c r="AE18" s="1189" t="s">
        <v>68</v>
      </c>
      <c r="AF18" s="1186"/>
      <c r="AG18" s="1192" t="s">
        <v>356</v>
      </c>
      <c r="AH18" s="1192" t="s">
        <v>13</v>
      </c>
      <c r="AI18" s="1192" t="s">
        <v>356</v>
      </c>
      <c r="AJ18" s="1192" t="s">
        <v>13</v>
      </c>
      <c r="AK18" s="1351" t="s">
        <v>599</v>
      </c>
      <c r="AL18" s="1351" t="s">
        <v>457</v>
      </c>
      <c r="AM18" s="1357" t="s">
        <v>461</v>
      </c>
      <c r="AN18" s="1351" t="s">
        <v>662</v>
      </c>
      <c r="AO18" s="1185" t="s">
        <v>348</v>
      </c>
      <c r="AP18" s="1355"/>
      <c r="AQ18" s="1355"/>
      <c r="AR18" s="1355"/>
      <c r="AS18" s="1355"/>
      <c r="AT18" s="1355"/>
      <c r="AU18" s="1355"/>
      <c r="AV18" s="1355"/>
      <c r="AW18" s="1355"/>
      <c r="AX18" s="1356"/>
      <c r="AY18" s="1356"/>
      <c r="AZ18" s="1355"/>
      <c r="BA18" s="1351" t="s">
        <v>598</v>
      </c>
      <c r="BB18" s="1358" t="s">
        <v>6</v>
      </c>
      <c r="BC18" s="1359"/>
      <c r="BD18" s="1359"/>
      <c r="BE18" s="1359"/>
      <c r="BF18" s="1359"/>
      <c r="BG18" s="1359"/>
      <c r="BH18" s="1359"/>
      <c r="BI18" s="1359"/>
      <c r="BJ18" s="1359"/>
      <c r="BK18" s="1359"/>
      <c r="BL18" s="1359"/>
      <c r="BM18" s="1360"/>
      <c r="BN18" s="1351" t="s">
        <v>600</v>
      </c>
      <c r="BO18" s="1189" t="s">
        <v>0</v>
      </c>
      <c r="BP18" s="1183"/>
      <c r="BQ18" s="1183"/>
      <c r="BR18" s="1183"/>
      <c r="BS18" s="1183"/>
      <c r="BT18" s="1183"/>
      <c r="BU18" s="1183"/>
      <c r="BV18" s="1183"/>
      <c r="BW18" s="1183"/>
      <c r="BX18" s="1183"/>
      <c r="BY18" s="1183"/>
      <c r="BZ18" s="1186"/>
      <c r="CA18" s="1351" t="s">
        <v>601</v>
      </c>
      <c r="CB18" s="1189" t="s">
        <v>220</v>
      </c>
      <c r="CC18" s="1183"/>
      <c r="CD18" s="1183"/>
      <c r="CE18" s="1183"/>
      <c r="CF18" s="1183"/>
      <c r="CG18" s="1183"/>
      <c r="CH18" s="1183"/>
      <c r="CI18" s="1183"/>
      <c r="CJ18" s="1183"/>
      <c r="CK18" s="1183"/>
      <c r="CL18" s="1183"/>
      <c r="CM18" s="1186"/>
      <c r="CN18" s="1351" t="s">
        <v>602</v>
      </c>
      <c r="CO18" s="1351" t="s">
        <v>683</v>
      </c>
      <c r="CP18" s="1357" t="s">
        <v>603</v>
      </c>
      <c r="CQ18" s="1351" t="s">
        <v>604</v>
      </c>
      <c r="CR18" s="1351" t="s">
        <v>605</v>
      </c>
      <c r="CS18" s="1351" t="s">
        <v>606</v>
      </c>
      <c r="CT18" s="201" t="s">
        <v>456</v>
      </c>
      <c r="CU18" s="201" t="s">
        <v>455</v>
      </c>
      <c r="CV18" s="1332" t="s">
        <v>691</v>
      </c>
      <c r="CW18" s="1333"/>
      <c r="CX18" s="1332" t="s">
        <v>692</v>
      </c>
      <c r="CY18" s="1370"/>
      <c r="CZ18" s="1370"/>
      <c r="DA18" s="1333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9"/>
      <c r="C19" s="128" t="s">
        <v>3</v>
      </c>
      <c r="D19" s="129" t="s">
        <v>15</v>
      </c>
      <c r="E19" s="365" t="s">
        <v>4</v>
      </c>
      <c r="F19" s="1194"/>
      <c r="G19" s="1195" t="s">
        <v>19</v>
      </c>
      <c r="H19" s="1184"/>
      <c r="I19" s="1195" t="s">
        <v>20</v>
      </c>
      <c r="J19" s="1184"/>
      <c r="K19" s="1195" t="s">
        <v>21</v>
      </c>
      <c r="L19" s="1184"/>
      <c r="M19" s="1195" t="s">
        <v>22</v>
      </c>
      <c r="N19" s="1184"/>
      <c r="O19" s="1195" t="s">
        <v>23</v>
      </c>
      <c r="P19" s="1184"/>
      <c r="Q19" s="1195" t="s">
        <v>24</v>
      </c>
      <c r="R19" s="1184"/>
      <c r="S19" s="1195" t="s">
        <v>25</v>
      </c>
      <c r="T19" s="1184"/>
      <c r="U19" s="1195" t="s">
        <v>26</v>
      </c>
      <c r="V19" s="1184"/>
      <c r="W19" s="1195" t="s">
        <v>27</v>
      </c>
      <c r="X19" s="1184"/>
      <c r="Y19" s="1195" t="s">
        <v>28</v>
      </c>
      <c r="Z19" s="1184"/>
      <c r="AA19" s="1195" t="s">
        <v>29</v>
      </c>
      <c r="AB19" s="1184"/>
      <c r="AC19" s="1195" t="s">
        <v>30</v>
      </c>
      <c r="AD19" s="1184"/>
      <c r="AE19" s="1187"/>
      <c r="AF19" s="1188"/>
      <c r="AG19" s="1193"/>
      <c r="AH19" s="1194"/>
      <c r="AI19" s="1193"/>
      <c r="AJ19" s="1194"/>
      <c r="AK19" s="1352"/>
      <c r="AL19" s="1352"/>
      <c r="AM19" s="1367"/>
      <c r="AN19" s="1352"/>
      <c r="AO19" s="1364"/>
      <c r="AP19" s="1365"/>
      <c r="AQ19" s="1365"/>
      <c r="AR19" s="1365"/>
      <c r="AS19" s="1365"/>
      <c r="AT19" s="1365"/>
      <c r="AU19" s="1365"/>
      <c r="AV19" s="1365"/>
      <c r="AW19" s="1365"/>
      <c r="AX19" s="1366"/>
      <c r="AY19" s="1366"/>
      <c r="AZ19" s="1365"/>
      <c r="BA19" s="1353"/>
      <c r="BB19" s="1361"/>
      <c r="BC19" s="1362"/>
      <c r="BD19" s="1362"/>
      <c r="BE19" s="1362"/>
      <c r="BF19" s="1362"/>
      <c r="BG19" s="1362"/>
      <c r="BH19" s="1362"/>
      <c r="BI19" s="1362"/>
      <c r="BJ19" s="1362"/>
      <c r="BK19" s="1362"/>
      <c r="BL19" s="1362"/>
      <c r="BM19" s="1363"/>
      <c r="BN19" s="1353"/>
      <c r="BO19" s="1187"/>
      <c r="BP19" s="1354"/>
      <c r="BQ19" s="1354"/>
      <c r="BR19" s="1354"/>
      <c r="BS19" s="1354"/>
      <c r="BT19" s="1354"/>
      <c r="BU19" s="1354"/>
      <c r="BV19" s="1354"/>
      <c r="BW19" s="1354"/>
      <c r="BX19" s="1354"/>
      <c r="BY19" s="1354"/>
      <c r="BZ19" s="1188"/>
      <c r="CA19" s="1353"/>
      <c r="CB19" s="1187"/>
      <c r="CC19" s="1354"/>
      <c r="CD19" s="1354"/>
      <c r="CE19" s="1354"/>
      <c r="CF19" s="1354"/>
      <c r="CG19" s="1354"/>
      <c r="CH19" s="1354"/>
      <c r="CI19" s="1354"/>
      <c r="CJ19" s="1354"/>
      <c r="CK19" s="1354"/>
      <c r="CL19" s="1354"/>
      <c r="CM19" s="1188"/>
      <c r="CN19" s="1353"/>
      <c r="CO19" s="1353"/>
      <c r="CP19" s="1368"/>
      <c r="CQ19" s="1353"/>
      <c r="CR19" s="1353"/>
      <c r="CS19" s="1353"/>
      <c r="CT19" s="379">
        <v>2016</v>
      </c>
      <c r="CU19" s="379">
        <v>2016</v>
      </c>
      <c r="CV19" s="1334">
        <v>2016</v>
      </c>
      <c r="CW19" s="1335"/>
      <c r="CX19" s="1334">
        <v>2016</v>
      </c>
      <c r="CY19" s="1335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9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193"/>
      <c r="AI20" s="89" t="s">
        <v>355</v>
      </c>
      <c r="AJ20" s="1193"/>
      <c r="AK20" s="89">
        <v>1</v>
      </c>
      <c r="AL20" s="1353"/>
      <c r="AM20" s="1368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30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30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7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7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336">
        <f>+SUM(CV24:CV37)</f>
        <v>0.99999164090175352</v>
      </c>
      <c r="CX24" s="888">
        <f>+BK24/$BK$23</f>
        <v>0.84273000457774272</v>
      </c>
      <c r="CY24" s="1336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6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337"/>
      <c r="CX25" s="890"/>
      <c r="CY25" s="1337"/>
      <c r="CZ25" s="890">
        <f>+BK25/$BK$24</f>
        <v>0.9490447132857236</v>
      </c>
      <c r="DA25" s="1326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6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337"/>
      <c r="CX26" s="890"/>
      <c r="CY26" s="1337"/>
      <c r="CZ26" s="890">
        <f>+BK26/$BK$24</f>
        <v>3.7197430357826487E-2</v>
      </c>
      <c r="DA26" s="1337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6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337"/>
      <c r="CX27" s="890"/>
      <c r="CY27" s="1337"/>
      <c r="CZ27" s="890">
        <f>+BK27/$BK$24</f>
        <v>1.3757856356449955E-2</v>
      </c>
      <c r="DA27" s="1327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7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338"/>
      <c r="CX28" s="888">
        <f>+BK28/$BK$23</f>
        <v>1.6064867503939678E-2</v>
      </c>
      <c r="CY28" s="1338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6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337"/>
      <c r="CX29" s="890"/>
      <c r="CY29" s="1337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7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338"/>
      <c r="CX30" s="888">
        <f>+BK30/$BK$23</f>
        <v>0.11740682469213866</v>
      </c>
      <c r="CY30" s="1338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6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337"/>
      <c r="CX31" s="890"/>
      <c r="CY31" s="1337"/>
      <c r="CZ31" s="890">
        <f t="shared" ref="CZ31:CZ36" si="45">+BK31/$BK$30</f>
        <v>0.27285507070667081</v>
      </c>
      <c r="DA31" s="1326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6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337"/>
      <c r="CX32" s="890"/>
      <c r="CY32" s="1337"/>
      <c r="CZ32" s="890">
        <f t="shared" si="45"/>
        <v>2.3336754968741502E-3</v>
      </c>
      <c r="DA32" s="1337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6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337"/>
      <c r="CX33" s="890"/>
      <c r="CY33" s="1337"/>
      <c r="CZ33" s="890">
        <f t="shared" si="45"/>
        <v>0.30923968245748679</v>
      </c>
      <c r="DA33" s="1337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6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337"/>
      <c r="CX34" s="890"/>
      <c r="CY34" s="1337"/>
      <c r="CZ34" s="890">
        <f t="shared" si="45"/>
        <v>0.10998372821874566</v>
      </c>
      <c r="DA34" s="1337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6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337"/>
      <c r="CX35" s="890"/>
      <c r="CY35" s="1337"/>
      <c r="CZ35" s="890">
        <f t="shared" si="45"/>
        <v>0.14044203076610409</v>
      </c>
      <c r="DA35" s="1337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6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337"/>
      <c r="CX36" s="890"/>
      <c r="CY36" s="1337"/>
      <c r="CZ36" s="890">
        <f t="shared" si="45"/>
        <v>0.16514581235411854</v>
      </c>
      <c r="DA36" s="1327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7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339"/>
      <c r="CX37" s="888">
        <f>+BK37/$BK$23</f>
        <v>2.3798303226178975E-2</v>
      </c>
      <c r="CY37" s="1339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6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326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6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327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7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7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6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7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7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340">
        <v>1</v>
      </c>
      <c r="CX44" s="888">
        <f>+BK44/$BK$43</f>
        <v>0.51161430227748961</v>
      </c>
      <c r="CY44" s="1340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6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341"/>
      <c r="CX45" s="893"/>
      <c r="CY45" s="1341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6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341"/>
      <c r="CX46" s="893"/>
      <c r="CY46" s="1341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6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341"/>
      <c r="CX47" s="893"/>
      <c r="CY47" s="1341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6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341"/>
      <c r="CX48" s="893"/>
      <c r="CY48" s="1341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6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341"/>
      <c r="CX49" s="893"/>
      <c r="CY49" s="1341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7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342"/>
      <c r="CX50" s="888">
        <f>+BK50/$BK$43</f>
        <v>0.35133591459062613</v>
      </c>
      <c r="CY50" s="1342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6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341"/>
      <c r="CX51" s="893"/>
      <c r="CY51" s="1341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6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341"/>
      <c r="CX52" s="893"/>
      <c r="CY52" s="1341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6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341"/>
      <c r="CX53" s="893"/>
      <c r="CY53" s="1341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6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341"/>
      <c r="CX54" s="895"/>
      <c r="CY54" s="1341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6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341"/>
      <c r="CX55" s="890">
        <f>+BK55/$BK$43</f>
        <v>8.2233627426284497E-2</v>
      </c>
      <c r="CY55" s="1341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6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341"/>
      <c r="CX56" s="890">
        <f>+BK56/$BK$43</f>
        <v>1.3704111935735841E-2</v>
      </c>
      <c r="CY56" s="1341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6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341"/>
      <c r="CX57" s="890">
        <f>+BK57/$BK$43</f>
        <v>1.3704111935735841E-2</v>
      </c>
      <c r="CY57" s="1341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6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343"/>
      <c r="CX58" s="890">
        <f>+BK58/$BK$43</f>
        <v>2.740793183412811E-2</v>
      </c>
      <c r="CY58" s="1343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6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30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7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7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6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6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6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6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7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6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6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7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7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326">
        <f>+SUM(CV71:CV129)</f>
        <v>0.9996645768151996</v>
      </c>
      <c r="CX71" s="901">
        <f>IFERROR(BK71/$BK$70,0)</f>
        <v>0</v>
      </c>
      <c r="CY71" s="1326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6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337"/>
      <c r="CX72" s="891"/>
      <c r="CY72" s="1337"/>
      <c r="CZ72" s="903">
        <f t="shared" ref="CZ72:CZ78" si="124">IFERROR(BK72/$BK$71,0)</f>
        <v>0</v>
      </c>
      <c r="DA72" s="1326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6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337"/>
      <c r="CX73" s="891"/>
      <c r="CY73" s="1337"/>
      <c r="CZ73" s="903">
        <f t="shared" si="124"/>
        <v>0</v>
      </c>
      <c r="DA73" s="1337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6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337"/>
      <c r="CX74" s="891"/>
      <c r="CY74" s="1337"/>
      <c r="CZ74" s="903">
        <f t="shared" si="124"/>
        <v>0</v>
      </c>
      <c r="DA74" s="1337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6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337"/>
      <c r="CX75" s="891"/>
      <c r="CY75" s="1337"/>
      <c r="CZ75" s="903">
        <f t="shared" si="124"/>
        <v>0</v>
      </c>
      <c r="DA75" s="1337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6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337"/>
      <c r="CX76" s="891"/>
      <c r="CY76" s="1337"/>
      <c r="CZ76" s="903">
        <f t="shared" si="124"/>
        <v>0</v>
      </c>
      <c r="DA76" s="1337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6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337"/>
      <c r="CX77" s="891"/>
      <c r="CY77" s="1337"/>
      <c r="CZ77" s="903">
        <f t="shared" si="124"/>
        <v>0</v>
      </c>
      <c r="DA77" s="1337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6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337"/>
      <c r="CX78" s="891"/>
      <c r="CY78" s="1337"/>
      <c r="CZ78" s="903">
        <f t="shared" si="124"/>
        <v>0</v>
      </c>
      <c r="DA78" s="1327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7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337"/>
      <c r="CX79" s="901">
        <f>IFERROR(BK79/$BK$70,0)</f>
        <v>0</v>
      </c>
      <c r="CY79" s="1337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6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337"/>
      <c r="CX80" s="891"/>
      <c r="CY80" s="1337"/>
      <c r="CZ80" s="903">
        <f>IFERROR(BK80/$BK$79,0)</f>
        <v>0</v>
      </c>
      <c r="DA80" s="1326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6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337"/>
      <c r="CX81" s="891"/>
      <c r="CY81" s="1337"/>
      <c r="CZ81" s="903">
        <f>IFERROR(BK81/$BK$79,0)</f>
        <v>0</v>
      </c>
      <c r="DA81" s="1327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7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337"/>
      <c r="CX82" s="901">
        <f>IFERROR(BK82/$BK$70,0)</f>
        <v>0.48854980218943223</v>
      </c>
      <c r="CY82" s="1337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6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337"/>
      <c r="CX83" s="891"/>
      <c r="CY83" s="1337"/>
      <c r="CZ83" s="903">
        <f t="shared" ref="CZ83:CZ91" si="153">IFERROR(BK83/$BK$82,0)</f>
        <v>2.4281719357035395E-2</v>
      </c>
      <c r="DA83" s="1326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6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337"/>
      <c r="CX84" s="891"/>
      <c r="CY84" s="1337"/>
      <c r="CZ84" s="903">
        <f t="shared" si="153"/>
        <v>0</v>
      </c>
      <c r="DA84" s="1337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6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337"/>
      <c r="CX85" s="891"/>
      <c r="CY85" s="1337"/>
      <c r="CZ85" s="903">
        <f t="shared" si="153"/>
        <v>0</v>
      </c>
      <c r="DA85" s="1337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6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337"/>
      <c r="CX86" s="971"/>
      <c r="CY86" s="1337"/>
      <c r="CZ86" s="972">
        <f t="shared" si="153"/>
        <v>0.85078396201933315</v>
      </c>
      <c r="DA86" s="1337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6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337"/>
      <c r="CX87" s="891"/>
      <c r="CY87" s="1337"/>
      <c r="CZ87" s="903">
        <f t="shared" si="153"/>
        <v>0.11549345663511282</v>
      </c>
      <c r="DA87" s="1337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6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337"/>
      <c r="CX88" s="891"/>
      <c r="CY88" s="1337"/>
      <c r="CZ88" s="903">
        <f t="shared" si="153"/>
        <v>0</v>
      </c>
      <c r="DA88" s="1337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6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337"/>
      <c r="CX89" s="891"/>
      <c r="CY89" s="1337"/>
      <c r="CZ89" s="903">
        <f t="shared" si="153"/>
        <v>5.633358890832212E-4</v>
      </c>
      <c r="DA89" s="1337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6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337"/>
      <c r="CX90" s="891"/>
      <c r="CY90" s="1337"/>
      <c r="CZ90" s="903">
        <f t="shared" si="153"/>
        <v>0</v>
      </c>
      <c r="DA90" s="1337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6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337"/>
      <c r="CX91" s="891"/>
      <c r="CY91" s="1337"/>
      <c r="CZ91" s="903">
        <f t="shared" si="153"/>
        <v>8.8775260994353785E-3</v>
      </c>
      <c r="DA91" s="1327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7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337"/>
      <c r="CX92" s="986">
        <f>IFERROR(BK92/$BK$70,0)</f>
        <v>0.29666698339541875</v>
      </c>
      <c r="CY92" s="1337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6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337"/>
      <c r="CX93" s="891"/>
      <c r="CY93" s="1337"/>
      <c r="CZ93" s="903">
        <f t="shared" ref="CZ93:CZ100" si="181">IFERROR(BK93/$BK$92,0)</f>
        <v>0.96003905399147682</v>
      </c>
      <c r="DA93" s="1348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6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337"/>
      <c r="CX94" s="891"/>
      <c r="CY94" s="1337"/>
      <c r="CZ94" s="903">
        <f t="shared" si="181"/>
        <v>0</v>
      </c>
      <c r="DA94" s="1349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6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337"/>
      <c r="CX95" s="891"/>
      <c r="CY95" s="1337"/>
      <c r="CZ95" s="903">
        <f t="shared" si="181"/>
        <v>0</v>
      </c>
      <c r="DA95" s="1349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6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337"/>
      <c r="CX96" s="891"/>
      <c r="CY96" s="1337"/>
      <c r="CZ96" s="903">
        <f t="shared" si="181"/>
        <v>3.9960946008523235E-2</v>
      </c>
      <c r="DA96" s="1349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6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337"/>
      <c r="CX97" s="891"/>
      <c r="CY97" s="1337"/>
      <c r="CZ97" s="903">
        <f t="shared" si="181"/>
        <v>0</v>
      </c>
      <c r="DA97" s="1349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6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337"/>
      <c r="CX98" s="891"/>
      <c r="CY98" s="1337"/>
      <c r="CZ98" s="903">
        <f t="shared" si="181"/>
        <v>0</v>
      </c>
      <c r="DA98" s="1349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6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337"/>
      <c r="CX99" s="891"/>
      <c r="CY99" s="1337"/>
      <c r="CZ99" s="903">
        <f t="shared" si="181"/>
        <v>0</v>
      </c>
      <c r="DA99" s="1349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6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337"/>
      <c r="CX100" s="891"/>
      <c r="CY100" s="1337"/>
      <c r="CZ100" s="903">
        <f t="shared" si="181"/>
        <v>0</v>
      </c>
      <c r="DA100" s="1350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7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337"/>
      <c r="CX101" s="901">
        <f>IFERROR(BK101/$BK$70,0)</f>
        <v>0</v>
      </c>
      <c r="CY101" s="1337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6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337"/>
      <c r="CX102" s="891"/>
      <c r="CY102" s="1337"/>
      <c r="CZ102" s="903">
        <f>IFERROR(BK102/$BK$101,0)</f>
        <v>0</v>
      </c>
      <c r="DA102" s="1326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6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337"/>
      <c r="CX103" s="891"/>
      <c r="CY103" s="1337"/>
      <c r="CZ103" s="903">
        <f>IFERROR(BK103/$BK$101,0)</f>
        <v>0</v>
      </c>
      <c r="DA103" s="1337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6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337"/>
      <c r="CX104" s="891"/>
      <c r="CY104" s="1337"/>
      <c r="CZ104" s="903">
        <f>IFERROR(BK104/$BK$101,0)</f>
        <v>0</v>
      </c>
      <c r="DA104" s="1327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7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337"/>
      <c r="CX105" s="901">
        <f>IFERROR(BK105/$BK$70,0)</f>
        <v>1.4670365430024369E-5</v>
      </c>
      <c r="CY105" s="1337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6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337"/>
      <c r="CX106" s="891"/>
      <c r="CY106" s="1337"/>
      <c r="CZ106" s="903">
        <f>IFERROR(BK106/$BK$105,0)</f>
        <v>0</v>
      </c>
      <c r="DA106" s="1326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6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337"/>
      <c r="CX107" s="891"/>
      <c r="CY107" s="1337"/>
      <c r="CZ107" s="903">
        <f>IFERROR(BK107/$BK$105,0)</f>
        <v>1</v>
      </c>
      <c r="DA107" s="1327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7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337"/>
      <c r="CX108" s="901">
        <f>IFERROR(BK108/$BK$70,0)</f>
        <v>0.15048353392648148</v>
      </c>
      <c r="CY108" s="1337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6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337"/>
      <c r="CX109" s="891"/>
      <c r="CY109" s="1337"/>
      <c r="CZ109" s="903">
        <f>IFERROR(BK109/$BK$108,0)</f>
        <v>0.10916399377091715</v>
      </c>
      <c r="DA109" s="1326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6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337"/>
      <c r="CX110" s="891"/>
      <c r="CY110" s="1337"/>
      <c r="CZ110" s="903">
        <f>IFERROR(BK110/$BK$108,0)</f>
        <v>0.62793106350842343</v>
      </c>
      <c r="DA110" s="1337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6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337"/>
      <c r="CX111" s="891"/>
      <c r="CY111" s="1337"/>
      <c r="CZ111" s="903">
        <f>IFERROR(BK111/$BK$108,0)</f>
        <v>9.1461953903070124E-5</v>
      </c>
      <c r="DA111" s="1337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6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337"/>
      <c r="CX112" s="891"/>
      <c r="CY112" s="1337"/>
      <c r="CZ112" s="903">
        <f>IFERROR(BK112/$BK$108,0)</f>
        <v>0.11458402110089115</v>
      </c>
      <c r="DA112" s="1337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6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337"/>
      <c r="CX113" s="891"/>
      <c r="CY113" s="1337"/>
      <c r="CZ113" s="903">
        <f>IFERROR(BK113/$BK$108,0)</f>
        <v>0.14822945966586518</v>
      </c>
      <c r="DA113" s="1327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7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337"/>
      <c r="CX114" s="901">
        <f>IFERROR(BK114/$BK$70,0)</f>
        <v>0</v>
      </c>
      <c r="CY114" s="1337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6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337"/>
      <c r="CX115" s="891"/>
      <c r="CY115" s="1337"/>
      <c r="CZ115" s="903">
        <f>IFERROR(BK115/$BK$114,0)</f>
        <v>0</v>
      </c>
      <c r="DA115" s="1326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6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337"/>
      <c r="CX116" s="891"/>
      <c r="CY116" s="1337"/>
      <c r="CZ116" s="903">
        <f>IFERROR(BK116/$BK$114,0)</f>
        <v>0</v>
      </c>
      <c r="DA116" s="1337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6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337"/>
      <c r="CX117" s="891"/>
      <c r="CY117" s="1337"/>
      <c r="CZ117" s="903">
        <f>IFERROR(BK117/$BK$114,0)</f>
        <v>0</v>
      </c>
      <c r="DA117" s="1327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7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337"/>
      <c r="CX118" s="901">
        <f>IFERROR(BK118/$BK$70,0)</f>
        <v>2.4911536641983246E-2</v>
      </c>
      <c r="CY118" s="1337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6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337"/>
      <c r="CX119" s="891"/>
      <c r="CY119" s="1337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7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337"/>
      <c r="CX120" s="901">
        <f>IFERROR(BK120/$BK$70,0)</f>
        <v>3.9373473481254306E-2</v>
      </c>
      <c r="CY120" s="1337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6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337"/>
      <c r="CX121" s="891"/>
      <c r="CY121" s="1337"/>
      <c r="CZ121" s="903">
        <f>IFERROR(BK121/$BK$120,0)</f>
        <v>0</v>
      </c>
      <c r="DA121" s="1326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6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337"/>
      <c r="CX122" s="891"/>
      <c r="CY122" s="1337"/>
      <c r="CZ122" s="903">
        <f>IFERROR(BK122/$BK$120,0)</f>
        <v>1</v>
      </c>
      <c r="DA122" s="1327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31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337"/>
      <c r="CX123" s="901">
        <f>IFERROR(BK123/$BK$70,0)</f>
        <v>0</v>
      </c>
      <c r="CY123" s="1337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6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337"/>
      <c r="CX124" s="891"/>
      <c r="CY124" s="1337"/>
      <c r="CZ124" s="903">
        <f>IFERROR(BK124/$BK$123,0)</f>
        <v>0</v>
      </c>
      <c r="DA124" s="1326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6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337"/>
      <c r="CX125" s="891"/>
      <c r="CY125" s="1337"/>
      <c r="CZ125" s="903">
        <f>IFERROR(BK125/$BK$123,0)</f>
        <v>0</v>
      </c>
      <c r="DA125" s="1337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6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337"/>
      <c r="CX126" s="891"/>
      <c r="CY126" s="1337"/>
      <c r="CZ126" s="903">
        <f>IFERROR(BK126/$BK$123,0)</f>
        <v>0</v>
      </c>
      <c r="DA126" s="1337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6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337"/>
      <c r="CX127" s="891"/>
      <c r="CY127" s="1337"/>
      <c r="CZ127" s="903">
        <f>IFERROR(BK127/$BK$123,0)</f>
        <v>0</v>
      </c>
      <c r="DA127" s="1337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6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337"/>
      <c r="CX128" s="905">
        <f>IFERROR(BK128/$BK$70,0)</f>
        <v>0</v>
      </c>
      <c r="CY128" s="1337"/>
      <c r="CZ128" s="903">
        <f>IFERROR(BK128/$BK$128,0)</f>
        <v>0</v>
      </c>
      <c r="DA128" s="1327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32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327"/>
      <c r="CX129" s="901">
        <f>IFERROR(BK129/$BK$70,0)</f>
        <v>0</v>
      </c>
      <c r="CY129" s="1327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6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326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6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337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6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327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33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6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30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344"/>
      <c r="CX136" s="909">
        <f>+BK136/$BK$135</f>
        <v>1.0962662538976358E-2</v>
      </c>
      <c r="CY136" s="1328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345"/>
      <c r="CX137" s="909">
        <f t="shared" ref="CX137:CX143" si="217">+BK137/$BK$135</f>
        <v>4.3827973781832813E-2</v>
      </c>
      <c r="CY137" s="1329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345"/>
      <c r="CX138" s="909">
        <f t="shared" si="217"/>
        <v>0</v>
      </c>
      <c r="CY138" s="1329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7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346"/>
      <c r="CX139" s="909">
        <f t="shared" si="217"/>
        <v>1.1644459281610698E-2</v>
      </c>
      <c r="CY139" s="1330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345"/>
      <c r="CX140" s="909">
        <f t="shared" si="217"/>
        <v>1.1644459281610698E-2</v>
      </c>
      <c r="CY140" s="1329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4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345"/>
      <c r="CX141" s="909">
        <f t="shared" si="217"/>
        <v>0</v>
      </c>
      <c r="CY141" s="1329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345"/>
      <c r="CX142" s="909">
        <f t="shared" si="217"/>
        <v>0.91810673962135958</v>
      </c>
      <c r="CY142" s="1329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7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346"/>
      <c r="CX143" s="909">
        <f t="shared" si="217"/>
        <v>1.5458164776220584E-2</v>
      </c>
      <c r="CY143" s="1330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6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345"/>
      <c r="CX144" s="911"/>
      <c r="CY144" s="1329"/>
      <c r="CZ144" s="903">
        <f>IFERROR(BK144/$BK$143,0)</f>
        <v>0.99623355700686944</v>
      </c>
      <c r="DA144" s="1326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6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345"/>
      <c r="CX145" s="911"/>
      <c r="CY145" s="1329"/>
      <c r="CZ145" s="903">
        <f>IFERROR(BK145/$BK$143,0)</f>
        <v>3.7664429931305492E-3</v>
      </c>
      <c r="DA145" s="1327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345"/>
      <c r="CX146" s="909">
        <f>+BK146/$BK$135</f>
        <v>0</v>
      </c>
      <c r="CY146" s="1329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345"/>
      <c r="CX147" s="914"/>
      <c r="CY147" s="1329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5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347"/>
      <c r="CX148" s="909">
        <f>+BK148/$BK$135</f>
        <v>0</v>
      </c>
      <c r="CY148" s="1331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6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30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6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6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6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6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6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6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6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6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6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6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6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6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6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6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6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6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6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6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6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6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6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6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6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6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7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8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8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8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8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8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8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8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8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8"/>
      <c r="C185" s="124" t="s">
        <v>1</v>
      </c>
      <c r="D185" s="125"/>
      <c r="E185" s="364"/>
      <c r="F185" s="124" t="s">
        <v>18</v>
      </c>
      <c r="G185" s="1195" t="s">
        <v>347</v>
      </c>
      <c r="H185" s="1182"/>
      <c r="I185" s="1182"/>
      <c r="J185" s="1182"/>
      <c r="K185" s="1182"/>
      <c r="L185" s="1182"/>
      <c r="M185" s="1182"/>
      <c r="N185" s="1182"/>
      <c r="O185" s="1182"/>
      <c r="P185" s="1182"/>
      <c r="Q185" s="1182"/>
      <c r="R185" s="1182"/>
      <c r="S185" s="1182"/>
      <c r="T185" s="1182"/>
      <c r="U185" s="1182"/>
      <c r="V185" s="1182"/>
      <c r="W185" s="1182"/>
      <c r="X185" s="1182"/>
      <c r="Y185" s="1182"/>
      <c r="Z185" s="1182"/>
      <c r="AA185" s="1182"/>
      <c r="AB185" s="1182"/>
      <c r="AC185" s="1182"/>
      <c r="AD185" s="1184"/>
      <c r="AE185" s="1189" t="s">
        <v>68</v>
      </c>
      <c r="AF185" s="1186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185" t="s">
        <v>690</v>
      </c>
      <c r="AP185" s="1355"/>
      <c r="AQ185" s="1355"/>
      <c r="AR185" s="1355"/>
      <c r="AS185" s="1355"/>
      <c r="AT185" s="1355"/>
      <c r="AU185" s="1355"/>
      <c r="AV185" s="1355"/>
      <c r="AW185" s="1355"/>
      <c r="AX185" s="1356"/>
      <c r="AY185" s="1355"/>
      <c r="AZ185" s="1357"/>
      <c r="BA185" s="441" t="s">
        <v>17</v>
      </c>
      <c r="BB185" s="1189" t="s">
        <v>6</v>
      </c>
      <c r="BC185" s="1183"/>
      <c r="BD185" s="1183"/>
      <c r="BE185" s="1183"/>
      <c r="BF185" s="1183"/>
      <c r="BG185" s="1183"/>
      <c r="BH185" s="1183"/>
      <c r="BI185" s="1183"/>
      <c r="BJ185" s="1183"/>
      <c r="BK185" s="1183"/>
      <c r="BL185" s="1183"/>
      <c r="BM185" s="1186"/>
      <c r="BN185" s="355" t="s">
        <v>6</v>
      </c>
      <c r="BO185" s="1189" t="s">
        <v>0</v>
      </c>
      <c r="BP185" s="1183"/>
      <c r="BQ185" s="1183"/>
      <c r="BR185" s="1183"/>
      <c r="BS185" s="1183"/>
      <c r="BT185" s="1183"/>
      <c r="BU185" s="1183"/>
      <c r="BV185" s="1183"/>
      <c r="BW185" s="1183"/>
      <c r="BX185" s="1183"/>
      <c r="BY185" s="1183"/>
      <c r="BZ185" s="1186"/>
      <c r="CA185" s="124" t="s">
        <v>0</v>
      </c>
      <c r="CB185" s="1189" t="s">
        <v>220</v>
      </c>
      <c r="CC185" s="1183"/>
      <c r="CD185" s="1183"/>
      <c r="CE185" s="1183"/>
      <c r="CF185" s="1183"/>
      <c r="CG185" s="1183"/>
      <c r="CH185" s="1183"/>
      <c r="CI185" s="1183"/>
      <c r="CJ185" s="1183"/>
      <c r="CK185" s="1183"/>
      <c r="CL185" s="1183"/>
      <c r="CM185" s="1183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8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8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8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8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8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8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8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8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8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8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8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8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8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8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8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8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8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8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8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8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8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8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8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 xr:uid="{00000000-0009-0000-0000-000007000000}"/>
  <mergeCells count="72"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G185:AD185"/>
    <mergeCell ref="AE185:AF185"/>
    <mergeCell ref="AO185:AZ185"/>
    <mergeCell ref="S19:T19"/>
    <mergeCell ref="U19:V19"/>
    <mergeCell ref="W19:X19"/>
    <mergeCell ref="AA19:AB19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DA83:DA91"/>
    <mergeCell ref="DA93:DA100"/>
    <mergeCell ref="DA106:DA107"/>
    <mergeCell ref="DA102:DA104"/>
    <mergeCell ref="DA72:DA78"/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42" priority="11" operator="equal">
      <formula>0</formula>
    </cfRule>
  </conditionalFormatting>
  <conditionalFormatting sqref="AK183:AR183 AT183:CN183">
    <cfRule type="cellIs" dxfId="41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0" priority="7" operator="equal">
      <formula>0</formula>
    </cfRule>
  </conditionalFormatting>
  <conditionalFormatting sqref="AI181:AI182">
    <cfRule type="cellIs" dxfId="39" priority="6" operator="equal">
      <formula>0</formula>
    </cfRule>
  </conditionalFormatting>
  <conditionalFormatting sqref="AE181:AF182">
    <cfRule type="cellIs" dxfId="38" priority="5" operator="equal">
      <formula>0</formula>
    </cfRule>
  </conditionalFormatting>
  <conditionalFormatting sqref="AS178:AS182">
    <cfRule type="cellIs" dxfId="37" priority="4" operator="equal">
      <formula>0</formula>
    </cfRule>
  </conditionalFormatting>
  <conditionalFormatting sqref="AS183">
    <cfRule type="cellIs" dxfId="36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RESUMEN DIC</vt:lpstr>
      <vt:lpstr>EJECUCION ACUM DIC-16</vt:lpstr>
      <vt:lpstr>2017</vt:lpstr>
      <vt:lpstr>SIIF 2017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'2017'!Área_de_impresión</vt:lpstr>
      <vt:lpstr>'EJECUCION ACUM DIC-16'!Área_de_impresión</vt:lpstr>
      <vt:lpstr>'RESUMEN DIC'!Área_de_impresión</vt:lpstr>
      <vt:lpstr>'RESUMEN OCT'!Área_de_impresión</vt:lpstr>
      <vt:lpstr>'2017'!Títulos_a_imprimir</vt:lpstr>
      <vt:lpstr>'EJECUCION ACUM DIC-16'!Títulos_a_imprimir</vt:lpstr>
      <vt:lpstr>'RESUMEN DIC'!Títulos_a_imprimir</vt:lpstr>
      <vt:lpstr>'RESUMEN OCT'!Títulos_a_imprimir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2017-01-26T15:45:19Z</cp:lastPrinted>
  <dcterms:created xsi:type="dcterms:W3CDTF">1999-01-28T17:30:06Z</dcterms:created>
  <dcterms:modified xsi:type="dcterms:W3CDTF">2017-12-11T03:44:21Z</dcterms:modified>
</cp:coreProperties>
</file>